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9.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2.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3.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drawings/drawing15.xml" ContentType="application/vnd.openxmlformats-officedocument.drawingml.chartshapes+xml"/>
  <Override PartName="/xl/charts/chart20.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21.xml" ContentType="application/vnd.openxmlformats-officedocument.drawingml.chart+xml"/>
  <Override PartName="/xl/drawings/drawing18.xml" ContentType="application/vnd.openxmlformats-officedocument.drawingml.chartshapes+xml"/>
  <Override PartName="/xl/charts/chart22.xml" ContentType="application/vnd.openxmlformats-officedocument.drawingml.chart+xml"/>
  <Override PartName="/xl/drawings/drawing19.xml" ContentType="application/vnd.openxmlformats-officedocument.drawingml.chartshapes+xml"/>
  <Override PartName="/xl/drawings/drawing20.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21.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3.xml" ContentType="application/vnd.openxmlformats-officedocument.drawingml.chartshapes+xml"/>
  <Override PartName="/xl/charts/chart2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4.xml" ContentType="application/vnd.openxmlformats-officedocument.drawingml.chartshapes+xml"/>
  <Override PartName="/xl/drawings/drawing25.xml" ContentType="application/vnd.openxmlformats-officedocument.drawing+xml"/>
  <Override PartName="/xl/charts/chart29.xml" ContentType="application/vnd.openxmlformats-officedocument.drawingml.chart+xml"/>
  <Override PartName="/xl/charts/style19.xml" ContentType="application/vnd.ms-office.chartstyle+xml"/>
  <Override PartName="/xl/charts/colors19.xml" ContentType="application/vnd.ms-office.chartcolorstyle+xml"/>
  <Override PartName="/xl/charts/chart3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6.xml" ContentType="application/vnd.openxmlformats-officedocument.drawing+xml"/>
  <Override PartName="/xl/charts/chart3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7.xml" ContentType="application/vnd.openxmlformats-officedocument.drawingml.chartshapes+xml"/>
  <Override PartName="/xl/charts/chart3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8.xml" ContentType="application/vnd.openxmlformats-officedocument.drawingml.chartshapes+xml"/>
  <Override PartName="/xl/drawings/drawing29.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0.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31.xml" ContentType="application/vnd.openxmlformats-officedocument.drawing+xml"/>
  <Override PartName="/xl/charts/chart37.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32.xml" ContentType="application/vnd.openxmlformats-officedocument.drawingml.chartshapes+xml"/>
  <Override PartName="/xl/charts/chart38.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33.xml" ContentType="application/vnd.openxmlformats-officedocument.drawingml.chartshapes+xml"/>
  <Override PartName="/xl/drawings/drawing34.xml" ContentType="application/vnd.openxmlformats-officedocument.drawing+xml"/>
  <Override PartName="/xl/charts/chart39.xml" ContentType="application/vnd.openxmlformats-officedocument.drawingml.chart+xml"/>
  <Override PartName="/xl/charts/style25.xml" ContentType="application/vnd.ms-office.chartstyle+xml"/>
  <Override PartName="/xl/charts/colors25.xml" ContentType="application/vnd.ms-office.chartcolorstyle+xml"/>
  <Override PartName="/xl/charts/chart40.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35.xml" ContentType="application/vnd.openxmlformats-officedocument.drawing+xml"/>
  <Override PartName="/xl/charts/chart41.xml" ContentType="application/vnd.openxmlformats-officedocument.drawingml.chart+xml"/>
  <Override PartName="/xl/charts/style27.xml" ContentType="application/vnd.ms-office.chartstyle+xml"/>
  <Override PartName="/xl/charts/colors27.xml" ContentType="application/vnd.ms-office.chartcolorstyle+xml"/>
  <Override PartName="/xl/charts/chart42.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36.xml" ContentType="application/vnd.openxmlformats-officedocument.drawing+xml"/>
  <Override PartName="/xl/charts/chart43.xml" ContentType="application/vnd.openxmlformats-officedocument.drawingml.chart+xml"/>
  <Override PartName="/xl/charts/style29.xml" ContentType="application/vnd.ms-office.chartstyle+xml"/>
  <Override PartName="/xl/charts/colors29.xml" ContentType="application/vnd.ms-office.chartcolorstyle+xml"/>
  <Override PartName="/xl/charts/chart44.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7.xml" ContentType="application/vnd.openxmlformats-officedocument.drawing+xml"/>
  <Override PartName="/xl/charts/chart45.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8.xml" ContentType="application/vnd.openxmlformats-officedocument.drawingml.chartshapes+xml"/>
  <Override PartName="/xl/charts/chart46.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9.xml" ContentType="application/vnd.openxmlformats-officedocument.drawingml.chartshapes+xml"/>
  <Override PartName="/xl/drawings/drawing40.xml" ContentType="application/vnd.openxmlformats-officedocument.drawing+xml"/>
  <Override PartName="/xl/charts/chart47.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41.xml" ContentType="application/vnd.openxmlformats-officedocument.drawingml.chartshapes+xml"/>
  <Override PartName="/xl/charts/chart48.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42.xml" ContentType="application/vnd.openxmlformats-officedocument.drawingml.chartshapes+xml"/>
  <Override PartName="/xl/drawings/drawing43.xml" ContentType="application/vnd.openxmlformats-officedocument.drawing+xml"/>
  <Override PartName="/xl/charts/chart49.xml" ContentType="application/vnd.openxmlformats-officedocument.drawingml.chart+xml"/>
  <Override PartName="/xl/charts/style35.xml" ContentType="application/vnd.ms-office.chartstyle+xml"/>
  <Override PartName="/xl/charts/colors35.xml" ContentType="application/vnd.ms-office.chartcolorstyle+xml"/>
  <Override PartName="/xl/charts/chart50.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44.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45.xml" ContentType="application/vnd.openxmlformats-officedocument.drawing+xml"/>
  <Override PartName="/xl/charts/chart53.xml" ContentType="application/vnd.openxmlformats-officedocument.drawingml.chart+xml"/>
  <Override PartName="/xl/charts/style37.xml" ContentType="application/vnd.ms-office.chartstyle+xml"/>
  <Override PartName="/xl/charts/colors37.xml" ContentType="application/vnd.ms-office.chartcolorstyle+xml"/>
  <Override PartName="/xl/charts/chart5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46.xml" ContentType="application/vnd.openxmlformats-officedocument.drawing+xml"/>
  <Override PartName="/xl/charts/chart55.xml" ContentType="application/vnd.openxmlformats-officedocument.drawingml.chart+xml"/>
  <Override PartName="/xl/charts/style39.xml" ContentType="application/vnd.ms-office.chartstyle+xml"/>
  <Override PartName="/xl/charts/colors39.xml" ContentType="application/vnd.ms-office.chartcolorstyle+xml"/>
  <Override PartName="/xl/charts/chart5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47.xml" ContentType="application/vnd.openxmlformats-officedocument.drawing+xml"/>
  <Override PartName="/xl/charts/chart57.xml" ContentType="application/vnd.openxmlformats-officedocument.drawingml.chart+xml"/>
  <Override PartName="/xl/charts/style41.xml" ContentType="application/vnd.ms-office.chartstyle+xml"/>
  <Override PartName="/xl/charts/colors41.xml" ContentType="application/vnd.ms-office.chartcolorstyle+xml"/>
  <Override PartName="/xl/charts/chart58.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8.xml" ContentType="application/vnd.openxmlformats-officedocument.drawing+xml"/>
  <Override PartName="/xl/charts/chart59.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9.xml" ContentType="application/vnd.openxmlformats-officedocument.drawingml.chartshapes+xml"/>
  <Override PartName="/xl/charts/chart60.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50.xml" ContentType="application/vnd.openxmlformats-officedocument.drawingml.chartshapes+xml"/>
  <Override PartName="/xl/drawings/drawing51.xml" ContentType="application/vnd.openxmlformats-officedocument.drawing+xml"/>
  <Override PartName="/xl/charts/chart61.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52.xml" ContentType="application/vnd.openxmlformats-officedocument.drawingml.chartshapes+xml"/>
  <Override PartName="/xl/charts/chart62.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53.xml" ContentType="application/vnd.openxmlformats-officedocument.drawingml.chartshapes+xml"/>
  <Override PartName="/xl/drawings/drawing54.xml" ContentType="application/vnd.openxmlformats-officedocument.drawing+xml"/>
  <Override PartName="/xl/charts/chart63.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55.xml" ContentType="application/vnd.openxmlformats-officedocument.drawingml.chartshapes+xml"/>
  <Override PartName="/xl/charts/chart64.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56.xml" ContentType="application/vnd.openxmlformats-officedocument.drawingml.chartshapes+xml"/>
  <Override PartName="/xl/drawings/drawing57.xml" ContentType="application/vnd.openxmlformats-officedocument.drawing+xml"/>
  <Override PartName="/xl/charts/chart65.xml" ContentType="application/vnd.openxmlformats-officedocument.drawingml.chart+xml"/>
  <Override PartName="/xl/charts/style49.xml" ContentType="application/vnd.ms-office.chartstyle+xml"/>
  <Override PartName="/xl/charts/colors49.xml" ContentType="application/vnd.ms-office.chartcolorstyle+xml"/>
  <Override PartName="/xl/charts/chart66.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58.xml" ContentType="application/vnd.openxmlformats-officedocument.drawing+xml"/>
  <Override PartName="/xl/charts/chart67.xml" ContentType="application/vnd.openxmlformats-officedocument.drawingml.chart+xml"/>
  <Override PartName="/xl/charts/style51.xml" ContentType="application/vnd.ms-office.chartstyle+xml"/>
  <Override PartName="/xl/charts/colors51.xml" ContentType="application/vnd.ms-office.chartcolorstyle+xml"/>
  <Override PartName="/xl/charts/chart68.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59.xml" ContentType="application/vnd.openxmlformats-officedocument.drawing+xml"/>
  <Override PartName="/xl/charts/chart69.xml" ContentType="application/vnd.openxmlformats-officedocument.drawingml.chart+xml"/>
  <Override PartName="/xl/charts/style53.xml" ContentType="application/vnd.ms-office.chartstyle+xml"/>
  <Override PartName="/xl/charts/colors53.xml" ContentType="application/vnd.ms-office.chartcolorstyle+xml"/>
  <Override PartName="/xl/charts/chart70.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60.xml" ContentType="application/vnd.openxmlformats-officedocument.drawing+xml"/>
  <Override PartName="/xl/charts/chart71.xml" ContentType="application/vnd.openxmlformats-officedocument.drawingml.chart+xml"/>
  <Override PartName="/xl/charts/style55.xml" ContentType="application/vnd.ms-office.chartstyle+xml"/>
  <Override PartName="/xl/charts/colors55.xml" ContentType="application/vnd.ms-office.chartcolorstyle+xml"/>
  <Override PartName="/xl/charts/chart72.xml" ContentType="application/vnd.openxmlformats-officedocument.drawingml.chart+xml"/>
  <Override PartName="/xl/charts/style56.xml" ContentType="application/vnd.ms-office.chartstyle+xml"/>
  <Override PartName="/xl/charts/colors56.xml" ContentType="application/vnd.ms-office.chartcolorstyle+xml"/>
  <Override PartName="/xl/drawings/drawing61.xml" ContentType="application/vnd.openxmlformats-officedocument.drawing+xml"/>
  <Override PartName="/xl/charts/chart73.xml" ContentType="application/vnd.openxmlformats-officedocument.drawingml.chart+xml"/>
  <Override PartName="/xl/charts/style57.xml" ContentType="application/vnd.ms-office.chartstyle+xml"/>
  <Override PartName="/xl/charts/colors57.xml" ContentType="application/vnd.ms-office.chartcolorstyle+xml"/>
  <Override PartName="/xl/charts/chart74.xml" ContentType="application/vnd.openxmlformats-officedocument.drawingml.chart+xml"/>
  <Override PartName="/xl/charts/style58.xml" ContentType="application/vnd.ms-office.chartstyle+xml"/>
  <Override PartName="/xl/charts/colors58.xml" ContentType="application/vnd.ms-office.chartcolorstyle+xml"/>
  <Override PartName="/xl/drawings/drawing62.xml" ContentType="application/vnd.openxmlformats-officedocument.drawing+xml"/>
  <Override PartName="/xl/charts/chart75.xml" ContentType="application/vnd.openxmlformats-officedocument.drawingml.chart+xml"/>
  <Override PartName="/xl/charts/style59.xml" ContentType="application/vnd.ms-office.chartstyle+xml"/>
  <Override PartName="/xl/charts/colors59.xml" ContentType="application/vnd.ms-office.chartcolorstyle+xml"/>
  <Override PartName="/xl/charts/chart76.xml" ContentType="application/vnd.openxmlformats-officedocument.drawingml.chart+xml"/>
  <Override PartName="/xl/charts/style60.xml" ContentType="application/vnd.ms-office.chartstyle+xml"/>
  <Override PartName="/xl/charts/colors60.xml" ContentType="application/vnd.ms-office.chartcolorstyle+xml"/>
  <Override PartName="/xl/drawings/drawing63.xml" ContentType="application/vnd.openxmlformats-officedocument.drawing+xml"/>
  <Override PartName="/xl/charts/chart77.xml" ContentType="application/vnd.openxmlformats-officedocument.drawingml.chart+xml"/>
  <Override PartName="/xl/charts/style61.xml" ContentType="application/vnd.ms-office.chartstyle+xml"/>
  <Override PartName="/xl/charts/colors61.xml" ContentType="application/vnd.ms-office.chartcolorstyle+xml"/>
  <Override PartName="/xl/charts/chart78.xml" ContentType="application/vnd.openxmlformats-officedocument.drawingml.chart+xml"/>
  <Override PartName="/xl/charts/style62.xml" ContentType="application/vnd.ms-office.chartstyle+xml"/>
  <Override PartName="/xl/charts/colors62.xml" ContentType="application/vnd.ms-office.chartcolorstyle+xml"/>
  <Override PartName="/xl/drawings/drawing64.xml" ContentType="application/vnd.openxmlformats-officedocument.drawing+xml"/>
  <Override PartName="/xl/charts/chart79.xml" ContentType="application/vnd.openxmlformats-officedocument.drawingml.chart+xml"/>
  <Override PartName="/xl/charts/style63.xml" ContentType="application/vnd.ms-office.chartstyle+xml"/>
  <Override PartName="/xl/charts/colors63.xml" ContentType="application/vnd.ms-office.chartcolorstyle+xml"/>
  <Override PartName="/xl/charts/chart80.xml" ContentType="application/vnd.openxmlformats-officedocument.drawingml.chart+xml"/>
  <Override PartName="/xl/charts/style64.xml" ContentType="application/vnd.ms-office.chartstyle+xml"/>
  <Override PartName="/xl/charts/colors64.xml" ContentType="application/vnd.ms-office.chartcolorstyle+xml"/>
  <Override PartName="/xl/drawings/drawing65.xml" ContentType="application/vnd.openxmlformats-officedocument.drawing+xml"/>
  <Override PartName="/xl/charts/chart81.xml" ContentType="application/vnd.openxmlformats-officedocument.drawingml.chart+xml"/>
  <Override PartName="/xl/charts/style65.xml" ContentType="application/vnd.ms-office.chartstyle+xml"/>
  <Override PartName="/xl/charts/colors65.xml" ContentType="application/vnd.ms-office.chartcolorstyle+xml"/>
  <Override PartName="/xl/charts/chart82.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66.xml" ContentType="application/vnd.openxmlformats-officedocument.drawing+xml"/>
  <Override PartName="/xl/charts/chart83.xml" ContentType="application/vnd.openxmlformats-officedocument.drawingml.chart+xml"/>
  <Override PartName="/xl/charts/style67.xml" ContentType="application/vnd.ms-office.chartstyle+xml"/>
  <Override PartName="/xl/charts/colors67.xml" ContentType="application/vnd.ms-office.chartcolorstyle+xml"/>
  <Override PartName="/xl/charts/chart84.xml" ContentType="application/vnd.openxmlformats-officedocument.drawingml.chart+xml"/>
  <Override PartName="/xl/charts/style68.xml" ContentType="application/vnd.ms-office.chartstyle+xml"/>
  <Override PartName="/xl/charts/colors68.xml" ContentType="application/vnd.ms-office.chartcolorstyle+xml"/>
  <Override PartName="/xl/drawings/drawing67.xml" ContentType="application/vnd.openxmlformats-officedocument.drawing+xml"/>
  <Override PartName="/xl/charts/chart85.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8.xml" ContentType="application/vnd.openxmlformats-officedocument.drawingml.chartshapes+xml"/>
  <Override PartName="/xl/charts/chart86.xml" ContentType="application/vnd.openxmlformats-officedocument.drawingml.chart+xml"/>
  <Override PartName="/xl/charts/style70.xml" ContentType="application/vnd.ms-office.chartstyle+xml"/>
  <Override PartName="/xl/charts/colors70.xml" ContentType="application/vnd.ms-office.chartcolorstyle+xml"/>
  <Override PartName="/xl/drawings/drawing69.xml" ContentType="application/vnd.openxmlformats-officedocument.drawingml.chartshapes+xml"/>
  <Override PartName="/xl/drawings/drawing70.xml" ContentType="application/vnd.openxmlformats-officedocument.drawing+xml"/>
  <Override PartName="/xl/charts/chart87.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71.xml" ContentType="application/vnd.openxmlformats-officedocument.drawingml.chartshapes+xml"/>
  <Override PartName="/xl/charts/chart88.xml" ContentType="application/vnd.openxmlformats-officedocument.drawingml.chart+xml"/>
  <Override PartName="/xl/charts/style72.xml" ContentType="application/vnd.ms-office.chartstyle+xml"/>
  <Override PartName="/xl/charts/colors72.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89.xml" ContentType="application/vnd.openxmlformats-officedocument.drawingml.chart+xml"/>
  <Override PartName="/xl/charts/style73.xml" ContentType="application/vnd.ms-office.chartstyle+xml"/>
  <Override PartName="/xl/charts/colors73.xml" ContentType="application/vnd.ms-office.chartcolorstyle+xml"/>
  <Override PartName="/xl/charts/chart90.xml" ContentType="application/vnd.openxmlformats-officedocument.drawingml.chart+xml"/>
  <Override PartName="/xl/charts/style74.xml" ContentType="application/vnd.ms-office.chartstyle+xml"/>
  <Override PartName="/xl/charts/colors74.xml" ContentType="application/vnd.ms-office.chartcolorstyle+xml"/>
  <Override PartName="/xl/drawings/drawing74.xml" ContentType="application/vnd.openxmlformats-officedocument.drawing+xml"/>
  <Override PartName="/xl/charts/chart91.xml" ContentType="application/vnd.openxmlformats-officedocument.drawingml.chart+xml"/>
  <Override PartName="/xl/charts/style75.xml" ContentType="application/vnd.ms-office.chartstyle+xml"/>
  <Override PartName="/xl/charts/colors75.xml" ContentType="application/vnd.ms-office.chartcolorstyle+xml"/>
  <Override PartName="/xl/charts/chart92.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75.xml" ContentType="application/vnd.openxmlformats-officedocument.drawing+xml"/>
  <Override PartName="/xl/charts/chart93.xml" ContentType="application/vnd.openxmlformats-officedocument.drawingml.chart+xml"/>
  <Override PartName="/xl/charts/style77.xml" ContentType="application/vnd.ms-office.chartstyle+xml"/>
  <Override PartName="/xl/charts/colors77.xml" ContentType="application/vnd.ms-office.chartcolorstyle+xml"/>
  <Override PartName="/xl/charts/chart94.xml" ContentType="application/vnd.openxmlformats-officedocument.drawingml.chart+xml"/>
  <Override PartName="/xl/charts/style78.xml" ContentType="application/vnd.ms-office.chartstyle+xml"/>
  <Override PartName="/xl/charts/colors78.xml" ContentType="application/vnd.ms-office.chartcolorstyle+xml"/>
  <Override PartName="/xl/drawings/drawing76.xml" ContentType="application/vnd.openxmlformats-officedocument.drawing+xml"/>
  <Override PartName="/xl/charts/chart95.xml" ContentType="application/vnd.openxmlformats-officedocument.drawingml.chart+xml"/>
  <Override PartName="/xl/charts/style79.xml" ContentType="application/vnd.ms-office.chartstyle+xml"/>
  <Override PartName="/xl/charts/colors79.xml" ContentType="application/vnd.ms-office.chartcolorstyle+xml"/>
  <Override PartName="/xl/charts/chart96.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7.xml" ContentType="application/vnd.openxmlformats-officedocument.drawing+xml"/>
  <Override PartName="/xl/charts/chart97.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8.xml" ContentType="application/vnd.openxmlformats-officedocument.drawingml.chartshapes+xml"/>
  <Override PartName="/xl/charts/chart98.xml" ContentType="application/vnd.openxmlformats-officedocument.drawingml.chart+xml"/>
  <Override PartName="/xl/charts/style82.xml" ContentType="application/vnd.ms-office.chartstyle+xml"/>
  <Override PartName="/xl/charts/colors82.xml" ContentType="application/vnd.ms-office.chartcolorstyle+xml"/>
  <Override PartName="/xl/drawings/drawing79.xml" ContentType="application/vnd.openxmlformats-officedocument.drawingml.chartshapes+xml"/>
  <Override PartName="/xl/drawings/drawing80.xml" ContentType="application/vnd.openxmlformats-officedocument.drawing+xml"/>
  <Override PartName="/xl/charts/chart99.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81.xml" ContentType="application/vnd.openxmlformats-officedocument.drawingml.chartshapes+xml"/>
  <Override PartName="/xl/charts/chart100.xml" ContentType="application/vnd.openxmlformats-officedocument.drawingml.chart+xml"/>
  <Override PartName="/xl/charts/style84.xml" ContentType="application/vnd.ms-office.chartstyle+xml"/>
  <Override PartName="/xl/charts/colors84.xml" ContentType="application/vnd.ms-office.chartcolorstyle+xml"/>
  <Override PartName="/xl/drawings/drawing8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ЦяКнига"/>
  <mc:AlternateContent xmlns:mc="http://schemas.openxmlformats.org/markup-compatibility/2006">
    <mc:Choice Requires="x15">
      <x15ac:absPath xmlns:x15ac="http://schemas.microsoft.com/office/spreadsheetml/2010/11/ac" url="\\nbu.bank.gov.ua\docs\DFS\!NonBanking_Report\#22_4q25\xls\"/>
    </mc:Choice>
  </mc:AlternateContent>
  <bookViews>
    <workbookView xWindow="-108" yWindow="-108" windowWidth="23256" windowHeight="13896" tabRatio="843"/>
  </bookViews>
  <sheets>
    <sheet name="Перелік_Index" sheetId="130" r:id="rId1"/>
    <sheet name="1" sheetId="48" r:id="rId2"/>
    <sheet name="2" sheetId="49" r:id="rId3"/>
    <sheet name="3" sheetId="131" r:id="rId4"/>
    <sheet name="4" sheetId="120" r:id="rId5"/>
    <sheet name="5" sheetId="195" r:id="rId6"/>
    <sheet name="6" sheetId="196" r:id="rId7"/>
    <sheet name="7" sheetId="197" r:id="rId8"/>
    <sheet name="8" sheetId="198" r:id="rId9"/>
    <sheet name="9" sheetId="199" r:id="rId10"/>
    <sheet name="10" sheetId="200" r:id="rId11"/>
    <sheet name="11" sheetId="201" r:id="rId12"/>
    <sheet name="12" sheetId="202" r:id="rId13"/>
    <sheet name="13" sheetId="203" r:id="rId14"/>
    <sheet name="14" sheetId="204" r:id="rId15"/>
    <sheet name="15" sheetId="205" r:id="rId16"/>
    <sheet name="16" sheetId="206" r:id="rId17"/>
    <sheet name="17" sheetId="207" r:id="rId18"/>
    <sheet name="18" sheetId="208" r:id="rId19"/>
    <sheet name="19" sheetId="209" r:id="rId20"/>
    <sheet name="20" sheetId="210" r:id="rId21"/>
    <sheet name="21" sheetId="211" r:id="rId22"/>
    <sheet name="22" sheetId="212" r:id="rId23"/>
    <sheet name="23" sheetId="213" r:id="rId24"/>
    <sheet name="24" sheetId="214" r:id="rId25"/>
    <sheet name="25" sheetId="215" r:id="rId26"/>
    <sheet name="26" sheetId="216" r:id="rId27"/>
    <sheet name="27" sheetId="217" r:id="rId28"/>
    <sheet name="28" sheetId="218" r:id="rId29"/>
    <sheet name="29" sheetId="219" r:id="rId30"/>
    <sheet name="30" sheetId="220" r:id="rId31"/>
    <sheet name="31" sheetId="221" r:id="rId32"/>
    <sheet name="32" sheetId="222" r:id="rId33"/>
    <sheet name="33" sheetId="72" r:id="rId34"/>
    <sheet name="34" sheetId="73" r:id="rId35"/>
    <sheet name="35" sheetId="104" r:id="rId36"/>
    <sheet name="36" sheetId="158" r:id="rId37"/>
    <sheet name="37" sheetId="106" r:id="rId38"/>
    <sheet name="38" sheetId="107" r:id="rId39"/>
    <sheet name="39" sheetId="122" r:id="rId40"/>
    <sheet name="40" sheetId="108" r:id="rId41"/>
    <sheet name="41" sheetId="109" r:id="rId42"/>
    <sheet name="42" sheetId="194" r:id="rId43"/>
    <sheet name="43" sheetId="160" r:id="rId44"/>
    <sheet name="44" sheetId="161" r:id="rId45"/>
    <sheet name="45" sheetId="84" r:id="rId46"/>
    <sheet name="46" sheetId="103" r:id="rId47"/>
    <sheet name="47" sheetId="114" r:id="rId48"/>
    <sheet name="48" sheetId="115" r:id="rId49"/>
    <sheet name="49" sheetId="162" r:id="rId50"/>
    <sheet name="50" sheetId="163" r:id="rId51"/>
    <sheet name="ABR UKR" sheetId="154" r:id="rId52"/>
    <sheet name="ABR ENG" sheetId="192" r:id="rId53"/>
  </sheets>
  <externalReferences>
    <externalReference r:id="rId54"/>
    <externalReference r:id="rId55"/>
    <externalReference r:id="rId56"/>
    <externalReference r:id="rId57"/>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3" i="218" l="1"/>
  <c r="R12" i="218" s="1"/>
  <c r="Q12" i="218"/>
  <c r="P12" i="218"/>
  <c r="O12" i="218"/>
  <c r="N12" i="218"/>
  <c r="R11" i="218"/>
  <c r="R10" i="218"/>
  <c r="P12" i="217"/>
  <c r="O12" i="217"/>
  <c r="N12" i="217"/>
  <c r="M12" i="217"/>
  <c r="L12" i="217"/>
  <c r="K12" i="217"/>
  <c r="J12" i="217"/>
  <c r="I12" i="217"/>
  <c r="T10" i="209"/>
  <c r="AC10" i="162" l="1"/>
  <c r="AC11" i="162"/>
  <c r="AC12" i="162"/>
  <c r="AC13" i="162"/>
  <c r="AC14" i="162"/>
  <c r="AC15" i="162"/>
  <c r="AB9" i="163"/>
  <c r="Y12" i="163"/>
  <c r="B50" i="130"/>
  <c r="C50" i="130"/>
  <c r="B51" i="130"/>
  <c r="C51" i="130"/>
  <c r="U12" i="163" l="1"/>
  <c r="AA12" i="120"/>
  <c r="AA13" i="120"/>
  <c r="AA14" i="120"/>
  <c r="AA16" i="120"/>
  <c r="AA15" i="120"/>
  <c r="AA9" i="163" l="1"/>
  <c r="Z9" i="163"/>
  <c r="AB10" i="162"/>
  <c r="AB11" i="162"/>
  <c r="AB12" i="162"/>
  <c r="AB13" i="162"/>
  <c r="AB14" i="162"/>
  <c r="AB15" i="162"/>
  <c r="C48" i="130"/>
  <c r="B49" i="130"/>
  <c r="C49" i="130"/>
  <c r="B48" i="130"/>
  <c r="AA11" i="162" l="1"/>
  <c r="AA12" i="162"/>
  <c r="AA13" i="162"/>
  <c r="AA14" i="162"/>
  <c r="AA15" i="162"/>
  <c r="AA10" i="162"/>
  <c r="C45" i="130"/>
  <c r="B26" i="130"/>
  <c r="C23" i="130"/>
  <c r="C28" i="130"/>
  <c r="C29" i="130"/>
  <c r="C36" i="130"/>
  <c r="C26" i="130"/>
  <c r="C14" i="130"/>
  <c r="C22" i="130"/>
  <c r="B14" i="130"/>
  <c r="C2" i="130"/>
  <c r="B33" i="130"/>
  <c r="B39" i="130"/>
  <c r="B38" i="130"/>
  <c r="B46" i="130"/>
  <c r="C25" i="130"/>
  <c r="C6" i="130"/>
  <c r="B31" i="130"/>
  <c r="C8" i="130"/>
  <c r="B28" i="130"/>
  <c r="B27" i="130"/>
  <c r="B22" i="130"/>
  <c r="C18" i="130"/>
  <c r="B5" i="130"/>
  <c r="B10" i="130"/>
  <c r="C17" i="130"/>
  <c r="B2" i="130"/>
  <c r="C31" i="130"/>
  <c r="B32" i="130"/>
  <c r="B44" i="130"/>
  <c r="C38" i="130"/>
  <c r="B3" i="130"/>
  <c r="B40" i="130"/>
  <c r="C30" i="130"/>
  <c r="C32" i="130"/>
  <c r="B19" i="130"/>
  <c r="B20" i="130"/>
  <c r="B4" i="130"/>
  <c r="C47" i="130"/>
  <c r="B41" i="130"/>
  <c r="C34" i="130"/>
  <c r="B12" i="130"/>
  <c r="C11" i="130"/>
  <c r="B9" i="130"/>
  <c r="B25" i="130"/>
  <c r="C42" i="130"/>
  <c r="C15" i="130"/>
  <c r="C41" i="130"/>
  <c r="C13" i="130"/>
  <c r="C5" i="130"/>
  <c r="B43" i="130"/>
  <c r="C3" i="130"/>
  <c r="C21" i="130"/>
  <c r="B21" i="130"/>
  <c r="B16" i="130"/>
  <c r="C12" i="130"/>
  <c r="B42" i="130"/>
  <c r="B37" i="130"/>
  <c r="B47" i="130"/>
  <c r="B8" i="130"/>
  <c r="B36" i="130"/>
  <c r="B45" i="130"/>
  <c r="C24" i="130"/>
  <c r="C4" i="130"/>
  <c r="B6" i="130"/>
  <c r="B35" i="130"/>
  <c r="B23" i="130"/>
  <c r="C27" i="130"/>
  <c r="B7" i="130"/>
  <c r="B29" i="130"/>
  <c r="B18" i="130"/>
  <c r="C46" i="130"/>
  <c r="C19" i="130"/>
  <c r="C20" i="130"/>
  <c r="C43" i="130"/>
  <c r="C16" i="130"/>
  <c r="B11" i="130"/>
  <c r="C37" i="130"/>
  <c r="B34" i="130"/>
  <c r="C40" i="130"/>
  <c r="B30" i="130"/>
  <c r="C7" i="130"/>
  <c r="B17" i="130"/>
  <c r="C44" i="130"/>
  <c r="C33" i="130"/>
  <c r="C9" i="130"/>
  <c r="B13" i="130"/>
  <c r="B15" i="130"/>
  <c r="C39" i="130"/>
  <c r="C10" i="130"/>
  <c r="C35" i="130"/>
  <c r="B24" i="130"/>
</calcChain>
</file>

<file path=xl/sharedStrings.xml><?xml version="1.0" encoding="utf-8"?>
<sst xmlns="http://schemas.openxmlformats.org/spreadsheetml/2006/main" count="1846" uniqueCount="681">
  <si>
    <t>Банки</t>
  </si>
  <si>
    <t>Фінансові компанії</t>
  </si>
  <si>
    <t>ЮО-лізингодавці*</t>
  </si>
  <si>
    <t>Кредитні спілки</t>
  </si>
  <si>
    <t>Ломбарди</t>
  </si>
  <si>
    <t>Гроші (рахунки в банках)</t>
  </si>
  <si>
    <t>Основні засоби</t>
  </si>
  <si>
    <t>Фінансові інвестиції</t>
  </si>
  <si>
    <t>Дебіторська заборгованість</t>
  </si>
  <si>
    <t>Інші активи</t>
  </si>
  <si>
    <t>Кредиторська заборгованість</t>
  </si>
  <si>
    <t>Інші зобов’язання</t>
  </si>
  <si>
    <t>Капітал</t>
  </si>
  <si>
    <t>Факторинг</t>
  </si>
  <si>
    <t>Кредити</t>
  </si>
  <si>
    <t>Юридичні особи</t>
  </si>
  <si>
    <t>Фізичні особи*</t>
  </si>
  <si>
    <t>Прибуток</t>
  </si>
  <si>
    <t>Збиток</t>
  </si>
  <si>
    <t>Більше 3 років</t>
  </si>
  <si>
    <t>Від 1 до 2 років</t>
  </si>
  <si>
    <t>Кількість договорів, тис. од. (п. ш.)</t>
  </si>
  <si>
    <t>Чистий фінансовий результат, млрд грн</t>
  </si>
  <si>
    <t>ROA (п. ш.)</t>
  </si>
  <si>
    <t>ROE (п. ш.)</t>
  </si>
  <si>
    <t>Banks</t>
  </si>
  <si>
    <t>Credit unions</t>
  </si>
  <si>
    <t>Pawnshops</t>
  </si>
  <si>
    <t>LE-lessors*</t>
  </si>
  <si>
    <t>Fixed assets</t>
  </si>
  <si>
    <t>Financial investments</t>
  </si>
  <si>
    <t>Receivables</t>
  </si>
  <si>
    <t>Other assets</t>
  </si>
  <si>
    <t>Cash (bank accounts)</t>
  </si>
  <si>
    <t>Other liabilities</t>
  </si>
  <si>
    <t>Loans</t>
  </si>
  <si>
    <t>Factoring</t>
  </si>
  <si>
    <t>From 1 to 2 years</t>
  </si>
  <si>
    <t>From 2 to 3 years</t>
  </si>
  <si>
    <t>Over 3 years</t>
  </si>
  <si>
    <t>Number of contracts, thousands (r.h.s.)</t>
  </si>
  <si>
    <t>Profit</t>
  </si>
  <si>
    <t>Loss</t>
  </si>
  <si>
    <t>ROE (r.h.s.)</t>
  </si>
  <si>
    <t>ROA (r.h.s.)</t>
  </si>
  <si>
    <t>Accounts payable</t>
  </si>
  <si>
    <t>Equity</t>
  </si>
  <si>
    <t>Finance companies</t>
  </si>
  <si>
    <t>Назва:</t>
  </si>
  <si>
    <t>Структура активів фінансового сектору, млрд грн</t>
  </si>
  <si>
    <t>Повернутися до переліку / Return to the Index</t>
  </si>
  <si>
    <t>Title:</t>
  </si>
  <si>
    <t>Джерело:</t>
  </si>
  <si>
    <t>НБУ</t>
  </si>
  <si>
    <t>Source:</t>
  </si>
  <si>
    <t>NBU</t>
  </si>
  <si>
    <t>Примітка:</t>
  </si>
  <si>
    <t>Note:</t>
  </si>
  <si>
    <t>Кількість надавачів фінансових послуг</t>
  </si>
  <si>
    <t>Number of financial service providers</t>
  </si>
  <si>
    <t>Insurers</t>
  </si>
  <si>
    <t>Страховики</t>
  </si>
  <si>
    <t>Фінансовий результат фінансових компаній наростаючим підсумком, млрд грн</t>
  </si>
  <si>
    <t>Financial performance of finance companies on cumulative basis, UAH billions</t>
  </si>
  <si>
    <t>Corporates</t>
  </si>
  <si>
    <t>Individuals*</t>
  </si>
  <si>
    <t>До 31 дня</t>
  </si>
  <si>
    <t>Від 32 до 92 днів</t>
  </si>
  <si>
    <t>Від 93 днів до 1 року</t>
  </si>
  <si>
    <t>Up to 31 days</t>
  </si>
  <si>
    <t>From 32 to 92 days</t>
  </si>
  <si>
    <t>From 93 days to 1 year</t>
  </si>
  <si>
    <t>Кредитні спілки (п. ш.)</t>
  </si>
  <si>
    <t>Ломбарди (п. ш.)</t>
  </si>
  <si>
    <t>Credit unions (r.h.s.)</t>
  </si>
  <si>
    <t>Pawnshops (r.h.s.)</t>
  </si>
  <si>
    <t>Q1.22</t>
  </si>
  <si>
    <t>І.22</t>
  </si>
  <si>
    <t>Структура активів фінансових компаній, млрд грн</t>
  </si>
  <si>
    <t>Finance companies’ asset structure, UAH billions</t>
  </si>
  <si>
    <t>Структура зобов’язань фінансових компаній, млрд грн</t>
  </si>
  <si>
    <t>Composition of finance companies’ equity and liabilities, UAH billions</t>
  </si>
  <si>
    <t>Кредиторська заборг.</t>
  </si>
  <si>
    <t>Обсяги наданих фінансових послуг фінансовими компаніями за видами послуг (за квартал), млрд грн</t>
  </si>
  <si>
    <t>Financial services provided by finance companies, by type of service (quarterly data), UAH billions</t>
  </si>
  <si>
    <t>* Включаючи ФОП.</t>
  </si>
  <si>
    <t>* Including sole proprietors.</t>
  </si>
  <si>
    <t>Від 2 до 3 років</t>
  </si>
  <si>
    <t>Volume and number of factoring agreements</t>
  </si>
  <si>
    <t>Фінансовий результат (наростаючим підсумком) та показники рентабельності фінансових компаній</t>
  </si>
  <si>
    <t>Financial performance of finance companies (on cumulative basis) and their return ratios</t>
  </si>
  <si>
    <t>Структура активів ломбардів, млрд грн</t>
  </si>
  <si>
    <t>Грошові кошти  </t>
  </si>
  <si>
    <t xml:space="preserve">Cash </t>
  </si>
  <si>
    <t>Інше</t>
  </si>
  <si>
    <t>Other</t>
  </si>
  <si>
    <t>Структура пасивів ломбардів, млрд грн</t>
  </si>
  <si>
    <t>Власний капітал</t>
  </si>
  <si>
    <t>Коефіцієнт покриття заставою, % (п. ш.)</t>
  </si>
  <si>
    <t>Сollateral coverage ratio, % (r.h.s.)</t>
  </si>
  <si>
    <t>Кредити, млрд грн</t>
  </si>
  <si>
    <t>Loans, UAH billions</t>
  </si>
  <si>
    <t>Вироби із дорогоцінних металів та дорогоцінного каміння </t>
  </si>
  <si>
    <t> Jewelry</t>
  </si>
  <si>
    <t>Побутова техніка </t>
  </si>
  <si>
    <t>Appliances</t>
  </si>
  <si>
    <t>Автомобілі, нерухомість, інше</t>
  </si>
  <si>
    <t>Cars, real estate, others</t>
  </si>
  <si>
    <t>Структура доходів та витрат ломбардів, млрд грн</t>
  </si>
  <si>
    <t>Structure of income and expenses of pawnshops, UAH billions</t>
  </si>
  <si>
    <t>Other income</t>
  </si>
  <si>
    <t>Витрати на оренду</t>
  </si>
  <si>
    <t>Rental costs</t>
  </si>
  <si>
    <t>Інші витрати*</t>
  </si>
  <si>
    <t>Other costs*</t>
  </si>
  <si>
    <t>Показники фінансової діяльності ломбардів</t>
  </si>
  <si>
    <t>Financial performance indicators of pawnshops</t>
  </si>
  <si>
    <t>Чистий прибуток, млн грн</t>
  </si>
  <si>
    <t>Обсяги наданих фінансових послуг фінансовими компаніями за видами послуг, ІV кв. 2021 = 100%</t>
  </si>
  <si>
    <t>Financial services provided by finance companies, by type of service (quarterly data), Q4 2021 = 100%</t>
  </si>
  <si>
    <t>Pawnshop’s assets, UAH billions</t>
  </si>
  <si>
    <t>* Including expenses related to selling and maintaining pledged property.</t>
  </si>
  <si>
    <t>Pawnshops’ liabilities and equity, UAH billions</t>
  </si>
  <si>
    <t>Обсяг наданих протягом кварталу кредитів фінансовими компаніями за видами позичальників, млрд грн</t>
  </si>
  <si>
    <t>Loans issued during quarter by financial companies, by borrower category, UAH billions</t>
  </si>
  <si>
    <t>Breakdown of loans issued during quarter, by financial companies by maturity and client’s type</t>
  </si>
  <si>
    <t>Обсяг наданих кредитів ломбардами (за квартал) та рівень покриття заставою</t>
  </si>
  <si>
    <t>Amount of loans issued by pawnshops during the quarter and collateral coverage ratio</t>
  </si>
  <si>
    <t>Структура обсягу наданих кредитів ломбардами за видами застави</t>
  </si>
  <si>
    <t>Pawnshop’s loan portfolio structure by type of collateral</t>
  </si>
  <si>
    <t>Q4.22</t>
  </si>
  <si>
    <t>IV.22</t>
  </si>
  <si>
    <t>Частка активів десяти найбільших установ у сегментах</t>
  </si>
  <si>
    <t>Q2.23</t>
  </si>
  <si>
    <t>ІІ.23</t>
  </si>
  <si>
    <t>Назва</t>
  </si>
  <si>
    <t>ABR</t>
  </si>
  <si>
    <t>Перелік скорочень</t>
  </si>
  <si>
    <t>Abbreviations</t>
  </si>
  <si>
    <t>Чистий фінансовий результат надавачів небанківських фінансових послуг, млн грн</t>
  </si>
  <si>
    <t>CIR</t>
  </si>
  <si>
    <t>ROA</t>
  </si>
  <si>
    <t>ROE</t>
  </si>
  <si>
    <t>IV.23</t>
  </si>
  <si>
    <t>Q4.23</t>
  </si>
  <si>
    <t>Guarantees</t>
  </si>
  <si>
    <t>Гарантії</t>
  </si>
  <si>
    <t>Leasing*</t>
  </si>
  <si>
    <t>Фінансовий лізинг*</t>
  </si>
  <si>
    <t>Q1.24</t>
  </si>
  <si>
    <t>I.24</t>
  </si>
  <si>
    <t>Q2.24</t>
  </si>
  <si>
    <t>ІІ.24</t>
  </si>
  <si>
    <t>Субординований борг</t>
  </si>
  <si>
    <t>Залучені кошти</t>
  </si>
  <si>
    <t>Забезпечення</t>
  </si>
  <si>
    <t>І.24</t>
  </si>
  <si>
    <t>Паперова форма</t>
  </si>
  <si>
    <t>Форма електронного документа</t>
  </si>
  <si>
    <t xml:space="preserve">Електронний договір </t>
  </si>
  <si>
    <t>Дохід від реалізації застави</t>
  </si>
  <si>
    <t>Інші доходи</t>
  </si>
  <si>
    <t>Дохід від надання фінпослуг</t>
  </si>
  <si>
    <t>Адміністративні витрати</t>
  </si>
  <si>
    <t>Зобов’язання до 01.01.2024</t>
  </si>
  <si>
    <t>За сумами</t>
  </si>
  <si>
    <t>За кількістю</t>
  </si>
  <si>
    <t>Страховики*</t>
  </si>
  <si>
    <t>Insurers*</t>
  </si>
  <si>
    <t>Volume and number of financial leasing agreements</t>
  </si>
  <si>
    <t>* Починаючи з 1 січня 2024 року ЮО-лізингодавці набули статусу фінансової компанії.</t>
  </si>
  <si>
    <t>Частки кредитних угод фінансових компаній, укладених упродовж кварталу, за способом укладення</t>
  </si>
  <si>
    <t>Структура обсягу кредитів, наданих упродовж кварталу, фінансовими компаніями за строковістю і типом клієнтів</t>
  </si>
  <si>
    <t>Обсяг та кількість договорів факторингу*</t>
  </si>
  <si>
    <t>* До 2024 року операції факторингу в статистиці не поділялися за видами. Із 2024 року класичний факторинг – фінансування дебіторської заборгованості підприємства, інший – відступлення права вимоги (цесія), зазвичай купівля проблемної заборгованості за кредитами.</t>
  </si>
  <si>
    <t>Subordinated debt</t>
  </si>
  <si>
    <t xml:space="preserve">By quantity </t>
  </si>
  <si>
    <t>Electronic document form</t>
  </si>
  <si>
    <t>Administrative costs</t>
  </si>
  <si>
    <t>Страховики життя</t>
  </si>
  <si>
    <t>Ризикові страховики</t>
  </si>
  <si>
    <t>КАСКО</t>
  </si>
  <si>
    <t>ОСЦПВ</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</si>
  <si>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t>
  </si>
  <si>
    <t>До 1 січня 2024 року в сірій колонці відображено згруповані зобов’язання установ.</t>
  </si>
  <si>
    <t xml:space="preserve">Обсяг заборгованості за договорами з надання коштів у позику, на кінець періоду, млрд грн </t>
  </si>
  <si>
    <t>* Включають витрати, пов’язані з реалізацією та утриманням заставного майна.</t>
  </si>
  <si>
    <t>Страхування наземного транспорту (включно з залізничним)</t>
  </si>
  <si>
    <t>Коефіцієнт утримання</t>
  </si>
  <si>
    <t>Відношення чистих премій до валових премій</t>
  </si>
  <si>
    <t>КС</t>
  </si>
  <si>
    <t>Кредитна спілка</t>
  </si>
  <si>
    <t>МТСБУ</t>
  </si>
  <si>
    <t>Моторне (транспортне) страхове бюро України</t>
  </si>
  <si>
    <t>Національний банк України</t>
  </si>
  <si>
    <t>НБФУ</t>
  </si>
  <si>
    <t>Небанківські фінансові установи</t>
  </si>
  <si>
    <t>Нетто-основа</t>
  </si>
  <si>
    <t>З урахуванням впливу перестрахування</t>
  </si>
  <si>
    <t>ОВДП</t>
  </si>
  <si>
    <t>Облігації внутрішньої державної позики</t>
  </si>
  <si>
    <t>Обов’язкове страхування цивільно-правової відповідальності власників наземних транспортних засобів</t>
  </si>
  <si>
    <t>Реєстр</t>
  </si>
  <si>
    <t>Державний реєстр фінансових установ</t>
  </si>
  <si>
    <t>Страховики, які займаються видами страхування іншими, ніж страхування життя</t>
  </si>
  <si>
    <t>Рівень виплат</t>
  </si>
  <si>
    <t>Співвідношення виплат і премій за чотири квартали, що передують даті оцінки</t>
  </si>
  <si>
    <t>Страховики, які займаються страхуванням життя</t>
  </si>
  <si>
    <t>Cost-to-Income Ratio. Співвідношення операційних витрат і операційних доходів</t>
  </si>
  <si>
    <t>MCR</t>
  </si>
  <si>
    <t>Нормативне значення мінімального капіталу страховика</t>
  </si>
  <si>
    <t>Net combined ratio, нетто-комбінований коефіцієнт</t>
  </si>
  <si>
    <t>Net investment ratio, коефіцієнт нетто-інвестиційного доходу</t>
  </si>
  <si>
    <t>Співвідношення суми інвестиційних доходів та доходів від розміщення коштів у централізованих страхових резервних фондах МТСБУ за вирахуванням витрат на управління інвестиціями до чистих зароблених премій</t>
  </si>
  <si>
    <t>Net loss ratio, коефіцієнт нетто-збитковості</t>
  </si>
  <si>
    <t>Net operating ratio, коефіцієнт нетто-ефективності діяльності</t>
  </si>
  <si>
    <t>Різниця між Net combined ratio та Net investment ratio</t>
  </si>
  <si>
    <t>Return on assets. Рентабельність активів</t>
  </si>
  <si>
    <t>Return on equity. Рентабельність власного капіталу</t>
  </si>
  <si>
    <t>SCR</t>
  </si>
  <si>
    <t>Нормативне значення капіталу платоспроможності страховика</t>
  </si>
  <si>
    <t>в. п.</t>
  </si>
  <si>
    <t>Відсотковий пункт</t>
  </si>
  <si>
    <t>грн</t>
  </si>
  <si>
    <t>Гривня</t>
  </si>
  <si>
    <t>кв/кв</t>
  </si>
  <si>
    <t>Порівняно з попереднім кварталом</t>
  </si>
  <si>
    <t>млн</t>
  </si>
  <si>
    <t>Мільйон</t>
  </si>
  <si>
    <t>млрд</t>
  </si>
  <si>
    <t>Мільярд</t>
  </si>
  <si>
    <t>п. ш.</t>
  </si>
  <si>
    <t>Права шкала</t>
  </si>
  <si>
    <t>р/р</t>
  </si>
  <si>
    <t>Порівняно з аналогічною датою / аналогічним періодом попереднього року</t>
  </si>
  <si>
    <t>тис.</t>
  </si>
  <si>
    <t>Тисяча</t>
  </si>
  <si>
    <t>Income from fin. services</t>
  </si>
  <si>
    <t>Deposits taken</t>
  </si>
  <si>
    <t>Liabilities until 1 Jan 2024</t>
  </si>
  <si>
    <t>Amount of outstanding loans, end of the period, UAH billions</t>
  </si>
  <si>
    <t>Hard copy</t>
  </si>
  <si>
    <t>E-contract</t>
  </si>
  <si>
    <t>By amount</t>
  </si>
  <si>
    <t>Title</t>
  </si>
  <si>
    <t>Income from collateral selling</t>
  </si>
  <si>
    <t>Provisions</t>
  </si>
  <si>
    <t>Financial sector asset structure, UAH billions</t>
  </si>
  <si>
    <t>Net profit or loss of non-bank financial services providers, UAH millions</t>
  </si>
  <si>
    <t>* Regulatory reporting data reflect the amount of assets and liabilities of an insurer, including the amount of certain components according to prudential requirements, primarily reserves.</t>
  </si>
  <si>
    <t>* Until 2024, factoring transactions were not broken down by type in the statistics. From 2024 onward, classical factoring refers to financing a company’s accounts receivable, and other factoring refers to the assignment of claims (cession), which is usually the purchase of bad debts on loans.</t>
  </si>
  <si>
    <t>Q3.24</t>
  </si>
  <si>
    <t>Q4.21</t>
  </si>
  <si>
    <t>Q2.22</t>
  </si>
  <si>
    <t>IV.21</t>
  </si>
  <si>
    <t>III.24</t>
  </si>
  <si>
    <t>ІІІ.24</t>
  </si>
  <si>
    <t>Q4.24</t>
  </si>
  <si>
    <t>IV.24</t>
  </si>
  <si>
    <t>Legal entities</t>
  </si>
  <si>
    <t>Net loss ratio збільшений на співвідношення суми комісійних винагород, аквізиційних витрат, податку на дохід, податків під час здійснення операцій з перестрахування з перестраховиками-нерезидентами, відрахувань до інших фондів МТСБУ, інших витрат страхової діяльності за вирахуванням комісійних доходів від інших страховиків та перестраховиків та зміни обсягу коштів у МТСБУ до чистих зароблених премій</t>
  </si>
  <si>
    <t>Share of assets of the TOP 10 institutions by segment</t>
  </si>
  <si>
    <t>For the period of up to 1 January 2024, the gray column shows the aggregated liabilities of institutions.</t>
  </si>
  <si>
    <t>* From 1 January 2024, legal-entity lessors received the status of finance companies.</t>
  </si>
  <si>
    <t>Net profit or loss, UAH billions</t>
  </si>
  <si>
    <t>Net profit or loss, UAH millions</t>
  </si>
  <si>
    <t>Q1.25</t>
  </si>
  <si>
    <t>І.25</t>
  </si>
  <si>
    <t>I.25</t>
  </si>
  <si>
    <t>Q2.25</t>
  </si>
  <si>
    <t>ІІ.25</t>
  </si>
  <si>
    <t>IІ.22</t>
  </si>
  <si>
    <t>IІ.23</t>
  </si>
  <si>
    <t>IІ.24</t>
  </si>
  <si>
    <t>IІ.25</t>
  </si>
  <si>
    <t>Life insurers</t>
  </si>
  <si>
    <t>Non-life insurers</t>
  </si>
  <si>
    <t>Shares of finance companies’ loan agreements concluded during the quarter, by form of conclusion</t>
  </si>
  <si>
    <t>C&amp;C</t>
  </si>
  <si>
    <t>Comprehensive and collision insurance – insurance of land transport (including railway transport)</t>
  </si>
  <si>
    <t>Retention ratio</t>
  </si>
  <si>
    <t>The ratio of net premiums to gross premiums</t>
  </si>
  <si>
    <t>CU</t>
  </si>
  <si>
    <t>Credit union</t>
  </si>
  <si>
    <t>MTIBU</t>
  </si>
  <si>
    <t>Motor (Transport) Insurance Bureau of Ukraine</t>
  </si>
  <si>
    <t>National Bank of Ukraine</t>
  </si>
  <si>
    <t>NBFIs</t>
  </si>
  <si>
    <t>Non-bank financial institutions</t>
  </si>
  <si>
    <t>Net-based</t>
  </si>
  <si>
    <t>Including the impact of reinsurance</t>
  </si>
  <si>
    <t>NPL</t>
  </si>
  <si>
    <t>Non-performing loan</t>
  </si>
  <si>
    <t>MTPL</t>
  </si>
  <si>
    <t>Compulsory Motor Third Party Liability Insurance</t>
  </si>
  <si>
    <t>Register</t>
  </si>
  <si>
    <t>State Register of Financial Institutions</t>
  </si>
  <si>
    <t>Insurers engaged in types of insurance other than life insurance</t>
  </si>
  <si>
    <t>Ratio of claims paid</t>
  </si>
  <si>
    <t>The ratio of claim payments to premiums for four quarters preceding the estimate date</t>
  </si>
  <si>
    <t>Insurers engaged in life insurance</t>
  </si>
  <si>
    <t>Cost-to-income ratio. The ratio of operating expenses to operating income</t>
  </si>
  <si>
    <t>The minimum capital requirement for an insurer</t>
  </si>
  <si>
    <t>Net combined ratio</t>
  </si>
  <si>
    <t>The net loss ratio increased by the ratio of the sum of commissions, acquisition expenses, income tax, commission income received from other insurers and reinsurers, taxes on reinsurance transactions with non-resident reinsurers, and changes in the amount of funds with the MTIBU to net premiums earned</t>
  </si>
  <si>
    <t>Net investment ratio</t>
  </si>
  <si>
    <t>The ratio of the sum of investment income and income from placement of funds in the centralized insurance reserve funds of the MTIBU, net of investment management expenses, to net premiums earned</t>
  </si>
  <si>
    <t>Net loss ratio</t>
  </si>
  <si>
    <t>The ratio of the sum of claims paid, loss adjustment expenses, and changes in loss reserves, net of income from recourse and subrogations, income from reinsurance claims, and changes in claims against a reinsurer to net premiums earned</t>
  </si>
  <si>
    <t>Net operating ratio</t>
  </si>
  <si>
    <t>The difference between the net combined ratio and the net investment ratio</t>
  </si>
  <si>
    <t>Return on assets</t>
  </si>
  <si>
    <t>Return on equity</t>
  </si>
  <si>
    <t>Solvency capital requirement for an insurer</t>
  </si>
  <si>
    <t>pp</t>
  </si>
  <si>
    <t>Percentage point</t>
  </si>
  <si>
    <t>UAH</t>
  </si>
  <si>
    <t>Ukrainian hryvnia</t>
  </si>
  <si>
    <t>qoq</t>
  </si>
  <si>
    <t>Quarter-on-quarter</t>
  </si>
  <si>
    <t>mln</t>
  </si>
  <si>
    <t>Million</t>
  </si>
  <si>
    <t>bn</t>
  </si>
  <si>
    <t>Billion</t>
  </si>
  <si>
    <t>r.h.s.</t>
  </si>
  <si>
    <t>Right-hand scale</t>
  </si>
  <si>
    <t>yoy</t>
  </si>
  <si>
    <t>Year-on-year</t>
  </si>
  <si>
    <t>H</t>
  </si>
  <si>
    <t>Half of a year</t>
  </si>
  <si>
    <t>Q</t>
  </si>
  <si>
    <t>Quarter</t>
  </si>
  <si>
    <t>Скорочення та абревіатури</t>
  </si>
  <si>
    <t>Terms and Abbreviations:</t>
  </si>
  <si>
    <t>Факторинг класичний, млрд грн</t>
  </si>
  <si>
    <t>Факторинг інший, ніж класичний, млрд грн</t>
  </si>
  <si>
    <t>Classical factoring, UAH billions</t>
  </si>
  <si>
    <t>Other factoring, UAH billions</t>
  </si>
  <si>
    <t>Q3.25</t>
  </si>
  <si>
    <t>ІІІ.25</t>
  </si>
  <si>
    <t>III.25</t>
  </si>
  <si>
    <t>Юридичні особи, млрд грн</t>
  </si>
  <si>
    <t>Обсяг та кількість договорів фінансового лізингу, укладених за квартал</t>
  </si>
  <si>
    <t>Q4.25</t>
  </si>
  <si>
    <t>IV.25</t>
  </si>
  <si>
    <t>January – December 2024</t>
  </si>
  <si>
    <t>Січень – грудень 2024 року</t>
  </si>
  <si>
    <t>Січень – грудень 2025 року</t>
  </si>
  <si>
    <t>January – December 2025</t>
  </si>
  <si>
    <t>Частка кредитів, заставою за якими є автомобілі, нерухомість та інші види активів, становить 1.61%.</t>
  </si>
  <si>
    <t>The share of loans secured with cars, real estate, and other assets was 1.61%.</t>
  </si>
  <si>
    <t>Фізичні особи**, млрд грн</t>
  </si>
  <si>
    <t>Юридичні особи, тис. одиниць (п. ш.)</t>
  </si>
  <si>
    <t>Фізичні особи**, тис. одиниць (п. ш.)</t>
  </si>
  <si>
    <t>Corporates, thousands</t>
  </si>
  <si>
    <t>Corporates, UAH bn</t>
  </si>
  <si>
    <t>Individuals**, UAH bn</t>
  </si>
  <si>
    <t>Individuals**, thousands</t>
  </si>
  <si>
    <t>Обсяг активів страховиків та їхня кількість, млрд грн</t>
  </si>
  <si>
    <t>Number of insurers and their assets, UAH billions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</si>
  <si>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технічних резервів.</t>
  </si>
  <si>
    <t>* Regulatory reporting data reflect the amount of assets and liabilities of an insurer, including the amount of certain components according to prudential requirements, primarily technical provisions.</t>
  </si>
  <si>
    <t>Reporting under IFRS</t>
  </si>
  <si>
    <t>Reporting under regulatory requirements*</t>
  </si>
  <si>
    <t>Звітність за МСФЗ</t>
  </si>
  <si>
    <t>Регуляторна звітність*</t>
  </si>
  <si>
    <t>12.22</t>
  </si>
  <si>
    <t>12.23</t>
  </si>
  <si>
    <t>12.24</t>
  </si>
  <si>
    <t>03.25</t>
  </si>
  <si>
    <t>06.25</t>
  </si>
  <si>
    <t>09.25</t>
  </si>
  <si>
    <t>12.25</t>
  </si>
  <si>
    <t>Assets of non-life insurers</t>
  </si>
  <si>
    <t>Активи ризикових страховиків</t>
  </si>
  <si>
    <t>Assets of life insurers</t>
  </si>
  <si>
    <t>Активи страховиків життя</t>
  </si>
  <si>
    <t>Number of insurers (r.h.s.)</t>
  </si>
  <si>
    <t>Кількість компаній (п. ш.)</t>
  </si>
  <si>
    <t>Рівень концентрації страхового ринку за показником HHI*</t>
  </si>
  <si>
    <t>Insurance sector concentration by HHI*</t>
  </si>
  <si>
    <t>* Індекс Херфіндаля – Хіршмана (HHI) – індикатор концентрації на страховому ринку. Розраховується як сума квадратів часток окремих страховиків у загальному обсязі. Може набувати значень від 0 до 10 000 (до 1 000 – ринок є слабко концентрованим).</t>
  </si>
  <si>
    <t>* The Herfindahl-Hirschman Index (HHI) is an indicator of insurance sector
concentration. It is calculated by summing the squared market shares of
individual insurers. The index ranges from 0 to 10,000, with values below
1,000 indicating low market concentration.</t>
  </si>
  <si>
    <t xml:space="preserve"> </t>
  </si>
  <si>
    <t>03.24</t>
  </si>
  <si>
    <t>Assets</t>
  </si>
  <si>
    <t>Активи</t>
  </si>
  <si>
    <t>Gross premiums</t>
  </si>
  <si>
    <t>Валові премії</t>
  </si>
  <si>
    <t>Technical provisions</t>
  </si>
  <si>
    <t>Технічні резерви</t>
  </si>
  <si>
    <t>Структура активів та пасивів* страховиків життя</t>
  </si>
  <si>
    <t>Assets and liabilities* of life insurers</t>
  </si>
  <si>
    <t>* Дані регуляторної звітності відображають обсяги активів та зобов’язань страховика з відображенням обсягів окремих складових за пруденційними вимогами, передусім резервів.
** Технічні резерви за договорами вихідного перестрахування.</t>
  </si>
  <si>
    <t xml:space="preserve">* Regulatory reporting data reflect the amount of assets and liabilities of an insurer, including the amount of certain components according to prudential requirements, primarily technical provisions. ** Technical provisions under ceded reinsurance agreements.
</t>
  </si>
  <si>
    <t>Equity and Liabilities</t>
  </si>
  <si>
    <t>Пасиви</t>
  </si>
  <si>
    <t>Real estate</t>
  </si>
  <si>
    <t>Нерухоме майно</t>
  </si>
  <si>
    <t>Bonds</t>
  </si>
  <si>
    <t>Облігації</t>
  </si>
  <si>
    <t>Reinsurance reserves**</t>
  </si>
  <si>
    <t>Резерви перестрахування**</t>
  </si>
  <si>
    <t>Balances at MTIBU*</t>
  </si>
  <si>
    <t>Залишки в МТСБУ</t>
  </si>
  <si>
    <t>Current accounts and cash</t>
  </si>
  <si>
    <t>Поточні рахунки та готівка</t>
  </si>
  <si>
    <t>Deposits</t>
  </si>
  <si>
    <t>Депозити</t>
  </si>
  <si>
    <t>Matching reserve</t>
  </si>
  <si>
    <t>Резерв узгодження</t>
  </si>
  <si>
    <t>Insurance provisions</t>
  </si>
  <si>
    <t>Структура активів та пасивів* ризикових страховиків</t>
  </si>
  <si>
    <t>Assets and liabilities* of non-life insurers</t>
  </si>
  <si>
    <t>*Regulatory reporting data reflect the amount of assets and liabilities of an insurer, including the amount of certain components according to prudential requirements, primarily technical provisions. ** Technical provisions under ceded reinsurance agreements.</t>
  </si>
  <si>
    <t>Структура прийнятних активів на покриття резервів страховиків, млрд грн</t>
  </si>
  <si>
    <t>Structure of assets eligible to cover insurers’ reserves, UAH billions</t>
  </si>
  <si>
    <t>* Технічні резерви за договорами вихідного перестрахування.</t>
  </si>
  <si>
    <t>** Motor (Transport) Insurance Bureau of Ukraine.</t>
  </si>
  <si>
    <t>Deposits at banks</t>
  </si>
  <si>
    <t>Грошові кошти в банках</t>
  </si>
  <si>
    <t>Government securities</t>
  </si>
  <si>
    <t>Державні цінні папери</t>
  </si>
  <si>
    <t>Reinsurance claims</t>
  </si>
  <si>
    <t>Резерви перестрахування*</t>
  </si>
  <si>
    <t>Balances at MTIBU**</t>
  </si>
  <si>
    <t xml:space="preserve">Залишок коштів у МТСБУ </t>
  </si>
  <si>
    <t>Інші</t>
  </si>
  <si>
    <t>Премії та рівень виплат за видами страхування, млрд грн</t>
  </si>
  <si>
    <t xml:space="preserve">Premiums and ratios of claims paid by type of insurance, 
UAH billions
</t>
  </si>
  <si>
    <t>I.22</t>
  </si>
  <si>
    <t>ІV.22</t>
  </si>
  <si>
    <t>II.23</t>
  </si>
  <si>
    <t>ІV.23</t>
  </si>
  <si>
    <t>II.24</t>
  </si>
  <si>
    <t>ІV.24</t>
  </si>
  <si>
    <t>II.25</t>
  </si>
  <si>
    <t>ІV.25</t>
  </si>
  <si>
    <t>Валові страхові премії страхування життя</t>
  </si>
  <si>
    <t>Gross life insurance premiums</t>
  </si>
  <si>
    <t>Валові страхові премії ризикового страхування</t>
  </si>
  <si>
    <t>Gross non-life insurance premiums</t>
  </si>
  <si>
    <t>Рівень виплат страхування життя (п. ш.)</t>
  </si>
  <si>
    <t>Ratio of life claims paid  (r.h.s.)</t>
  </si>
  <si>
    <t>Рівень виплат ризикового страхування (п. ш.)</t>
  </si>
  <si>
    <t>Ratio of non-life claims paid (r.h.s.)</t>
  </si>
  <si>
    <t>Премії, належні перестраховикам, рівень виплат та коефіцієнт утримання, млрд грн</t>
  </si>
  <si>
    <t>Premiums due to reinsurers, ratio of claims paid, and retention ratio, UAH billions</t>
  </si>
  <si>
    <t>130+110</t>
  </si>
  <si>
    <t>* Рівень виплат розраховано в річному вимірі. ** Співвідношення чистих премій страховиків до валових премій.</t>
  </si>
  <si>
    <t>021+031</t>
  </si>
  <si>
    <t>* Annualized ratios of claims paid. ** The ratio of net premiums to gross premiums.</t>
  </si>
  <si>
    <t>020+030+020</t>
  </si>
  <si>
    <t>030-031</t>
  </si>
  <si>
    <t>Premiums ceded to non-resident reinsurers</t>
  </si>
  <si>
    <t>Премії, належні перестраховикам-нерезидентам</t>
  </si>
  <si>
    <t>Premiums ceded to resident reinsurers</t>
  </si>
  <si>
    <t>Премії, належні перестраховикам-резидентам</t>
  </si>
  <si>
    <t>Retention ratio** (r.h.s.)</t>
  </si>
  <si>
    <t>Коефіцієнт утримання** (п. ш.)</t>
  </si>
  <si>
    <t xml:space="preserve">Ratio of claims paid* (r.h.s.) </t>
  </si>
  <si>
    <t>Рівень виплат* (п. ш.)</t>
  </si>
  <si>
    <t>Страхові премії та виплати за найпоширенішими лініями бізнесу в 2025 році, млрд грн</t>
  </si>
  <si>
    <t>Insurance premiums and claims paid by most common business lines in 2025, UAH billions</t>
  </si>
  <si>
    <t xml:space="preserve">Значення у відсотках відображають рівень виплат відповідного виду. </t>
  </si>
  <si>
    <t>Percentage values indicate the claims paid ratio for the respective type of insurance. * From 1 January 2024, the class of accident insurance is included in health insurance. **C&amp;C – comprehensive and collision car insurance *** Compulsory motor third party liability insurance **** International Motor Insurance Card System.</t>
  </si>
  <si>
    <t>Premiums</t>
  </si>
  <si>
    <t>Claims</t>
  </si>
  <si>
    <t>Премії</t>
  </si>
  <si>
    <t>Виплати</t>
  </si>
  <si>
    <t>MTPL***</t>
  </si>
  <si>
    <t>C&amp;C**</t>
  </si>
  <si>
    <t>Health insurance*</t>
  </si>
  <si>
    <t>Здоров’я</t>
  </si>
  <si>
    <t>Life insurance</t>
  </si>
  <si>
    <t>Життя</t>
  </si>
  <si>
    <t>Green Card****</t>
  </si>
  <si>
    <t>“Зелена картка”</t>
  </si>
  <si>
    <t>Property and fire risks</t>
  </si>
  <si>
    <t>Майно та вогн. ризики</t>
  </si>
  <si>
    <t>Liability</t>
  </si>
  <si>
    <t>Відповідальність</t>
  </si>
  <si>
    <t>Cargo and luggage</t>
  </si>
  <si>
    <t>Вантажі та багаж</t>
  </si>
  <si>
    <t>Assistance</t>
  </si>
  <si>
    <t>Асистанс</t>
  </si>
  <si>
    <t>Financial exposure</t>
  </si>
  <si>
    <t>Фінансові ризики</t>
  </si>
  <si>
    <t>Структура валових страхових премій за найбільшими страховими продуктами в розрізі каналів продажу в 2025 році</t>
  </si>
  <si>
    <t>Structure of gross insurance premiums by major insurance products by sales channels in 2025</t>
  </si>
  <si>
    <t xml:space="preserve"> * From 1 January 2024, the class of accident insurance is included in health insurance. **C&amp;C – comprehensive and collision car insurance *** Compulsory motor third party liability insurance **** International Motor Insurance Card System.</t>
  </si>
  <si>
    <t>Agency network</t>
  </si>
  <si>
    <t>Direct sales</t>
  </si>
  <si>
    <t>Bank</t>
  </si>
  <si>
    <t>Online aggregators</t>
  </si>
  <si>
    <t>Broker</t>
  </si>
  <si>
    <t>Car dealers</t>
  </si>
  <si>
    <t xml:space="preserve">Агентська мережа </t>
  </si>
  <si>
    <t xml:space="preserve">Прямі продажі </t>
  </si>
  <si>
    <t xml:space="preserve">Банк </t>
  </si>
  <si>
    <t xml:space="preserve">Онлайн-агрегатори </t>
  </si>
  <si>
    <t>Брокер</t>
  </si>
  <si>
    <t>Автосалон</t>
  </si>
  <si>
    <t>Life</t>
  </si>
  <si>
    <t>Health*</t>
  </si>
  <si>
    <t>Коефіцієнти резервування ризикового страхування</t>
  </si>
  <si>
    <t>Loss reserve ratios of non-life insurance</t>
  </si>
  <si>
    <t>Loss reserves, UAH billions</t>
  </si>
  <si>
    <t>Резерв збитків, млрд грн</t>
  </si>
  <si>
    <t>Loss reserves to net premiums ratio (r.h.s.)</t>
  </si>
  <si>
    <t>Резерви збитків до чистих премій (п. ш.)</t>
  </si>
  <si>
    <t>Loss reserves to net claims ratio (r.h.s.)</t>
  </si>
  <si>
    <t>Резерви збитків до чистих виплат (п. ш.)</t>
  </si>
  <si>
    <t>Страхові премії за найбільшими лініями бізнесу, І  квартал 2022 року = 100%</t>
  </si>
  <si>
    <t>Insurance premiums by insurers’ largest business lines, Q1 2022 = 100%</t>
  </si>
  <si>
    <t>* C&amp;C – сomprehensive and collision car insurance; C&amp;C includes insurance of railway rolling stock that constitute 1% of gross premiums. ** Compulsory motor third party liability insurance. *** International Motor Insurance Card System.</t>
  </si>
  <si>
    <t>C&amp;C*</t>
  </si>
  <si>
    <t>Health insurance</t>
  </si>
  <si>
    <t>MTPL**</t>
  </si>
  <si>
    <t>Green Card***</t>
  </si>
  <si>
    <t>Структура страхових премій за основними бізнес-лініями бізнесу страхування, млрд грн</t>
  </si>
  <si>
    <t>Structure of insurance premiums by main lines of insurance business, UAH billions</t>
  </si>
  <si>
    <t xml:space="preserve">* КАСКО, ОСЦПВ, “Зелена картка”. ** Життя, здоров’я, асистанс. </t>
  </si>
  <si>
    <t xml:space="preserve">* C&amp;C, MTPL, Green Card.
** Life, health, assisstance.
</t>
  </si>
  <si>
    <t>Q1.23</t>
  </si>
  <si>
    <t>I.23</t>
  </si>
  <si>
    <t>Транспортне*</t>
  </si>
  <si>
    <t>Motor*</t>
  </si>
  <si>
    <t>Особисте**</t>
  </si>
  <si>
    <t>Personal**</t>
  </si>
  <si>
    <t>Від нещасних випадків</t>
  </si>
  <si>
    <t>Accident insurance</t>
  </si>
  <si>
    <t>Валові страхові премії за видами страхування (без вхідного перестрахування), І квартал 2022 року = 100%</t>
  </si>
  <si>
    <t>Gross insurance premiums by type of insurance (excluding inward reinsurance), Q1 2022 = 100%</t>
  </si>
  <si>
    <t>Non-Life</t>
  </si>
  <si>
    <t>Премії з ризикового страхування в розрізі типів страхувальників, І квартал 2022 року = 100%</t>
  </si>
  <si>
    <t>Non-life insurance premiums by type of policyholder, Q1 2022 = 100%</t>
  </si>
  <si>
    <t>Individuals</t>
  </si>
  <si>
    <t>Фізичні особи</t>
  </si>
  <si>
    <t>Фінансовий результат наростаючим підсумком і показники діяльності ризикових страховиків у нетто-вимірі, млрд грн</t>
  </si>
  <si>
    <t>Cumulative profit or loss and performance indicators of non-life insurers on a net basis, UAH billions</t>
  </si>
  <si>
    <t>Показники операційної діяльності до 2023 року включно ануалізовано, у 2024 році розраховано наростаючим підсумком із початку року через зміну підходу до розрахунку.</t>
  </si>
  <si>
    <t>Operating performance indicators for 2024 were annualized on a cumulative basis from the start of the year due to a change in the calculation approach.</t>
  </si>
  <si>
    <t>Net profit or loss</t>
  </si>
  <si>
    <t>Фінансовий результат</t>
  </si>
  <si>
    <t>Net loss ratio (r.h.s.)</t>
  </si>
  <si>
    <t>Net loss ratio (п. ш.)</t>
  </si>
  <si>
    <t>Net combined ratio (r.h.s.)</t>
  </si>
  <si>
    <t>Net combined ratio (п. ш.)</t>
  </si>
  <si>
    <t>Net operating ratio (r.h.s.)</t>
  </si>
  <si>
    <t>Net operating ratio (п. ш.)</t>
  </si>
  <si>
    <t>Розподіл страховиків за рентабельністю активів</t>
  </si>
  <si>
    <t>Distribution of insurers by return on assets</t>
  </si>
  <si>
    <t>ROA&lt;0%</t>
  </si>
  <si>
    <r>
      <t>0%</t>
    </r>
    <r>
      <rPr>
        <sz val="7.5"/>
        <color theme="1"/>
        <rFont val="Calibri"/>
        <family val="2"/>
        <charset val="204"/>
      </rPr>
      <t>≤</t>
    </r>
    <r>
      <rPr>
        <sz val="7.5"/>
        <color theme="1"/>
        <rFont val="Arial"/>
        <family val="2"/>
        <charset val="204"/>
      </rPr>
      <t>ROA&lt;3%</t>
    </r>
  </si>
  <si>
    <t>3%≤ROA&lt;6%</t>
  </si>
  <si>
    <t>6%≤ROA&lt;10%</t>
  </si>
  <si>
    <t>ROA&gt;10%</t>
  </si>
  <si>
    <t>Розподіл значень нетто-комбінованого коефіцієнта ризикових страховиків у 2025 році</t>
  </si>
  <si>
    <t>Distribution of non-life insurers’ net combined ratio in 2025</t>
  </si>
  <si>
    <t>Assets, UAH bn</t>
  </si>
  <si>
    <t>Обсяг активів, млрд грн</t>
  </si>
  <si>
    <t>Кількість (п. ш.)</t>
  </si>
  <si>
    <t>&lt;90%</t>
  </si>
  <si>
    <t>90–94%</t>
  </si>
  <si>
    <t>95–99%</t>
  </si>
  <si>
    <t>100–105%</t>
  </si>
  <si>
    <t>&gt;105%</t>
  </si>
  <si>
    <t>Розподіл показників операційної діяльності ризикових страховиків за обсягом активів у квартальному вимірі</t>
  </si>
  <si>
    <t>Distribution of non-life insurers’ profitability metrics by the amount of assets, quarterly</t>
  </si>
  <si>
    <t>Net expense ratio</t>
  </si>
  <si>
    <t>Коефіцієнт нетто-збитковості</t>
  </si>
  <si>
    <t>Коефіцієнт нетто-витрат</t>
  </si>
  <si>
    <t>&lt;40%</t>
  </si>
  <si>
    <t>40–49%</t>
  </si>
  <si>
    <t>50–59%</t>
  </si>
  <si>
    <t>60–69%</t>
  </si>
  <si>
    <t>&gt;70%</t>
  </si>
  <si>
    <t>Фінансовий результат страховиків життя наростаючим підсумком, млрд грн</t>
  </si>
  <si>
    <t>Financial performance of life insurers on a cumulative basis, UAH billions</t>
  </si>
  <si>
    <t>Фінансовий результат наростаючим підсумком і прибутковість ризикових страховиків, млрд грн</t>
  </si>
  <si>
    <t>Financial performance of non-life insurers on a cumulative basis, UAH billions</t>
  </si>
  <si>
    <t>Розподіл кількості і розміру активів страховиків* за достатністю прийнятного регулятивного капіталу для виконання SCR на 1 січня 2026 року</t>
  </si>
  <si>
    <t>Distribution of number of insurers and their assets size* by proportion of capital eligible to meet the SCR, and the SCR as of 1 January 2026</t>
  </si>
  <si>
    <t>* Графік побудовано з використанням даних 57 компаній.</t>
  </si>
  <si>
    <t>* This figure is based on data from 57 companies.</t>
  </si>
  <si>
    <t>Number of companies (r.h.s.)</t>
  </si>
  <si>
    <t>Assets, UAH billions</t>
  </si>
  <si>
    <t>Активи, млрд грн</t>
  </si>
  <si>
    <t>&lt;100%</t>
  </si>
  <si>
    <t>100–119%</t>
  </si>
  <si>
    <t>120–149%</t>
  </si>
  <si>
    <t>150–200%</t>
  </si>
  <si>
    <t>&gt;200%</t>
  </si>
  <si>
    <t>Розподіл активів страховиків за достатністю прийнятного регулятивного капіталу для виконання SCR</t>
  </si>
  <si>
    <t>Distribution of insurers’ assets by ratio of eligible capital to meet the SCR requirements</t>
  </si>
  <si>
    <t>150–199%</t>
  </si>
  <si>
    <t>Total assets of credit unions, UAH billions</t>
  </si>
  <si>
    <t>12.21</t>
  </si>
  <si>
    <t>Активи КС, що залучають депозити членів спілок</t>
  </si>
  <si>
    <t>Assets of deposit-taking CUs</t>
  </si>
  <si>
    <t>Активи КС, що не залучають депозити</t>
  </si>
  <si>
    <t>Assets of non-deposit-taking CUs</t>
  </si>
  <si>
    <t>Активи ОКС</t>
  </si>
  <si>
    <t>Assets of United Credit Unions</t>
  </si>
  <si>
    <t>Кількість  КС, що залучають депозити членів спілок (п. ш.)</t>
  </si>
  <si>
    <t>Кількість КС, що не залучають депозити (п. ш.)</t>
  </si>
  <si>
    <t>Структура основної суми заборгованості за кредитами членів кредитних спілок, крім ОКС, млрд грн</t>
  </si>
  <si>
    <t>Breakdown of outstanding loans principal due from credit union members, UAH billions</t>
  </si>
  <si>
    <t xml:space="preserve">Споживчі кредити </t>
  </si>
  <si>
    <t>Consumer loans</t>
  </si>
  <si>
    <t>На придбання, будівництво, ремонт нерухомості ФО</t>
  </si>
  <si>
    <t>Бізнес-кредити ФОП</t>
  </si>
  <si>
    <t xml:space="preserve">Business loans to sole proprietors </t>
  </si>
  <si>
    <t>Бізнес-кредити ЮО</t>
  </si>
  <si>
    <t>Corporate business loans</t>
  </si>
  <si>
    <t>Частка непрацюючих кредитів, % (п. ш.)</t>
  </si>
  <si>
    <t>NPL, % (r.h.s.)</t>
  </si>
  <si>
    <t>Структура активів та пасивів кредитних спілок</t>
  </si>
  <si>
    <t>Assets and liabilities of credit unions</t>
  </si>
  <si>
    <t>Equity and liabilities</t>
  </si>
  <si>
    <t xml:space="preserve">Кредити  </t>
  </si>
  <si>
    <t>Cash and cash-like assets</t>
  </si>
  <si>
    <t>Грошові кошти та їх еквів.</t>
  </si>
  <si>
    <t>Financial investment</t>
  </si>
  <si>
    <t>Фінінвестиції</t>
  </si>
  <si>
    <t>Mandatory share contrib.</t>
  </si>
  <si>
    <t>Обов’язкові пайові внески </t>
  </si>
  <si>
    <t>Reserve capital</t>
  </si>
  <si>
    <t>Резервний капітал </t>
  </si>
  <si>
    <t>Additional capital</t>
  </si>
  <si>
    <t>Додатковий капітал</t>
  </si>
  <si>
    <t>Retained earnings</t>
  </si>
  <si>
    <t>Накопичений прибуток / збиток </t>
  </si>
  <si>
    <t xml:space="preserve">Депозити </t>
  </si>
  <si>
    <t>Additional repayable contrib.</t>
  </si>
  <si>
    <t>Додаткові поворотні внески</t>
  </si>
  <si>
    <t xml:space="preserve"> Рівень резервування фінансових активів кредитних спілок з розподілом за рівнем достатності капіталу на 1.01.2026</t>
  </si>
  <si>
    <t>Provisioning ratio of financial assets of credit unions by cpapital adequacy ratio at 1.01.2026</t>
  </si>
  <si>
    <t>Резерви за МСФЗ</t>
  </si>
  <si>
    <t>Кредитний ризик</t>
  </si>
  <si>
    <t>&lt;7%</t>
  </si>
  <si>
    <t>&gt;50%</t>
  </si>
  <si>
    <t>Provisions under the IFRS, % of total loan portfolio</t>
  </si>
  <si>
    <t xml:space="preserve">% до загального кредитного портфеля </t>
  </si>
  <si>
    <t>Provisions under the IFRS, % of NPL portfolio</t>
  </si>
  <si>
    <t xml:space="preserve">% до непрацюючих кредитів </t>
  </si>
  <si>
    <t>Операційна ефективність діяльності кредитних спілок (наростаючим підсумком)</t>
  </si>
  <si>
    <t>Operational efficiency of credit unions (on a cumulative basis), UAH millions</t>
  </si>
  <si>
    <t>Чисті процентні доходи за операц. з членами КС</t>
  </si>
  <si>
    <t>Net interest income from transact. with CU members, UAH mln</t>
  </si>
  <si>
    <t>Приріст резервів забезпечення покриття втрат</t>
  </si>
  <si>
    <t>Increase in provisions for losses, UAH mln</t>
  </si>
  <si>
    <t>Чистий фінансовий результат</t>
  </si>
  <si>
    <t>Net financial result, UAH mln</t>
  </si>
  <si>
    <t>CIR, % (п. ш.)</t>
  </si>
  <si>
    <t>CIR, % (r.h.s.)</t>
  </si>
  <si>
    <t>Розподіл нормативів достатності капіталу* за часткою активів кредитних спілок</t>
  </si>
  <si>
    <t>Distribution of capital* adequacy ratios by share of credit unions’ assets</t>
  </si>
  <si>
    <t xml:space="preserve">На 1.01.2025 використано основний капітал, з січня 2025 року впроваджено регулятивний капітал для оцінки нормативу Н1. </t>
  </si>
  <si>
    <t>The core capital was used as of 1 January 2025, and regulatory capital was introduced to assess the N1 ratio from January 2025 onward.</t>
  </si>
  <si>
    <t>7–15%</t>
  </si>
  <si>
    <t>15–30%</t>
  </si>
  <si>
    <t>30–50%</t>
  </si>
  <si>
    <t xml:space="preserve">Number of credit unions </t>
  </si>
  <si>
    <t>Кількість кредитних спілок</t>
  </si>
  <si>
    <t>Share of deposit-taking credit unions in total assets, % (r.h.s.)</t>
  </si>
  <si>
    <t>Активи КС, що залучають депозити, у заг. активах, % (п. ш.)</t>
  </si>
  <si>
    <t>Share of non-deposit-taking credit unions in total assets, % (r.h.s.)</t>
  </si>
  <si>
    <t>Активи КС, що не залучають депозити, у заг. активах, % (п. ш.)</t>
  </si>
  <si>
    <t>Share of United Credit Unions in total assets, % (r.h.s.)</t>
  </si>
  <si>
    <t>Активи ОКС, у заг. активах, % (п. ш.)</t>
  </si>
  <si>
    <t>Співвідношення суми страхових виплат, витрат на врегулювання збитків, зміни резерву збитків за вирахуванням доходів від регресів і суброгацій, доходів від компенсації витрат, пов’язаних із врегулюванням збитків перестраховиком, та зміни резерву збитків за вимогами вихідного перестрахування до чистих зароблених премій</t>
  </si>
  <si>
    <t>* З 1 січня 2024 року операції фінансового лізингу здійснюються виключно фінансовими компаніями. ** Включаючи фізичних осіб-підприємців.</t>
  </si>
  <si>
    <t>Загальні активи кредитних спілок*, млрд грн</t>
  </si>
  <si>
    <t>* Starting from 1 January 2024, financial leasing transactions are carried out exclusively by finance companies. ** Including sole proprietors.</t>
  </si>
  <si>
    <t>Loans to households for purch., construct., repair of real estate</t>
  </si>
  <si>
    <t>IFRS provisions</t>
  </si>
  <si>
    <t>Credit risk</t>
  </si>
  <si>
    <t>Number of deposit-taking credit unions (r.h.s.)</t>
  </si>
  <si>
    <t>Number of non-deposit-taking credit unions (r.h.s.)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</si>
</sst>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0.0%"/>
    <numFmt numFmtId="165" formatCode="#,##0.0"/>
    <numFmt numFmtId="166" formatCode="0.0"/>
    <numFmt numFmtId="167" formatCode="#,##0.000"/>
    <numFmt numFmtId="168" formatCode="0.000"/>
    <numFmt numFmtId="169" formatCode="0.000%"/>
    <numFmt numFmtId="170" formatCode="#,##0.0000"/>
    <numFmt numFmtId="171" formatCode="#,##0.000000"/>
    <numFmt numFmtId="172" formatCode="_-* #,##0.0_-;\-* #,##0.0_-;_-* &quot;-&quot;??_-;_-@_-"/>
    <numFmt numFmtId="173" formatCode="_-* #,##0_-;\-* #,##0_-;_-* &quot;-&quot;??_-;_-@_-"/>
    <numFmt numFmtId="174" formatCode="_-* #,##0.0\ _₴_-;\-* #,##0.0\ _₴_-;_-* &quot;-&quot;?\ _₴_-;_-@_-"/>
    <numFmt numFmtId="175" formatCode="0.00000"/>
    <numFmt numFmtId="176" formatCode="_-* #,##0.00\ _₴_-;\-* #,##0.00\ _₴_-;_-* &quot;-&quot;??\ _₴_-;_-@_-"/>
    <numFmt numFmtId="177" formatCode="#,##0.00000"/>
    <numFmt numFmtId="178" formatCode="0.000000"/>
    <numFmt numFmtId="179" formatCode="0.0000"/>
    <numFmt numFmtId="180" formatCode="_-* #,##0\ _₴_-;\-* #,##0\ _₴_-;_-* &quot;-&quot;?\ _₴_-;_-@_-"/>
  </numFmts>
  <fonts count="75" x14ac:knownFonts="1">
    <font>
      <sz val="11"/>
      <color theme="1"/>
      <name val="Calibri"/>
      <family val="2"/>
      <charset val="204"/>
      <scheme val="minor"/>
    </font>
    <font>
      <sz val="11"/>
      <color theme="1"/>
      <name val="Calibri"/>
      <family val="2"/>
      <charset val="204"/>
      <scheme val="minor"/>
    </font>
    <font>
      <sz val="10"/>
      <name val="Arial Cyr"/>
      <charset val="204"/>
    </font>
    <font>
      <sz val="10"/>
      <name val="Arial"/>
      <family val="2"/>
      <charset val="204"/>
    </font>
    <font>
      <sz val="10"/>
      <name val="Arial"/>
      <family val="2"/>
      <charset val="204"/>
    </font>
    <font>
      <sz val="11"/>
      <color theme="1"/>
      <name val="Calibri"/>
      <family val="2"/>
      <scheme val="minor"/>
    </font>
    <font>
      <u/>
      <sz val="11"/>
      <color theme="10"/>
      <name val="Calibri"/>
      <family val="2"/>
      <charset val="204"/>
      <scheme val="minor"/>
    </font>
    <font>
      <sz val="10"/>
      <name val="Arial"/>
      <family val="2"/>
      <charset val="238"/>
    </font>
    <font>
      <sz val="12"/>
      <name val="Garamond"/>
      <family val="1"/>
      <charset val="238"/>
    </font>
    <font>
      <b/>
      <i/>
      <sz val="7.5"/>
      <name val="Arial"/>
      <family val="2"/>
      <charset val="204"/>
    </font>
    <font>
      <u/>
      <sz val="11"/>
      <color theme="10"/>
      <name val="Calibri"/>
      <family val="2"/>
      <scheme val="minor"/>
    </font>
    <font>
      <u/>
      <sz val="7.5"/>
      <color theme="10"/>
      <name val="Arial"/>
      <family val="2"/>
      <charset val="204"/>
    </font>
    <font>
      <sz val="7.5"/>
      <name val="Arial"/>
      <family val="2"/>
      <charset val="204"/>
    </font>
    <font>
      <sz val="7.5"/>
      <color theme="1"/>
      <name val="Arial"/>
      <family val="2"/>
      <charset val="204"/>
    </font>
    <font>
      <sz val="7.5"/>
      <color theme="1"/>
      <name val="Calibri"/>
      <family val="2"/>
      <charset val="204"/>
      <scheme val="minor"/>
    </font>
    <font>
      <b/>
      <i/>
      <sz val="7.5"/>
      <color rgb="FF141414"/>
      <name val="Arial"/>
      <family val="2"/>
      <charset val="204"/>
    </font>
    <font>
      <b/>
      <i/>
      <sz val="7.5"/>
      <color theme="1"/>
      <name val="Arial"/>
      <family val="2"/>
      <charset val="204"/>
    </font>
    <font>
      <sz val="7.5"/>
      <color rgb="FF141414"/>
      <name val="Arial"/>
      <family val="2"/>
      <charset val="204"/>
    </font>
    <font>
      <sz val="10"/>
      <color rgb="FF000000"/>
      <name val="Arial"/>
      <family val="2"/>
      <charset val="204"/>
    </font>
    <font>
      <sz val="10"/>
      <color rgb="FF000000"/>
      <name val="Arial"/>
      <family val="2"/>
      <charset val="204"/>
    </font>
    <font>
      <sz val="11"/>
      <color rgb="FF000000"/>
      <name val="Calibri"/>
      <family val="2"/>
      <charset val="204"/>
    </font>
    <font>
      <sz val="10"/>
      <color theme="1"/>
      <name val="Calibri"/>
      <family val="2"/>
      <charset val="238"/>
      <scheme val="minor"/>
    </font>
    <font>
      <sz val="11"/>
      <color rgb="FF000000"/>
      <name val="Calibri"/>
      <family val="2"/>
      <scheme val="minor"/>
    </font>
    <font>
      <sz val="10"/>
      <color rgb="FF000000"/>
      <name val="Arial"/>
      <family val="2"/>
      <charset val="204"/>
    </font>
    <font>
      <sz val="7.5"/>
      <color rgb="FF222222"/>
      <name val="Arial"/>
      <family val="2"/>
      <charset val="204"/>
    </font>
    <font>
      <sz val="9"/>
      <color rgb="FF141414"/>
      <name val="Arial"/>
      <family val="2"/>
      <charset val="204"/>
    </font>
    <font>
      <sz val="10"/>
      <color rgb="FF000000"/>
      <name val="Arial"/>
      <family val="2"/>
      <charset val="204"/>
    </font>
    <font>
      <sz val="7.5"/>
      <color rgb="FF000000"/>
      <name val="Arial"/>
      <family val="2"/>
      <charset val="204"/>
    </font>
    <font>
      <sz val="12"/>
      <name val="Arial Cyr"/>
      <charset val="204"/>
    </font>
    <font>
      <b/>
      <sz val="7.5"/>
      <color theme="1"/>
      <name val="Arial"/>
      <family val="2"/>
      <charset val="204"/>
    </font>
    <font>
      <sz val="7.5"/>
      <color rgb="FFFF0000"/>
      <name val="Arial"/>
      <family val="2"/>
      <charset val="204"/>
    </font>
    <font>
      <b/>
      <sz val="7.5"/>
      <name val="Arial"/>
      <family val="2"/>
      <charset val="204"/>
    </font>
    <font>
      <sz val="11"/>
      <color theme="1"/>
      <name val="Arial"/>
      <family val="2"/>
      <charset val="204"/>
    </font>
    <font>
      <sz val="1"/>
      <color rgb="FF141414"/>
      <name val="Arial"/>
      <family val="2"/>
      <charset val="204"/>
    </font>
    <font>
      <sz val="11"/>
      <color rgb="FFFF0000"/>
      <name val="Calibri"/>
      <family val="2"/>
      <charset val="204"/>
      <scheme val="minor"/>
    </font>
    <font>
      <sz val="11"/>
      <color theme="0"/>
      <name val="Calibri"/>
      <family val="2"/>
      <charset val="204"/>
      <scheme val="minor"/>
    </font>
    <font>
      <sz val="11"/>
      <name val="Calibri"/>
      <family val="2"/>
      <charset val="204"/>
      <scheme val="minor"/>
    </font>
    <font>
      <sz val="7"/>
      <name val="Arial"/>
      <family val="2"/>
      <charset val="204"/>
    </font>
    <font>
      <sz val="7.5"/>
      <color theme="1" tint="4.9989318521683403E-2"/>
      <name val="Arial"/>
      <family val="2"/>
      <charset val="204"/>
    </font>
    <font>
      <sz val="7.5"/>
      <color theme="0"/>
      <name val="Arial"/>
      <family val="2"/>
      <charset val="204"/>
    </font>
    <font>
      <sz val="10"/>
      <color rgb="FFFF0000"/>
      <name val="Arial"/>
      <family val="2"/>
      <charset val="204"/>
    </font>
    <font>
      <sz val="8"/>
      <name val="Arial"/>
      <family val="2"/>
      <charset val="204"/>
    </font>
    <font>
      <sz val="10"/>
      <color theme="1"/>
      <name val="Arial"/>
      <family val="2"/>
      <charset val="204"/>
    </font>
    <font>
      <sz val="10"/>
      <color theme="0"/>
      <name val="Arial"/>
      <family val="2"/>
      <charset val="204"/>
    </font>
    <font>
      <b/>
      <sz val="10"/>
      <color rgb="FF000000"/>
      <name val="Arial"/>
      <family val="2"/>
      <charset val="204"/>
    </font>
    <font>
      <sz val="11"/>
      <color theme="1" tint="9.9978637043366805E-2"/>
      <name val="Calibri"/>
      <family val="2"/>
      <charset val="204"/>
      <scheme val="minor"/>
    </font>
    <font>
      <sz val="7.5"/>
      <color indexed="61"/>
      <name val="Arial"/>
      <family val="2"/>
      <charset val="204"/>
    </font>
    <font>
      <sz val="7.5"/>
      <color theme="1"/>
      <name val="Calibri"/>
      <family val="2"/>
      <charset val="204"/>
    </font>
    <font>
      <sz val="10"/>
      <name val="Calibri"/>
      <family val="2"/>
      <charset val="204"/>
    </font>
    <font>
      <b/>
      <sz val="10"/>
      <color rgb="FFFF0000"/>
      <name val="Arial"/>
      <family val="2"/>
      <charset val="204"/>
    </font>
    <font>
      <sz val="12"/>
      <color rgb="FF000000"/>
      <name val="Calibri"/>
      <family val="2"/>
      <charset val="204"/>
      <scheme val="minor"/>
    </font>
    <font>
      <b/>
      <sz val="12"/>
      <color rgb="FF000000"/>
      <name val="Calibri"/>
      <family val="2"/>
      <charset val="204"/>
      <scheme val="minor"/>
    </font>
    <font>
      <sz val="11"/>
      <color rgb="FFFF0000"/>
      <name val="Arial"/>
      <family val="2"/>
      <charset val="204"/>
    </font>
    <font>
      <b/>
      <sz val="12"/>
      <name val="Arial"/>
      <family val="2"/>
      <charset val="204"/>
    </font>
    <font>
      <sz val="8"/>
      <color rgb="FF000000"/>
      <name val="Arial"/>
      <family val="2"/>
      <charset val="204"/>
    </font>
    <font>
      <sz val="11"/>
      <color rgb="FF000000"/>
      <name val="Arial"/>
      <family val="2"/>
      <charset val="204"/>
    </font>
    <font>
      <sz val="12"/>
      <color rgb="FFFF0000"/>
      <name val="Arial"/>
      <family val="2"/>
      <charset val="204"/>
    </font>
    <font>
      <sz val="12"/>
      <color rgb="FFFF0000"/>
      <name val="Calibri"/>
      <family val="2"/>
      <charset val="204"/>
      <scheme val="minor"/>
    </font>
    <font>
      <sz val="12"/>
      <color rgb="FF000000"/>
      <name val="Arial"/>
      <family val="2"/>
      <charset val="204"/>
    </font>
    <font>
      <i/>
      <sz val="12"/>
      <color rgb="FF000000"/>
      <name val="Calibri"/>
      <family val="2"/>
      <charset val="204"/>
      <scheme val="minor"/>
    </font>
    <font>
      <i/>
      <sz val="7.5"/>
      <color rgb="FF000000"/>
      <name val="Arial"/>
      <family val="2"/>
      <charset val="204"/>
    </font>
    <font>
      <sz val="11"/>
      <color rgb="FF000000"/>
      <name val="Calibri"/>
      <family val="2"/>
      <charset val="204"/>
      <scheme val="minor"/>
    </font>
    <font>
      <i/>
      <sz val="7.5"/>
      <name val="Arial"/>
      <family val="2"/>
      <charset val="204"/>
    </font>
    <font>
      <sz val="9"/>
      <color rgb="FF000000"/>
      <name val="Arial"/>
      <family val="2"/>
      <charset val="204"/>
    </font>
    <font>
      <sz val="10"/>
      <name val="Times New Roman"/>
      <family val="1"/>
      <charset val="204"/>
    </font>
    <font>
      <b/>
      <sz val="7.5"/>
      <color rgb="FF141414"/>
      <name val="Arial"/>
      <family val="2"/>
      <charset val="204"/>
    </font>
    <font>
      <sz val="7.5"/>
      <color rgb="FF057D46"/>
      <name val="Arial"/>
      <family val="2"/>
      <charset val="204"/>
    </font>
    <font>
      <sz val="11"/>
      <name val="Calibri"/>
      <family val="2"/>
      <charset val="204"/>
    </font>
    <font>
      <b/>
      <sz val="7.5"/>
      <color rgb="FFFF0000"/>
      <name val="Arial"/>
      <family val="2"/>
      <charset val="204"/>
    </font>
    <font>
      <sz val="8"/>
      <name val="Tahoma"/>
      <family val="2"/>
      <charset val="204"/>
    </font>
    <font>
      <b/>
      <sz val="12"/>
      <color rgb="FF000000"/>
      <name val="Arial"/>
      <family val="2"/>
      <charset val="204"/>
    </font>
    <font>
      <b/>
      <sz val="8"/>
      <name val="Tahoma"/>
      <family val="2"/>
      <charset val="204"/>
    </font>
    <font>
      <sz val="11"/>
      <color rgb="FFFF0000"/>
      <name val="Calibri"/>
      <family val="2"/>
      <charset val="204"/>
    </font>
    <font>
      <u/>
      <sz val="7.5"/>
      <name val="Arial"/>
      <family val="2"/>
      <charset val="204"/>
    </font>
    <font>
      <sz val="11"/>
      <name val="Arial"/>
      <family val="2"/>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theme="0"/>
      </left>
      <right/>
      <top/>
      <bottom/>
      <diagonal/>
    </border>
  </borders>
  <cellStyleXfs count="78">
    <xf numFmtId="0" fontId="0" fillId="0" borderId="0"/>
    <xf numFmtId="9" fontId="1"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9" fontId="3"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xf numFmtId="0" fontId="10" fillId="0" borderId="0" applyNumberFormat="0" applyFill="0" applyBorder="0" applyAlignment="0" applyProtection="0"/>
    <xf numFmtId="0" fontId="8" fillId="0" borderId="0"/>
    <xf numFmtId="0" fontId="6" fillId="0" borderId="0" applyNumberFormat="0" applyFill="0" applyBorder="0" applyAlignment="0" applyProtection="0"/>
    <xf numFmtId="0" fontId="3" fillId="0" borderId="0"/>
    <xf numFmtId="0" fontId="19" fillId="0" borderId="0"/>
    <xf numFmtId="0" fontId="20" fillId="0" borderId="0"/>
    <xf numFmtId="0" fontId="5" fillId="0" borderId="0"/>
    <xf numFmtId="0" fontId="1" fillId="0" borderId="0"/>
    <xf numFmtId="0" fontId="20" fillId="0" borderId="0"/>
    <xf numFmtId="0" fontId="21" fillId="0" borderId="0"/>
    <xf numFmtId="0" fontId="1" fillId="0" borderId="0"/>
    <xf numFmtId="0" fontId="1" fillId="0" borderId="0"/>
    <xf numFmtId="0" fontId="18" fillId="0" borderId="0"/>
    <xf numFmtId="0" fontId="22" fillId="0" borderId="0"/>
    <xf numFmtId="0" fontId="18" fillId="0" borderId="0"/>
    <xf numFmtId="9" fontId="22" fillId="0" borderId="0" applyFont="0" applyFill="0" applyBorder="0" applyAlignment="0" applyProtection="0"/>
    <xf numFmtId="9" fontId="20" fillId="0" borderId="0" applyFont="0" applyFill="0" applyBorder="0" applyAlignment="0" applyProtection="0"/>
    <xf numFmtId="0" fontId="20" fillId="0" borderId="0"/>
    <xf numFmtId="0" fontId="3" fillId="0" borderId="0"/>
    <xf numFmtId="0" fontId="1" fillId="0" borderId="0"/>
    <xf numFmtId="0" fontId="1" fillId="0" borderId="0"/>
    <xf numFmtId="0" fontId="20" fillId="0" borderId="0"/>
    <xf numFmtId="0" fontId="20" fillId="0" borderId="0"/>
    <xf numFmtId="0" fontId="1" fillId="0" borderId="0"/>
    <xf numFmtId="0" fontId="20" fillId="0" borderId="0"/>
    <xf numFmtId="0" fontId="3" fillId="0" borderId="0"/>
    <xf numFmtId="0" fontId="3" fillId="0" borderId="0"/>
    <xf numFmtId="9" fontId="3" fillId="0" borderId="0" quotePrefix="1" applyFont="0" applyFill="0" applyBorder="0" applyAlignment="0">
      <protection locked="0"/>
    </xf>
    <xf numFmtId="0" fontId="3" fillId="0" borderId="0"/>
    <xf numFmtId="43" fontId="3" fillId="0" borderId="0" quotePrefix="1" applyFont="0" applyFill="0" applyBorder="0" applyAlignment="0">
      <protection locked="0"/>
    </xf>
    <xf numFmtId="9" fontId="3"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3" fillId="0" borderId="0"/>
    <xf numFmtId="0" fontId="6" fillId="0" borderId="0" applyNumberForma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5" fillId="0" borderId="0"/>
    <xf numFmtId="0" fontId="2" fillId="0" borderId="0"/>
    <xf numFmtId="9" fontId="3" fillId="0" borderId="0" quotePrefix="1" applyFont="0" applyFill="0" applyBorder="0" applyAlignment="0">
      <protection locked="0"/>
    </xf>
    <xf numFmtId="0" fontId="23" fillId="0" borderId="0"/>
    <xf numFmtId="0" fontId="18" fillId="0" borderId="0"/>
    <xf numFmtId="0" fontId="26" fillId="0" borderId="0"/>
    <xf numFmtId="0" fontId="28" fillId="0" borderId="0"/>
    <xf numFmtId="0" fontId="28" fillId="0" borderId="0"/>
    <xf numFmtId="0" fontId="3" fillId="0" borderId="0"/>
    <xf numFmtId="9" fontId="18" fillId="0" borderId="0" applyFont="0" applyFill="0" applyBorder="0" applyAlignment="0" applyProtection="0"/>
    <xf numFmtId="0" fontId="1" fillId="0" borderId="0"/>
    <xf numFmtId="0" fontId="1" fillId="0" borderId="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0" fontId="1" fillId="0" borderId="0"/>
    <xf numFmtId="0" fontId="10" fillId="0" borderId="0" applyNumberFormat="0" applyFill="0" applyBorder="0" applyAlignment="0" applyProtection="0"/>
    <xf numFmtId="0" fontId="6" fillId="0" borderId="0" applyNumberForma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0" fillId="0" borderId="0" applyNumberFormat="0" applyFill="0" applyBorder="0" applyAlignment="0" applyProtection="0"/>
    <xf numFmtId="43" fontId="1" fillId="0" borderId="0" applyFont="0" applyFill="0" applyBorder="0" applyAlignment="0" applyProtection="0"/>
  </cellStyleXfs>
  <cellXfs count="615">
    <xf numFmtId="0" fontId="0" fillId="0" borderId="0" xfId="0"/>
    <xf numFmtId="3" fontId="0" fillId="0" borderId="0" xfId="0" applyNumberFormat="1"/>
    <xf numFmtId="0" fontId="9" fillId="2" borderId="0" xfId="14" applyFont="1" applyFill="1"/>
    <xf numFmtId="0" fontId="12" fillId="2" borderId="0" xfId="14" applyFont="1" applyFill="1"/>
    <xf numFmtId="0" fontId="12" fillId="2" borderId="0" xfId="16" applyFont="1" applyFill="1"/>
    <xf numFmtId="0" fontId="12" fillId="0" borderId="0" xfId="2" applyFont="1"/>
    <xf numFmtId="14" fontId="13" fillId="0" borderId="0" xfId="0" applyNumberFormat="1" applyFont="1" applyAlignment="1">
      <alignment horizontal="center"/>
    </xf>
    <xf numFmtId="3" fontId="12" fillId="0" borderId="0" xfId="2" applyNumberFormat="1" applyFont="1"/>
    <xf numFmtId="0" fontId="13" fillId="0" borderId="0" xfId="0" applyFont="1"/>
    <xf numFmtId="0" fontId="14" fillId="0" borderId="0" xfId="0" applyFont="1"/>
    <xf numFmtId="0" fontId="15" fillId="0" borderId="0" xfId="0" applyFont="1"/>
    <xf numFmtId="0" fontId="13" fillId="0" borderId="0" xfId="0" applyFont="1" applyAlignment="1">
      <alignment horizontal="right"/>
    </xf>
    <xf numFmtId="0" fontId="12" fillId="0" borderId="0" xfId="0" applyFont="1" applyAlignment="1">
      <alignment horizontal="right"/>
    </xf>
    <xf numFmtId="0" fontId="13" fillId="2" borderId="0" xfId="0" applyFont="1" applyFill="1"/>
    <xf numFmtId="3" fontId="13" fillId="0" borderId="0" xfId="0" applyNumberFormat="1" applyFont="1"/>
    <xf numFmtId="166" fontId="13" fillId="0" borderId="0" xfId="0" applyNumberFormat="1" applyFont="1"/>
    <xf numFmtId="165" fontId="13" fillId="0" borderId="0" xfId="1" applyNumberFormat="1" applyFont="1" applyAlignment="1">
      <alignment horizontal="right"/>
    </xf>
    <xf numFmtId="165" fontId="13" fillId="0" borderId="0" xfId="0" applyNumberFormat="1" applyFont="1"/>
    <xf numFmtId="3" fontId="13" fillId="0" borderId="0" xfId="1" applyNumberFormat="1" applyFont="1" applyFill="1" applyAlignment="1">
      <alignment horizontal="right"/>
    </xf>
    <xf numFmtId="165" fontId="0" fillId="0" borderId="0" xfId="0" applyNumberFormat="1"/>
    <xf numFmtId="167" fontId="13" fillId="0" borderId="0" xfId="1" applyNumberFormat="1" applyFont="1" applyAlignment="1">
      <alignment horizontal="right"/>
    </xf>
    <xf numFmtId="167" fontId="13" fillId="0" borderId="0" xfId="1" applyNumberFormat="1" applyFont="1" applyFill="1" applyAlignment="1">
      <alignment horizontal="right"/>
    </xf>
    <xf numFmtId="9" fontId="13" fillId="0" borderId="0" xfId="0" applyNumberFormat="1" applyFont="1"/>
    <xf numFmtId="0" fontId="16" fillId="2" borderId="0" xfId="0" applyFont="1" applyFill="1"/>
    <xf numFmtId="0" fontId="12" fillId="2" borderId="0" xfId="0" applyFont="1" applyFill="1"/>
    <xf numFmtId="9" fontId="13" fillId="2" borderId="0" xfId="1" applyFont="1" applyFill="1"/>
    <xf numFmtId="0" fontId="17" fillId="0" borderId="0" xfId="0" applyFont="1"/>
    <xf numFmtId="165" fontId="12" fillId="0" borderId="0" xfId="1" applyNumberFormat="1" applyFont="1" applyAlignment="1">
      <alignment horizontal="right"/>
    </xf>
    <xf numFmtId="0" fontId="16" fillId="0" borderId="0" xfId="32" applyFont="1"/>
    <xf numFmtId="0" fontId="13" fillId="0" borderId="0" xfId="32" applyFont="1"/>
    <xf numFmtId="0" fontId="13" fillId="0" borderId="0" xfId="21" applyFont="1"/>
    <xf numFmtId="0" fontId="24" fillId="0" borderId="0" xfId="0" applyFont="1" applyAlignment="1">
      <alignment horizontal="left" vertical="center"/>
    </xf>
    <xf numFmtId="0" fontId="25" fillId="0" borderId="0" xfId="0" applyFont="1"/>
    <xf numFmtId="49" fontId="12" fillId="2" borderId="0" xfId="0" applyNumberFormat="1" applyFont="1" applyFill="1" applyAlignment="1">
      <alignment horizontal="left" vertical="center"/>
    </xf>
    <xf numFmtId="0" fontId="9" fillId="0" borderId="0" xfId="32" applyFont="1"/>
    <xf numFmtId="10" fontId="13" fillId="0" borderId="0" xfId="0" applyNumberFormat="1" applyFont="1"/>
    <xf numFmtId="14" fontId="13" fillId="0" borderId="0" xfId="0" applyNumberFormat="1" applyFont="1"/>
    <xf numFmtId="166" fontId="0" fillId="0" borderId="0" xfId="0" applyNumberFormat="1"/>
    <xf numFmtId="1" fontId="13" fillId="0" borderId="0" xfId="1" applyNumberFormat="1" applyFont="1" applyFill="1" applyAlignment="1">
      <alignment horizontal="right"/>
    </xf>
    <xf numFmtId="1" fontId="12" fillId="0" borderId="0" xfId="1" applyNumberFormat="1" applyFont="1" applyFill="1" applyAlignment="1">
      <alignment horizontal="right"/>
    </xf>
    <xf numFmtId="168" fontId="0" fillId="0" borderId="0" xfId="0" applyNumberFormat="1"/>
    <xf numFmtId="0" fontId="12" fillId="0" borderId="0" xfId="14" applyFont="1"/>
    <xf numFmtId="166" fontId="13" fillId="0" borderId="0" xfId="0" applyNumberFormat="1" applyFont="1" applyAlignment="1">
      <alignment horizontal="center"/>
    </xf>
    <xf numFmtId="0" fontId="11" fillId="0" borderId="1" xfId="15" applyFont="1" applyBorder="1" applyAlignment="1"/>
    <xf numFmtId="0" fontId="11" fillId="0" borderId="0" xfId="15" applyFont="1" applyBorder="1" applyAlignment="1"/>
    <xf numFmtId="0" fontId="9" fillId="0" borderId="0" xfId="0" applyFont="1"/>
    <xf numFmtId="9" fontId="13" fillId="0" borderId="0" xfId="1" applyFont="1"/>
    <xf numFmtId="9" fontId="12" fillId="0" borderId="0" xfId="1" applyFont="1"/>
    <xf numFmtId="166" fontId="12" fillId="0" borderId="0" xfId="1" applyNumberFormat="1" applyFont="1" applyFill="1" applyAlignment="1">
      <alignment horizontal="right"/>
    </xf>
    <xf numFmtId="165" fontId="13" fillId="0" borderId="0" xfId="1" applyNumberFormat="1" applyFont="1" applyFill="1" applyAlignment="1">
      <alignment horizontal="right"/>
    </xf>
    <xf numFmtId="166" fontId="12" fillId="0" borderId="0" xfId="0" applyNumberFormat="1" applyFont="1"/>
    <xf numFmtId="0" fontId="27" fillId="0" borderId="0" xfId="0" applyFont="1"/>
    <xf numFmtId="0" fontId="12" fillId="0" borderId="0" xfId="0" applyFont="1" applyAlignment="1">
      <alignment horizontal="left" vertical="center"/>
    </xf>
    <xf numFmtId="9" fontId="13" fillId="0" borderId="0" xfId="1" applyFont="1" applyFill="1"/>
    <xf numFmtId="9" fontId="12" fillId="0" borderId="0" xfId="1" applyFont="1" applyFill="1"/>
    <xf numFmtId="167" fontId="13" fillId="0" borderId="0" xfId="0" applyNumberFormat="1" applyFont="1"/>
    <xf numFmtId="0" fontId="11" fillId="0" borderId="1" xfId="15" applyFont="1" applyBorder="1" applyAlignment="1">
      <alignment horizontal="left"/>
    </xf>
    <xf numFmtId="165" fontId="14" fillId="0" borderId="0" xfId="0" applyNumberFormat="1" applyFont="1"/>
    <xf numFmtId="1" fontId="12" fillId="0" borderId="0" xfId="0" applyNumberFormat="1" applyFont="1" applyAlignment="1">
      <alignment horizontal="center" vertical="center"/>
    </xf>
    <xf numFmtId="10" fontId="13" fillId="0" borderId="0" xfId="1" applyNumberFormat="1" applyFont="1"/>
    <xf numFmtId="10" fontId="12" fillId="0" borderId="0" xfId="1" applyNumberFormat="1" applyFont="1"/>
    <xf numFmtId="0" fontId="12" fillId="0" borderId="0" xfId="0" applyFont="1"/>
    <xf numFmtId="166" fontId="12" fillId="0" borderId="0" xfId="0" applyNumberFormat="1" applyFont="1" applyAlignment="1">
      <alignment horizontal="center" vertical="center"/>
    </xf>
    <xf numFmtId="164" fontId="0" fillId="0" borderId="0" xfId="1" applyNumberFormat="1" applyFont="1"/>
    <xf numFmtId="9" fontId="14" fillId="0" borderId="0" xfId="1" applyFont="1"/>
    <xf numFmtId="168" fontId="12" fillId="0" borderId="0" xfId="1" applyNumberFormat="1" applyFont="1"/>
    <xf numFmtId="9" fontId="0" fillId="0" borderId="0" xfId="1" applyFont="1"/>
    <xf numFmtId="0" fontId="13" fillId="0" borderId="0" xfId="1" applyNumberFormat="1" applyFont="1"/>
    <xf numFmtId="0" fontId="14" fillId="0" borderId="0" xfId="1" applyNumberFormat="1" applyFont="1"/>
    <xf numFmtId="0" fontId="9" fillId="2" borderId="0" xfId="0" applyFont="1" applyFill="1"/>
    <xf numFmtId="164" fontId="12" fillId="0" borderId="0" xfId="1" applyNumberFormat="1" applyFont="1"/>
    <xf numFmtId="3" fontId="12" fillId="0" borderId="0" xfId="1" applyNumberFormat="1" applyFont="1" applyFill="1" applyAlignment="1">
      <alignment horizontal="right"/>
    </xf>
    <xf numFmtId="165" fontId="12" fillId="0" borderId="0" xfId="1" applyNumberFormat="1" applyFont="1" applyFill="1" applyAlignment="1">
      <alignment horizontal="right"/>
    </xf>
    <xf numFmtId="164" fontId="12" fillId="0" borderId="0" xfId="1" applyNumberFormat="1" applyFont="1" applyFill="1"/>
    <xf numFmtId="0" fontId="29" fillId="0" borderId="0" xfId="0" applyFont="1" applyAlignment="1">
      <alignment horizontal="center"/>
    </xf>
    <xf numFmtId="0" fontId="11" fillId="0" borderId="0" xfId="15" applyFont="1"/>
    <xf numFmtId="0" fontId="11" fillId="0" borderId="0" xfId="15" applyFont="1" applyAlignment="1">
      <alignment horizontal="right"/>
    </xf>
    <xf numFmtId="165" fontId="13" fillId="2" borderId="0" xfId="0" applyNumberFormat="1" applyFont="1" applyFill="1"/>
    <xf numFmtId="1" fontId="13" fillId="2" borderId="0" xfId="0" applyNumberFormat="1" applyFont="1" applyFill="1"/>
    <xf numFmtId="0" fontId="29" fillId="2" borderId="0" xfId="0" applyFont="1" applyFill="1"/>
    <xf numFmtId="0" fontId="13" fillId="0" borderId="0" xfId="0" applyFont="1" applyAlignment="1">
      <alignment horizontal="center"/>
    </xf>
    <xf numFmtId="0" fontId="12" fillId="0" borderId="0" xfId="14" applyFont="1" applyFill="1"/>
    <xf numFmtId="0" fontId="13" fillId="0" borderId="0" xfId="0" applyFont="1" applyFill="1" applyAlignment="1">
      <alignment horizontal="right"/>
    </xf>
    <xf numFmtId="0" fontId="12" fillId="0" borderId="0" xfId="2" applyFont="1" applyFill="1"/>
    <xf numFmtId="2" fontId="12" fillId="0" borderId="0" xfId="1" applyNumberFormat="1" applyFont="1"/>
    <xf numFmtId="166" fontId="12" fillId="0" borderId="0" xfId="0" applyNumberFormat="1" applyFont="1" applyFill="1"/>
    <xf numFmtId="0" fontId="9" fillId="0" borderId="0" xfId="32" applyFont="1" applyFill="1"/>
    <xf numFmtId="0" fontId="13" fillId="0" borderId="0" xfId="21" applyFont="1" applyFill="1"/>
    <xf numFmtId="0" fontId="11" fillId="0" borderId="1" xfId="12" applyFont="1" applyBorder="1" applyAlignment="1"/>
    <xf numFmtId="164" fontId="13" fillId="0" borderId="0" xfId="1" applyNumberFormat="1" applyFont="1" applyFill="1"/>
    <xf numFmtId="169" fontId="12" fillId="0" borderId="0" xfId="1" applyNumberFormat="1" applyFont="1" applyFill="1"/>
    <xf numFmtId="0" fontId="13" fillId="0" borderId="0" xfId="0" applyFont="1" applyAlignment="1">
      <alignment horizontal="center"/>
    </xf>
    <xf numFmtId="1" fontId="13" fillId="0" borderId="0" xfId="0" applyNumberFormat="1" applyFont="1" applyFill="1"/>
    <xf numFmtId="1" fontId="12" fillId="0" borderId="0" xfId="0" applyNumberFormat="1" applyFont="1" applyFill="1"/>
    <xf numFmtId="168" fontId="13" fillId="0" borderId="0" xfId="0" applyNumberFormat="1" applyFont="1"/>
    <xf numFmtId="167" fontId="0" fillId="0" borderId="0" xfId="0" applyNumberFormat="1"/>
    <xf numFmtId="0" fontId="13" fillId="0" borderId="0" xfId="0" applyFont="1" applyAlignment="1">
      <alignment horizontal="center"/>
    </xf>
    <xf numFmtId="165" fontId="12" fillId="0" borderId="0" xfId="2" applyNumberFormat="1" applyFont="1"/>
    <xf numFmtId="0" fontId="13" fillId="0" borderId="0" xfId="0" applyFont="1" applyFill="1"/>
    <xf numFmtId="168" fontId="12" fillId="0" borderId="0" xfId="0" applyNumberFormat="1" applyFont="1" applyFill="1"/>
    <xf numFmtId="0" fontId="13" fillId="0" borderId="0" xfId="0" applyFont="1" applyAlignment="1">
      <alignment horizontal="center"/>
    </xf>
    <xf numFmtId="0" fontId="15" fillId="0" borderId="0" xfId="0" applyFont="1" applyFill="1"/>
    <xf numFmtId="0" fontId="12" fillId="0" borderId="0" xfId="0" applyFont="1" applyFill="1"/>
    <xf numFmtId="0" fontId="11" fillId="0" borderId="1" xfId="12" applyFont="1" applyBorder="1" applyAlignment="1">
      <alignment horizontal="left"/>
    </xf>
    <xf numFmtId="0" fontId="11" fillId="2" borderId="1" xfId="15" applyFont="1" applyFill="1" applyBorder="1" applyAlignment="1">
      <alignment horizontal="left"/>
    </xf>
    <xf numFmtId="0" fontId="25" fillId="0" borderId="0" xfId="0" applyFont="1" applyAlignment="1">
      <alignment vertical="center"/>
    </xf>
    <xf numFmtId="0" fontId="13" fillId="0" borderId="0" xfId="0" applyFont="1" applyAlignment="1">
      <alignment horizontal="center"/>
    </xf>
    <xf numFmtId="1" fontId="12" fillId="0" borderId="0" xfId="0" applyNumberFormat="1" applyFont="1" applyAlignment="1">
      <alignment horizontal="right"/>
    </xf>
    <xf numFmtId="3" fontId="12" fillId="0" borderId="0" xfId="2" applyNumberFormat="1" applyFont="1" applyFill="1"/>
    <xf numFmtId="166" fontId="12" fillId="0" borderId="0" xfId="0" applyNumberFormat="1" applyFont="1" applyFill="1" applyAlignment="1">
      <alignment horizontal="center" vertical="center"/>
    </xf>
    <xf numFmtId="2" fontId="0" fillId="0" borderId="0" xfId="0" applyNumberFormat="1"/>
    <xf numFmtId="167" fontId="12" fillId="0" borderId="0" xfId="1" applyNumberFormat="1" applyFont="1" applyAlignment="1">
      <alignment horizontal="right"/>
    </xf>
    <xf numFmtId="170" fontId="12" fillId="0" borderId="0" xfId="1" applyNumberFormat="1" applyFont="1" applyAlignment="1">
      <alignment horizontal="right"/>
    </xf>
    <xf numFmtId="170" fontId="0" fillId="0" borderId="0" xfId="0" applyNumberFormat="1"/>
    <xf numFmtId="165" fontId="12" fillId="0" borderId="0" xfId="0" applyNumberFormat="1" applyFont="1"/>
    <xf numFmtId="9" fontId="12" fillId="0" borderId="0" xfId="0" applyNumberFormat="1" applyFont="1" applyFill="1"/>
    <xf numFmtId="165" fontId="12" fillId="0" borderId="0" xfId="0" applyNumberFormat="1" applyFont="1" applyFill="1"/>
    <xf numFmtId="167" fontId="12" fillId="0" borderId="0" xfId="0" applyNumberFormat="1" applyFont="1"/>
    <xf numFmtId="166" fontId="30" fillId="0" borderId="0" xfId="0" applyNumberFormat="1" applyFont="1" applyFill="1"/>
    <xf numFmtId="1" fontId="12" fillId="0" borderId="0" xfId="0" applyNumberFormat="1" applyFont="1"/>
    <xf numFmtId="9" fontId="12" fillId="0" borderId="0" xfId="0" applyNumberFormat="1" applyFont="1"/>
    <xf numFmtId="164" fontId="13" fillId="0" borderId="0" xfId="1" applyNumberFormat="1" applyFont="1"/>
    <xf numFmtId="10" fontId="0" fillId="0" borderId="0" xfId="1" applyNumberFormat="1" applyFont="1"/>
    <xf numFmtId="168" fontId="12" fillId="0" borderId="0" xfId="0" applyNumberFormat="1" applyFont="1"/>
    <xf numFmtId="3" fontId="12" fillId="0" borderId="0" xfId="0" applyNumberFormat="1" applyFont="1"/>
    <xf numFmtId="0" fontId="13" fillId="0" borderId="0" xfId="0" applyFont="1" applyAlignment="1">
      <alignment horizontal="center"/>
    </xf>
    <xf numFmtId="0" fontId="11" fillId="0" borderId="0" xfId="12" applyFont="1" applyBorder="1" applyAlignment="1"/>
    <xf numFmtId="0" fontId="11" fillId="0" borderId="1" xfId="15" applyFont="1" applyBorder="1" applyAlignment="1">
      <alignment horizontal="center"/>
    </xf>
    <xf numFmtId="164" fontId="0" fillId="0" borderId="0" xfId="0" applyNumberFormat="1"/>
    <xf numFmtId="10" fontId="12" fillId="0" borderId="0" xfId="1" applyNumberFormat="1" applyFont="1" applyFill="1"/>
    <xf numFmtId="167" fontId="31" fillId="0" borderId="0" xfId="0" applyNumberFormat="1" applyFont="1"/>
    <xf numFmtId="171" fontId="31" fillId="0" borderId="0" xfId="0" applyNumberFormat="1" applyFont="1"/>
    <xf numFmtId="0" fontId="13" fillId="0" borderId="0" xfId="0" applyFont="1" applyAlignment="1">
      <alignment horizontal="center"/>
    </xf>
    <xf numFmtId="0" fontId="11" fillId="2" borderId="0" xfId="15" applyFont="1" applyFill="1" applyBorder="1" applyAlignment="1">
      <alignment horizontal="left"/>
    </xf>
    <xf numFmtId="9" fontId="12" fillId="2" borderId="0" xfId="1" applyFont="1" applyFill="1"/>
    <xf numFmtId="168" fontId="13" fillId="0" borderId="0" xfId="1" applyNumberFormat="1" applyFont="1"/>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xf numFmtId="2" fontId="12" fillId="0" borderId="0" xfId="1" applyNumberFormat="1" applyFont="1" applyFill="1" applyAlignment="1">
      <alignment horizontal="right"/>
    </xf>
    <xf numFmtId="9" fontId="12" fillId="0" borderId="0" xfId="1" applyFont="1" applyFill="1" applyAlignment="1">
      <alignment horizontal="right"/>
    </xf>
    <xf numFmtId="2" fontId="13" fillId="0" borderId="0" xfId="0" applyNumberFormat="1" applyFont="1"/>
    <xf numFmtId="0" fontId="32" fillId="0" borderId="0" xfId="0" applyFont="1" applyAlignment="1">
      <alignment vertical="center" wrapText="1"/>
    </xf>
    <xf numFmtId="0" fontId="33" fillId="0" borderId="0" xfId="0" applyFont="1" applyAlignment="1">
      <alignment horizontal="justify" vertical="center"/>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justify" vertical="center" wrapText="1"/>
    </xf>
    <xf numFmtId="0" fontId="13" fillId="0" borderId="0" xfId="0" applyFont="1" applyAlignment="1">
      <alignment horizontal="center"/>
    </xf>
    <xf numFmtId="10" fontId="12" fillId="2" borderId="0" xfId="0" applyNumberFormat="1" applyFont="1" applyFill="1"/>
    <xf numFmtId="168" fontId="12" fillId="0" borderId="0" xfId="1" applyNumberFormat="1" applyFont="1" applyFill="1" applyAlignment="1">
      <alignment horizontal="right"/>
    </xf>
    <xf numFmtId="3" fontId="12" fillId="0" borderId="0" xfId="0" applyNumberFormat="1" applyFont="1" applyFill="1"/>
    <xf numFmtId="0" fontId="13" fillId="0" borderId="0" xfId="0" applyFont="1" applyAlignment="1">
      <alignment horizontal="center"/>
    </xf>
    <xf numFmtId="14" fontId="12" fillId="0" borderId="0" xfId="0" applyNumberFormat="1" applyFont="1"/>
    <xf numFmtId="166" fontId="13" fillId="0" borderId="0" xfId="0" applyNumberFormat="1" applyFont="1" applyAlignment="1">
      <alignment horizontal="center" vertical="center"/>
    </xf>
    <xf numFmtId="14" fontId="13" fillId="0" borderId="0" xfId="0" applyNumberFormat="1" applyFont="1" applyAlignment="1">
      <alignment horizontal="center" vertical="center"/>
    </xf>
    <xf numFmtId="14" fontId="12" fillId="0" borderId="0" xfId="0" applyNumberFormat="1" applyFont="1" applyAlignment="1">
      <alignment horizontal="center" vertical="center"/>
    </xf>
    <xf numFmtId="0" fontId="13" fillId="0" borderId="0" xfId="0" applyFont="1" applyAlignment="1">
      <alignment horizontal="center"/>
    </xf>
    <xf numFmtId="0" fontId="13" fillId="0" borderId="0" xfId="0" applyFont="1" applyAlignment="1">
      <alignment horizontal="center"/>
    </xf>
    <xf numFmtId="0" fontId="13" fillId="0" borderId="0" xfId="0" applyFont="1" applyAlignment="1">
      <alignment horizontal="center"/>
    </xf>
    <xf numFmtId="167" fontId="13" fillId="0" borderId="0" xfId="1" applyNumberFormat="1" applyFont="1"/>
    <xf numFmtId="9" fontId="12" fillId="0" borderId="0" xfId="1" applyNumberFormat="1" applyFont="1" applyFill="1"/>
    <xf numFmtId="169" fontId="13" fillId="0" borderId="0" xfId="1" applyNumberFormat="1" applyFont="1"/>
    <xf numFmtId="164" fontId="14" fillId="0" borderId="0" xfId="1" applyNumberFormat="1" applyFont="1"/>
    <xf numFmtId="9" fontId="13" fillId="0" borderId="0" xfId="1" applyNumberFormat="1" applyFont="1"/>
    <xf numFmtId="168" fontId="13" fillId="0" borderId="0" xfId="1" applyNumberFormat="1" applyFont="1" applyFill="1" applyAlignment="1">
      <alignment horizontal="right"/>
    </xf>
    <xf numFmtId="0" fontId="13" fillId="0" borderId="0" xfId="0" applyFont="1" applyAlignment="1">
      <alignment horizontal="center"/>
    </xf>
    <xf numFmtId="166" fontId="13" fillId="0" borderId="0" xfId="1" applyNumberFormat="1" applyFont="1" applyFill="1"/>
    <xf numFmtId="0" fontId="11" fillId="0" borderId="1" xfId="12" applyFont="1" applyBorder="1" applyAlignment="1">
      <alignment horizontal="left"/>
    </xf>
    <xf numFmtId="0" fontId="11" fillId="0" borderId="0" xfId="12" applyFont="1" applyBorder="1" applyAlignment="1">
      <alignment horizontal="left"/>
    </xf>
    <xf numFmtId="0" fontId="13" fillId="0" borderId="0" xfId="0" applyFont="1" applyAlignment="1">
      <alignment horizontal="center"/>
    </xf>
    <xf numFmtId="0" fontId="12" fillId="0" borderId="0" xfId="0" applyFont="1" applyAlignment="1">
      <alignment horizontal="center"/>
    </xf>
    <xf numFmtId="0" fontId="11" fillId="0" borderId="1" xfId="15" applyFont="1" applyBorder="1" applyAlignment="1">
      <alignment horizontal="center"/>
    </xf>
    <xf numFmtId="0" fontId="11" fillId="0" borderId="0" xfId="15" applyFont="1" applyBorder="1" applyAlignment="1">
      <alignment horizontal="center"/>
    </xf>
    <xf numFmtId="0" fontId="17" fillId="0" borderId="0" xfId="0" applyFont="1" applyAlignment="1">
      <alignment horizontal="left" vertical="center"/>
    </xf>
    <xf numFmtId="0" fontId="11" fillId="2" borderId="1" xfId="12" applyFont="1" applyFill="1" applyBorder="1" applyAlignment="1">
      <alignment horizontal="left"/>
    </xf>
    <xf numFmtId="0" fontId="11" fillId="0" borderId="1" xfId="72" applyFont="1" applyBorder="1" applyAlignment="1">
      <alignment horizontal="left"/>
    </xf>
    <xf numFmtId="0" fontId="11" fillId="0" borderId="0" xfId="72" applyFont="1" applyBorder="1" applyAlignment="1">
      <alignment horizontal="center"/>
    </xf>
    <xf numFmtId="0" fontId="11" fillId="0" borderId="0" xfId="73" applyFont="1" applyBorder="1" applyAlignment="1">
      <alignment horizontal="center"/>
    </xf>
    <xf numFmtId="0" fontId="3" fillId="2" borderId="0" xfId="51" applyFill="1"/>
    <xf numFmtId="166" fontId="13" fillId="2" borderId="0" xfId="7" applyNumberFormat="1" applyFont="1" applyFill="1"/>
    <xf numFmtId="0" fontId="12" fillId="2" borderId="0" xfId="16" applyFont="1" applyFill="1" applyAlignment="1"/>
    <xf numFmtId="0" fontId="36" fillId="2" borderId="0" xfId="0" applyFont="1" applyFill="1"/>
    <xf numFmtId="0" fontId="3" fillId="2" borderId="0" xfId="51" applyFill="1" applyAlignment="1">
      <alignment horizontal="center" wrapText="1"/>
    </xf>
    <xf numFmtId="0" fontId="12" fillId="2" borderId="0" xfId="51" applyFont="1" applyFill="1" applyAlignment="1">
      <alignment horizontal="center"/>
    </xf>
    <xf numFmtId="0" fontId="37" fillId="2" borderId="0" xfId="51" applyFont="1" applyFill="1"/>
    <xf numFmtId="0" fontId="12" fillId="2" borderId="0" xfId="51" applyFont="1" applyFill="1"/>
    <xf numFmtId="49" fontId="13" fillId="2" borderId="0" xfId="0" applyNumberFormat="1" applyFont="1" applyFill="1"/>
    <xf numFmtId="3" fontId="13" fillId="2" borderId="0" xfId="0" applyNumberFormat="1" applyFont="1" applyFill="1"/>
    <xf numFmtId="3" fontId="38" fillId="2" borderId="0" xfId="0" applyNumberFormat="1" applyFont="1" applyFill="1"/>
    <xf numFmtId="2" fontId="3" fillId="2" borderId="0" xfId="1" applyNumberFormat="1" applyFont="1" applyFill="1"/>
    <xf numFmtId="164" fontId="3" fillId="2" borderId="0" xfId="1" applyNumberFormat="1" applyFont="1" applyFill="1"/>
    <xf numFmtId="9" fontId="3" fillId="2" borderId="0" xfId="1" applyFont="1" applyFill="1"/>
    <xf numFmtId="170" fontId="3" fillId="2" borderId="0" xfId="51" applyNumberFormat="1" applyFill="1"/>
    <xf numFmtId="3" fontId="3" fillId="2" borderId="0" xfId="77" applyNumberFormat="1" applyFont="1" applyFill="1"/>
    <xf numFmtId="168" fontId="3" fillId="2" borderId="0" xfId="51" applyNumberFormat="1" applyFill="1"/>
    <xf numFmtId="165" fontId="3" fillId="2" borderId="0" xfId="51" applyNumberFormat="1" applyFill="1"/>
    <xf numFmtId="0" fontId="12" fillId="0" borderId="0" xfId="0" applyFont="1" applyFill="1" applyAlignment="1"/>
    <xf numFmtId="0" fontId="13" fillId="0" borderId="0" xfId="0" quotePrefix="1" applyFont="1"/>
    <xf numFmtId="0" fontId="15" fillId="0" borderId="0" xfId="0" applyFont="1" applyAlignment="1"/>
    <xf numFmtId="0" fontId="3" fillId="0" borderId="0" xfId="41"/>
    <xf numFmtId="0" fontId="0" fillId="0" borderId="0" xfId="0" applyAlignment="1">
      <alignment horizontal="right"/>
    </xf>
    <xf numFmtId="0" fontId="35" fillId="2" borderId="0" xfId="0" applyFont="1" applyFill="1"/>
    <xf numFmtId="0" fontId="12" fillId="0" borderId="0" xfId="41" applyFont="1"/>
    <xf numFmtId="17" fontId="12" fillId="0" borderId="0" xfId="41" applyNumberFormat="1" applyFont="1" applyFill="1" applyAlignment="1">
      <alignment horizontal="right"/>
    </xf>
    <xf numFmtId="14" fontId="27" fillId="0" borderId="0" xfId="0" quotePrefix="1" applyNumberFormat="1" applyFont="1" applyAlignment="1">
      <alignment horizontal="right"/>
    </xf>
    <xf numFmtId="0" fontId="39" fillId="2" borderId="0" xfId="0" applyFont="1" applyFill="1"/>
    <xf numFmtId="0" fontId="27" fillId="0" borderId="0" xfId="0" applyFont="1" applyAlignment="1">
      <alignment horizontal="right"/>
    </xf>
    <xf numFmtId="0" fontId="27" fillId="0" borderId="0" xfId="41" applyFont="1" applyFill="1"/>
    <xf numFmtId="0" fontId="27" fillId="0" borderId="0" xfId="41" applyFont="1" applyFill="1" applyBorder="1"/>
    <xf numFmtId="9" fontId="13" fillId="0" borderId="0" xfId="1" applyFont="1" applyAlignment="1" applyProtection="1">
      <alignment horizontal="right"/>
    </xf>
    <xf numFmtId="9" fontId="13" fillId="0" borderId="0" xfId="1" applyFont="1" applyAlignment="1">
      <alignment horizontal="right"/>
    </xf>
    <xf numFmtId="0" fontId="16" fillId="0" borderId="0" xfId="0" applyFont="1"/>
    <xf numFmtId="9" fontId="13" fillId="0" borderId="0" xfId="1" applyNumberFormat="1" applyFont="1" applyAlignment="1">
      <alignment horizontal="right"/>
    </xf>
    <xf numFmtId="9" fontId="13" fillId="0" borderId="0" xfId="0" applyNumberFormat="1" applyFont="1" applyAlignment="1">
      <alignment horizontal="right"/>
    </xf>
    <xf numFmtId="9" fontId="13" fillId="0" borderId="0" xfId="1" applyNumberFormat="1" applyFont="1" applyAlignment="1" applyProtection="1">
      <alignment horizontal="right"/>
    </xf>
    <xf numFmtId="0" fontId="0" fillId="2" borderId="0" xfId="0" applyFill="1"/>
    <xf numFmtId="0" fontId="11" fillId="0" borderId="1" xfId="72" applyFont="1" applyBorder="1" applyAlignment="1">
      <alignment horizontal="center"/>
    </xf>
    <xf numFmtId="0" fontId="12" fillId="0" borderId="0" xfId="16" applyFont="1"/>
    <xf numFmtId="14" fontId="13" fillId="2" borderId="0" xfId="0" applyNumberFormat="1" applyFont="1" applyFill="1"/>
    <xf numFmtId="14" fontId="0" fillId="2" borderId="0" xfId="0" applyNumberFormat="1" applyFill="1"/>
    <xf numFmtId="166" fontId="13" fillId="2" borderId="0" xfId="0" applyNumberFormat="1" applyFont="1" applyFill="1"/>
    <xf numFmtId="9" fontId="13" fillId="0" borderId="0" xfId="1" applyNumberFormat="1" applyFont="1" applyFill="1"/>
    <xf numFmtId="166" fontId="0" fillId="2" borderId="0" xfId="0" applyNumberFormat="1" applyFill="1"/>
    <xf numFmtId="166" fontId="34" fillId="2" borderId="0" xfId="0" applyNumberFormat="1" applyFont="1" applyFill="1"/>
    <xf numFmtId="9" fontId="0" fillId="0" borderId="0" xfId="0" applyNumberFormat="1"/>
    <xf numFmtId="9" fontId="0" fillId="2" borderId="0" xfId="0" applyNumberFormat="1" applyFill="1"/>
    <xf numFmtId="9" fontId="0" fillId="2" borderId="0" xfId="1" applyFont="1" applyFill="1"/>
    <xf numFmtId="0" fontId="34" fillId="2" borderId="0" xfId="0" applyFont="1" applyFill="1"/>
    <xf numFmtId="164" fontId="34" fillId="2" borderId="0" xfId="1" applyNumberFormat="1" applyFont="1" applyFill="1"/>
    <xf numFmtId="49" fontId="0" fillId="2" borderId="0" xfId="0" applyNumberFormat="1" applyFill="1"/>
    <xf numFmtId="3" fontId="0" fillId="2" borderId="0" xfId="0" applyNumberFormat="1" applyFill="1"/>
    <xf numFmtId="164" fontId="0" fillId="2" borderId="0" xfId="1" applyNumberFormat="1" applyFont="1" applyFill="1"/>
    <xf numFmtId="4" fontId="0" fillId="2" borderId="0" xfId="1" applyNumberFormat="1" applyFont="1" applyFill="1"/>
    <xf numFmtId="3" fontId="0" fillId="2" borderId="0" xfId="1" applyNumberFormat="1" applyFont="1" applyFill="1"/>
    <xf numFmtId="0" fontId="15" fillId="2" borderId="0" xfId="0" applyFont="1" applyFill="1"/>
    <xf numFmtId="0" fontId="3" fillId="2" borderId="0" xfId="43" applyFill="1"/>
    <xf numFmtId="0" fontId="11" fillId="0" borderId="1" xfId="73" applyFont="1" applyBorder="1" applyAlignment="1">
      <alignment horizontal="center"/>
    </xf>
    <xf numFmtId="0" fontId="15" fillId="2" borderId="0" xfId="0" applyFont="1" applyFill="1" applyAlignment="1"/>
    <xf numFmtId="0" fontId="40" fillId="2" borderId="0" xfId="43" applyFont="1" applyFill="1"/>
    <xf numFmtId="0" fontId="12" fillId="2" borderId="0" xfId="43" applyFont="1" applyFill="1"/>
    <xf numFmtId="0" fontId="13" fillId="2" borderId="0" xfId="0" applyFont="1" applyFill="1" applyAlignment="1">
      <alignment horizontal="center"/>
    </xf>
    <xf numFmtId="49" fontId="12" fillId="2" borderId="0" xfId="43" applyNumberFormat="1" applyFont="1" applyFill="1" applyAlignment="1">
      <alignment vertical="center"/>
    </xf>
    <xf numFmtId="172" fontId="12" fillId="2" borderId="0" xfId="44" applyNumberFormat="1" applyFont="1" applyFill="1" applyBorder="1" applyAlignment="1">
      <alignment horizontal="right"/>
      <protection locked="0"/>
    </xf>
    <xf numFmtId="172" fontId="12" fillId="0" borderId="0" xfId="44" applyNumberFormat="1" applyFont="1" applyFill="1" applyBorder="1" applyAlignment="1">
      <alignment horizontal="right"/>
      <protection locked="0"/>
    </xf>
    <xf numFmtId="43" fontId="12" fillId="0" borderId="0" xfId="44" applyFont="1" applyFill="1" applyBorder="1" applyAlignment="1">
      <alignment horizontal="right"/>
      <protection locked="0"/>
    </xf>
    <xf numFmtId="172" fontId="3" fillId="2" borderId="0" xfId="43" applyNumberFormat="1" applyFill="1"/>
    <xf numFmtId="172" fontId="12" fillId="2" borderId="0" xfId="43" applyNumberFormat="1" applyFont="1" applyFill="1"/>
    <xf numFmtId="172" fontId="12" fillId="2" borderId="0" xfId="43" applyNumberFormat="1" applyFont="1" applyFill="1" applyAlignment="1">
      <alignment vertical="center"/>
    </xf>
    <xf numFmtId="43" fontId="12" fillId="0" borderId="0" xfId="44" applyNumberFormat="1" applyFont="1" applyFill="1" applyBorder="1" applyAlignment="1">
      <alignment horizontal="right"/>
      <protection locked="0"/>
    </xf>
    <xf numFmtId="9" fontId="12" fillId="2" borderId="0" xfId="1" applyFont="1" applyFill="1" applyBorder="1" applyAlignment="1" applyProtection="1">
      <alignment horizontal="right"/>
      <protection locked="0"/>
    </xf>
    <xf numFmtId="9" fontId="13" fillId="0" borderId="0" xfId="1" applyFont="1" applyFill="1" applyBorder="1" applyAlignment="1" applyProtection="1">
      <alignment horizontal="right"/>
      <protection locked="0"/>
    </xf>
    <xf numFmtId="43" fontId="41" fillId="2" borderId="0" xfId="43" applyNumberFormat="1" applyFont="1" applyFill="1"/>
    <xf numFmtId="10" fontId="3" fillId="2" borderId="0" xfId="1" applyNumberFormat="1" applyFont="1" applyFill="1"/>
    <xf numFmtId="2" fontId="3" fillId="2" borderId="0" xfId="43" applyNumberFormat="1" applyFill="1"/>
    <xf numFmtId="173" fontId="3" fillId="2" borderId="0" xfId="43" applyNumberFormat="1" applyFill="1"/>
    <xf numFmtId="172" fontId="37" fillId="2" borderId="0" xfId="43" applyNumberFormat="1" applyFont="1" applyFill="1"/>
    <xf numFmtId="174" fontId="3" fillId="2" borderId="0" xfId="43" applyNumberFormat="1" applyFill="1"/>
    <xf numFmtId="4" fontId="42" fillId="2" borderId="0" xfId="43" applyNumberFormat="1" applyFont="1" applyFill="1"/>
    <xf numFmtId="4" fontId="3" fillId="2" borderId="0" xfId="43" applyNumberFormat="1" applyFill="1"/>
    <xf numFmtId="0" fontId="3" fillId="0" borderId="0" xfId="43"/>
    <xf numFmtId="164" fontId="3" fillId="2" borderId="0" xfId="43" applyNumberFormat="1" applyFill="1"/>
    <xf numFmtId="0" fontId="42" fillId="2" borderId="0" xfId="43" applyFont="1" applyFill="1"/>
    <xf numFmtId="9" fontId="42" fillId="2" borderId="0" xfId="1" applyFont="1" applyFill="1"/>
    <xf numFmtId="0" fontId="11" fillId="0" borderId="1" xfId="73" applyFont="1" applyBorder="1" applyAlignment="1">
      <alignment horizontal="center"/>
    </xf>
    <xf numFmtId="0" fontId="11" fillId="0" borderId="0" xfId="73" applyFont="1" applyBorder="1" applyAlignment="1">
      <alignment horizontal="center"/>
    </xf>
    <xf numFmtId="0" fontId="3" fillId="0" borderId="0" xfId="43" applyAlignment="1">
      <alignment horizontal="right"/>
    </xf>
    <xf numFmtId="0" fontId="3" fillId="2" borderId="0" xfId="51" applyFill="1" applyAlignment="1">
      <alignment horizontal="right"/>
    </xf>
    <xf numFmtId="0" fontId="40" fillId="0" borderId="0" xfId="43" applyFont="1" applyAlignment="1">
      <alignment horizontal="right"/>
    </xf>
    <xf numFmtId="0" fontId="40" fillId="0" borderId="0" xfId="43" applyFont="1"/>
    <xf numFmtId="0" fontId="43" fillId="0" borderId="0" xfId="43" applyFont="1" applyAlignment="1">
      <alignment horizontal="right"/>
    </xf>
    <xf numFmtId="0" fontId="43" fillId="0" borderId="0" xfId="43" applyFont="1"/>
    <xf numFmtId="3" fontId="43" fillId="0" borderId="0" xfId="43" applyNumberFormat="1" applyFont="1" applyAlignment="1">
      <alignment horizontal="right"/>
    </xf>
    <xf numFmtId="3" fontId="43" fillId="0" borderId="0" xfId="43" applyNumberFormat="1" applyFont="1"/>
    <xf numFmtId="0" fontId="13" fillId="2" borderId="0" xfId="16" applyFont="1" applyFill="1"/>
    <xf numFmtId="0" fontId="43" fillId="2" borderId="0" xfId="43" applyFont="1" applyFill="1" applyAlignment="1">
      <alignment horizontal="right"/>
    </xf>
    <xf numFmtId="0" fontId="12" fillId="0" borderId="0" xfId="43" applyFont="1"/>
    <xf numFmtId="0" fontId="12" fillId="0" borderId="0" xfId="43" applyFont="1" applyAlignment="1">
      <alignment horizontal="right"/>
    </xf>
    <xf numFmtId="0" fontId="39" fillId="0" borderId="0" xfId="43" applyFont="1" applyAlignment="1">
      <alignment horizontal="right"/>
    </xf>
    <xf numFmtId="166" fontId="12" fillId="0" borderId="0" xfId="43" applyNumberFormat="1" applyFont="1" applyAlignment="1">
      <alignment horizontal="right"/>
    </xf>
    <xf numFmtId="2" fontId="12" fillId="0" borderId="0" xfId="43" applyNumberFormat="1" applyFont="1" applyAlignment="1">
      <alignment horizontal="right"/>
    </xf>
    <xf numFmtId="9" fontId="3" fillId="0" borderId="0" xfId="1" applyFont="1"/>
    <xf numFmtId="9" fontId="12" fillId="0" borderId="0" xfId="1" applyFont="1" applyAlignment="1">
      <alignment horizontal="right"/>
    </xf>
    <xf numFmtId="164" fontId="12" fillId="0" borderId="0" xfId="1" applyNumberFormat="1" applyFont="1" applyAlignment="1">
      <alignment horizontal="right"/>
    </xf>
    <xf numFmtId="0" fontId="3" fillId="2" borderId="0" xfId="43" applyFill="1" applyAlignment="1">
      <alignment horizontal="right"/>
    </xf>
    <xf numFmtId="166" fontId="3" fillId="2" borderId="0" xfId="43" applyNumberFormat="1" applyFill="1" applyAlignment="1">
      <alignment horizontal="right"/>
    </xf>
    <xf numFmtId="166" fontId="3" fillId="0" borderId="0" xfId="43" applyNumberFormat="1" applyAlignment="1">
      <alignment horizontal="right"/>
    </xf>
    <xf numFmtId="166" fontId="40" fillId="0" borderId="0" xfId="43" applyNumberFormat="1" applyFont="1"/>
    <xf numFmtId="2" fontId="40" fillId="0" borderId="0" xfId="43" applyNumberFormat="1" applyFont="1"/>
    <xf numFmtId="2" fontId="40" fillId="0" borderId="0" xfId="1" applyNumberFormat="1" applyFont="1"/>
    <xf numFmtId="175" fontId="40" fillId="0" borderId="0" xfId="43" applyNumberFormat="1" applyFont="1"/>
    <xf numFmtId="166" fontId="3" fillId="0" borderId="0" xfId="43" applyNumberFormat="1"/>
    <xf numFmtId="0" fontId="11" fillId="2" borderId="1" xfId="52" applyFont="1" applyFill="1" applyBorder="1" applyAlignment="1">
      <alignment horizontal="left"/>
    </xf>
    <xf numFmtId="0" fontId="17" fillId="2" borderId="0" xfId="0" applyFont="1" applyFill="1"/>
    <xf numFmtId="176" fontId="0" fillId="2" borderId="0" xfId="0" applyNumberFormat="1" applyFill="1"/>
    <xf numFmtId="4" fontId="44" fillId="2" borderId="0" xfId="0" applyNumberFormat="1" applyFont="1" applyFill="1" applyAlignment="1">
      <alignment horizontal="right" vertical="top"/>
    </xf>
    <xf numFmtId="172" fontId="0" fillId="2" borderId="0" xfId="0" applyNumberFormat="1" applyFill="1"/>
    <xf numFmtId="173" fontId="27" fillId="2" borderId="0" xfId="77" applyNumberFormat="1" applyFont="1" applyFill="1" applyBorder="1" applyAlignment="1">
      <alignment vertical="center"/>
    </xf>
    <xf numFmtId="0" fontId="13" fillId="2" borderId="0" xfId="0" applyFont="1" applyFill="1" applyAlignment="1">
      <alignment horizontal="right"/>
    </xf>
    <xf numFmtId="4" fontId="27" fillId="2" borderId="0" xfId="0" applyNumberFormat="1" applyFont="1" applyFill="1" applyAlignment="1">
      <alignment horizontal="left" vertical="center"/>
    </xf>
    <xf numFmtId="0" fontId="13" fillId="2" borderId="0" xfId="0" applyFont="1" applyFill="1" applyAlignment="1">
      <alignment horizontal="left" vertical="center"/>
    </xf>
    <xf numFmtId="172" fontId="13" fillId="2" borderId="0" xfId="0" applyNumberFormat="1" applyFont="1" applyFill="1" applyAlignment="1">
      <alignment vertical="center"/>
    </xf>
    <xf numFmtId="9" fontId="39" fillId="2" borderId="0" xfId="1" applyFont="1" applyFill="1" applyAlignment="1">
      <alignment vertical="center"/>
    </xf>
    <xf numFmtId="177" fontId="0" fillId="2" borderId="0" xfId="0" applyNumberFormat="1" applyFill="1"/>
    <xf numFmtId="165" fontId="0" fillId="2" borderId="0" xfId="0" applyNumberFormat="1" applyFill="1"/>
    <xf numFmtId="9" fontId="34" fillId="2" borderId="0" xfId="1" applyFont="1" applyFill="1"/>
    <xf numFmtId="172" fontId="27" fillId="2" borderId="0" xfId="77" applyNumberFormat="1" applyFont="1" applyFill="1" applyBorder="1" applyAlignment="1">
      <alignment vertical="center"/>
    </xf>
    <xf numFmtId="9" fontId="39" fillId="2" borderId="0" xfId="1" applyFont="1" applyFill="1" applyBorder="1" applyAlignment="1">
      <alignment vertical="center"/>
    </xf>
    <xf numFmtId="4" fontId="0" fillId="2" borderId="0" xfId="0" applyNumberFormat="1" applyFill="1"/>
    <xf numFmtId="9" fontId="35" fillId="2" borderId="0" xfId="1" applyFont="1" applyFill="1"/>
    <xf numFmtId="2" fontId="0" fillId="2" borderId="0" xfId="0" applyNumberFormat="1" applyFill="1"/>
    <xf numFmtId="9" fontId="36" fillId="2" borderId="0" xfId="1" applyFont="1" applyFill="1"/>
    <xf numFmtId="167" fontId="0" fillId="2" borderId="0" xfId="0" applyNumberFormat="1" applyFill="1"/>
    <xf numFmtId="176" fontId="0" fillId="2" borderId="0" xfId="0" applyNumberFormat="1" applyFill="1" applyAlignment="1">
      <alignment horizontal="left" indent="4"/>
    </xf>
    <xf numFmtId="172" fontId="0" fillId="2" borderId="0" xfId="0" applyNumberFormat="1" applyFill="1" applyAlignment="1">
      <alignment horizontal="left" indent="4"/>
    </xf>
    <xf numFmtId="0" fontId="0" fillId="2" borderId="0" xfId="0" applyFill="1" applyAlignment="1">
      <alignment horizontal="left" indent="4"/>
    </xf>
    <xf numFmtId="2" fontId="0" fillId="2" borderId="0" xfId="0" applyNumberFormat="1" applyFill="1" applyAlignment="1">
      <alignment horizontal="left" indent="4"/>
    </xf>
    <xf numFmtId="9" fontId="0" fillId="2" borderId="0" xfId="1" applyFont="1" applyFill="1" applyAlignment="1">
      <alignment horizontal="left" indent="4"/>
    </xf>
    <xf numFmtId="0" fontId="45" fillId="2" borderId="0" xfId="0" applyFont="1" applyFill="1"/>
    <xf numFmtId="9" fontId="13" fillId="2" borderId="0" xfId="1" applyFont="1" applyFill="1" applyAlignment="1">
      <alignment horizontal="right"/>
    </xf>
    <xf numFmtId="9" fontId="13" fillId="2" borderId="0" xfId="1" applyFont="1" applyFill="1" applyBorder="1" applyAlignment="1">
      <alignment horizontal="left" vertical="center"/>
    </xf>
    <xf numFmtId="9" fontId="13" fillId="2" borderId="0" xfId="1" applyFont="1" applyFill="1" applyBorder="1" applyAlignment="1">
      <alignment horizontal="right" vertical="center"/>
    </xf>
    <xf numFmtId="9" fontId="13" fillId="2" borderId="0" xfId="0" applyNumberFormat="1" applyFont="1" applyFill="1" applyAlignment="1">
      <alignment horizontal="left" vertical="center"/>
    </xf>
    <xf numFmtId="0" fontId="1" fillId="2" borderId="0" xfId="7" applyFill="1"/>
    <xf numFmtId="0" fontId="17" fillId="2" borderId="0" xfId="7" applyFont="1" applyFill="1"/>
    <xf numFmtId="0" fontId="12" fillId="2" borderId="0" xfId="7" applyFont="1" applyFill="1" applyAlignment="1"/>
    <xf numFmtId="173" fontId="0" fillId="2" borderId="0" xfId="75" applyNumberFormat="1" applyFont="1" applyFill="1"/>
    <xf numFmtId="0" fontId="13" fillId="2" borderId="0" xfId="7" applyFont="1" applyFill="1" applyAlignment="1">
      <alignment horizontal="center"/>
    </xf>
    <xf numFmtId="0" fontId="13" fillId="2" borderId="0" xfId="7" applyFont="1" applyFill="1"/>
    <xf numFmtId="49" fontId="12" fillId="2" borderId="0" xfId="47" applyNumberFormat="1" applyFont="1" applyFill="1" applyAlignment="1">
      <alignment vertical="center"/>
    </xf>
    <xf numFmtId="173" fontId="1" fillId="2" borderId="0" xfId="7" applyNumberFormat="1" applyFill="1"/>
    <xf numFmtId="164" fontId="13" fillId="2" borderId="0" xfId="74" applyNumberFormat="1" applyFont="1" applyFill="1" applyBorder="1" applyAlignment="1">
      <alignment horizontal="right"/>
    </xf>
    <xf numFmtId="176" fontId="1" fillId="2" borderId="0" xfId="7" applyNumberFormat="1" applyFill="1"/>
    <xf numFmtId="9" fontId="1" fillId="2" borderId="0" xfId="1" applyFill="1"/>
    <xf numFmtId="166" fontId="1" fillId="2" borderId="0" xfId="7" applyNumberFormat="1" applyFill="1"/>
    <xf numFmtId="9" fontId="0" fillId="2" borderId="0" xfId="74" applyFont="1" applyFill="1"/>
    <xf numFmtId="164" fontId="1" fillId="2" borderId="0" xfId="7" applyNumberFormat="1" applyFill="1"/>
    <xf numFmtId="164" fontId="0" fillId="2" borderId="0" xfId="7" applyNumberFormat="1" applyFont="1" applyFill="1"/>
    <xf numFmtId="4" fontId="12" fillId="2" borderId="0" xfId="0" applyNumberFormat="1" applyFont="1" applyFill="1" applyAlignment="1">
      <alignment horizontal="left" vertical="center"/>
    </xf>
    <xf numFmtId="166" fontId="12" fillId="2" borderId="0" xfId="0" applyNumberFormat="1" applyFont="1" applyFill="1"/>
    <xf numFmtId="9" fontId="39" fillId="0" borderId="0" xfId="1" applyFont="1" applyFill="1"/>
    <xf numFmtId="9" fontId="35" fillId="0" borderId="0" xfId="1" applyFont="1" applyFill="1"/>
    <xf numFmtId="9" fontId="35" fillId="0" borderId="0" xfId="1" applyFont="1"/>
    <xf numFmtId="173" fontId="13" fillId="2" borderId="0" xfId="77" applyNumberFormat="1" applyFont="1" applyFill="1"/>
    <xf numFmtId="173" fontId="46" fillId="2" borderId="0" xfId="44" applyNumberFormat="1" applyFont="1" applyFill="1" applyBorder="1" applyAlignment="1">
      <alignment horizontal="right" vertical="center"/>
      <protection locked="0"/>
    </xf>
    <xf numFmtId="173" fontId="13" fillId="2" borderId="0" xfId="44" applyNumberFormat="1" applyFont="1" applyFill="1" applyBorder="1">
      <protection locked="0"/>
    </xf>
    <xf numFmtId="165" fontId="12" fillId="2" borderId="0" xfId="0" applyNumberFormat="1" applyFont="1" applyFill="1" applyAlignment="1">
      <alignment horizontal="right" vertical="center"/>
    </xf>
    <xf numFmtId="173" fontId="0" fillId="0" borderId="0" xfId="77" applyNumberFormat="1" applyFont="1"/>
    <xf numFmtId="173" fontId="13" fillId="0" borderId="0" xfId="77" applyNumberFormat="1" applyFont="1"/>
    <xf numFmtId="164" fontId="13" fillId="2" borderId="0" xfId="1" applyNumberFormat="1" applyFont="1" applyFill="1"/>
    <xf numFmtId="173" fontId="0" fillId="0" borderId="0" xfId="0" applyNumberFormat="1"/>
    <xf numFmtId="173" fontId="13" fillId="0" borderId="0" xfId="0" applyNumberFormat="1" applyFont="1"/>
    <xf numFmtId="0" fontId="11" fillId="0" borderId="1" xfId="73" applyFont="1" applyBorder="1" applyAlignment="1"/>
    <xf numFmtId="173" fontId="0" fillId="2" borderId="0" xfId="77" applyNumberFormat="1" applyFont="1" applyFill="1"/>
    <xf numFmtId="176" fontId="0" fillId="0" borderId="0" xfId="0" applyNumberFormat="1"/>
    <xf numFmtId="0" fontId="12" fillId="2" borderId="0" xfId="7" applyFont="1" applyFill="1"/>
    <xf numFmtId="0" fontId="17" fillId="0" borderId="0" xfId="7" applyFont="1"/>
    <xf numFmtId="0" fontId="29" fillId="2" borderId="0" xfId="7" applyFont="1" applyFill="1"/>
    <xf numFmtId="0" fontId="12" fillId="2" borderId="0" xfId="7" applyFont="1" applyFill="1" applyAlignment="1">
      <alignment horizontal="left" vertical="center"/>
    </xf>
    <xf numFmtId="17" fontId="12" fillId="2" borderId="0" xfId="7" applyNumberFormat="1" applyFont="1" applyFill="1" applyAlignment="1">
      <alignment horizontal="left" vertical="center" wrapText="1"/>
    </xf>
    <xf numFmtId="49" fontId="12" fillId="2" borderId="0" xfId="7" applyNumberFormat="1" applyFont="1" applyFill="1" applyAlignment="1">
      <alignment vertical="center"/>
    </xf>
    <xf numFmtId="0" fontId="13" fillId="0" borderId="0" xfId="7" applyFont="1"/>
    <xf numFmtId="166" fontId="13" fillId="0" borderId="0" xfId="7" applyNumberFormat="1" applyFont="1"/>
    <xf numFmtId="2" fontId="13" fillId="2" borderId="0" xfId="7" applyNumberFormat="1" applyFont="1" applyFill="1"/>
    <xf numFmtId="0" fontId="12" fillId="0" borderId="0" xfId="7" applyFont="1"/>
    <xf numFmtId="164" fontId="13" fillId="2" borderId="0" xfId="1" applyNumberFormat="1" applyFont="1" applyFill="1" applyBorder="1" applyAlignment="1">
      <alignment horizontal="right"/>
    </xf>
    <xf numFmtId="10" fontId="13" fillId="0" borderId="0" xfId="7" applyNumberFormat="1" applyFont="1"/>
    <xf numFmtId="164" fontId="13" fillId="0" borderId="0" xfId="7" applyNumberFormat="1" applyFont="1"/>
    <xf numFmtId="169" fontId="13" fillId="0" borderId="0" xfId="7" applyNumberFormat="1" applyFont="1"/>
    <xf numFmtId="164" fontId="13" fillId="2" borderId="0" xfId="7" applyNumberFormat="1" applyFont="1" applyFill="1"/>
    <xf numFmtId="0" fontId="5" fillId="0" borderId="0" xfId="10"/>
    <xf numFmtId="0" fontId="0" fillId="0" borderId="0" xfId="7" applyFont="1"/>
    <xf numFmtId="0" fontId="16" fillId="2" borderId="0" xfId="10" applyFont="1" applyFill="1"/>
    <xf numFmtId="0" fontId="15" fillId="2" borderId="0" xfId="10" applyFont="1" applyFill="1"/>
    <xf numFmtId="0" fontId="11" fillId="0" borderId="1" xfId="52" applyFont="1" applyBorder="1" applyAlignment="1">
      <alignment horizontal="left"/>
    </xf>
    <xf numFmtId="0" fontId="13" fillId="2" borderId="0" xfId="10" applyFont="1" applyFill="1"/>
    <xf numFmtId="0" fontId="0" fillId="2" borderId="0" xfId="0" applyFill="1" applyBorder="1"/>
    <xf numFmtId="0" fontId="13" fillId="0" borderId="0" xfId="0" applyFont="1" applyBorder="1" applyAlignment="1">
      <alignment horizontal="center"/>
    </xf>
    <xf numFmtId="0" fontId="13" fillId="2" borderId="0" xfId="0" applyFont="1" applyFill="1" applyBorder="1"/>
    <xf numFmtId="0" fontId="13" fillId="2" borderId="0" xfId="0" applyFont="1" applyFill="1" applyBorder="1" applyAlignment="1">
      <alignment horizontal="center"/>
    </xf>
    <xf numFmtId="9" fontId="13" fillId="2" borderId="0" xfId="1" applyFont="1" applyFill="1" applyBorder="1"/>
    <xf numFmtId="9" fontId="0" fillId="2" borderId="0" xfId="0" applyNumberFormat="1" applyFill="1" applyBorder="1"/>
    <xf numFmtId="0" fontId="5" fillId="2" borderId="0" xfId="10" applyFill="1"/>
    <xf numFmtId="0" fontId="11" fillId="0" borderId="1" xfId="73" applyFont="1" applyBorder="1" applyAlignment="1">
      <alignment horizontal="left"/>
    </xf>
    <xf numFmtId="0" fontId="11" fillId="0" borderId="0" xfId="73" applyFont="1" applyBorder="1" applyAlignment="1">
      <alignment horizontal="left"/>
    </xf>
    <xf numFmtId="0" fontId="5" fillId="2" borderId="0" xfId="10" applyFill="1" applyAlignment="1">
      <alignment horizontal="center" vertical="center" wrapText="1"/>
    </xf>
    <xf numFmtId="0" fontId="12" fillId="2" borderId="0" xfId="0" applyFont="1" applyFill="1" applyAlignment="1">
      <alignment horizontal="center" vertical="center"/>
    </xf>
    <xf numFmtId="3" fontId="13" fillId="2" borderId="0" xfId="1" applyNumberFormat="1" applyFont="1" applyFill="1"/>
    <xf numFmtId="1" fontId="13" fillId="0" borderId="0" xfId="0" applyNumberFormat="1" applyFont="1"/>
    <xf numFmtId="0" fontId="16" fillId="2" borderId="0" xfId="7" applyFont="1" applyFill="1"/>
    <xf numFmtId="0" fontId="15" fillId="2" borderId="0" xfId="7" applyFont="1" applyFill="1"/>
    <xf numFmtId="0" fontId="13" fillId="0" borderId="0" xfId="10" applyFont="1"/>
    <xf numFmtId="2" fontId="13" fillId="0" borderId="0" xfId="7" applyNumberFormat="1" applyFont="1"/>
    <xf numFmtId="0" fontId="30" fillId="0" borderId="0" xfId="7" applyFont="1"/>
    <xf numFmtId="9" fontId="13" fillId="2" borderId="0" xfId="1" applyFont="1" applyFill="1" applyBorder="1" applyAlignment="1">
      <alignment horizontal="right"/>
    </xf>
    <xf numFmtId="178" fontId="13" fillId="2" borderId="0" xfId="7" applyNumberFormat="1" applyFont="1" applyFill="1"/>
    <xf numFmtId="0" fontId="16" fillId="0" borderId="0" xfId="10" applyFont="1"/>
    <xf numFmtId="0" fontId="15" fillId="0" borderId="0" xfId="10" applyFont="1"/>
    <xf numFmtId="179" fontId="13" fillId="0" borderId="0" xfId="7" applyNumberFormat="1" applyFont="1"/>
    <xf numFmtId="0" fontId="11" fillId="0" borderId="1" xfId="73" applyFont="1" applyBorder="1" applyAlignment="1">
      <alignment horizontal="left"/>
    </xf>
    <xf numFmtId="0" fontId="11" fillId="0" borderId="0" xfId="73" applyFont="1" applyBorder="1" applyAlignment="1">
      <alignment horizontal="left"/>
    </xf>
    <xf numFmtId="0" fontId="13" fillId="0" borderId="0" xfId="0" applyFont="1" applyBorder="1"/>
    <xf numFmtId="180" fontId="13" fillId="2" borderId="0" xfId="0" applyNumberFormat="1" applyFont="1" applyFill="1"/>
    <xf numFmtId="174" fontId="13" fillId="2" borderId="0" xfId="0" applyNumberFormat="1" applyFont="1" applyFill="1"/>
    <xf numFmtId="164" fontId="13" fillId="2" borderId="0" xfId="1" applyNumberFormat="1" applyFont="1" applyFill="1" applyBorder="1"/>
    <xf numFmtId="166" fontId="13" fillId="2" borderId="0" xfId="0" applyNumberFormat="1" applyFont="1" applyFill="1" applyBorder="1"/>
    <xf numFmtId="0" fontId="0" fillId="2" borderId="0" xfId="0" applyFill="1" applyAlignment="1">
      <alignment wrapText="1"/>
    </xf>
    <xf numFmtId="0" fontId="48" fillId="2" borderId="0" xfId="0" applyFont="1" applyFill="1" applyAlignment="1">
      <alignment horizontal="center" vertical="center"/>
    </xf>
    <xf numFmtId="43" fontId="48" fillId="2" borderId="0" xfId="77" applyFont="1" applyFill="1" applyAlignment="1">
      <alignment horizontal="center" vertical="center"/>
    </xf>
    <xf numFmtId="0" fontId="12" fillId="2" borderId="0" xfId="0" applyFont="1" applyFill="1" applyBorder="1" applyAlignment="1">
      <alignment horizontal="center" vertical="center"/>
    </xf>
    <xf numFmtId="174" fontId="0" fillId="2" borderId="0" xfId="0" applyNumberFormat="1" applyFill="1" applyBorder="1"/>
    <xf numFmtId="173" fontId="12" fillId="2" borderId="0" xfId="9" applyNumberFormat="1" applyFont="1" applyFill="1" applyBorder="1" applyAlignment="1">
      <alignment horizontal="center" vertical="center"/>
    </xf>
    <xf numFmtId="172" fontId="12" fillId="2" borderId="0" xfId="9" applyNumberFormat="1" applyFont="1" applyFill="1" applyBorder="1" applyAlignment="1">
      <alignment horizontal="center" vertical="center"/>
    </xf>
    <xf numFmtId="173" fontId="12" fillId="2" borderId="0" xfId="9" applyNumberFormat="1" applyFont="1" applyFill="1" applyAlignment="1">
      <alignment horizontal="center" vertical="center"/>
    </xf>
    <xf numFmtId="172" fontId="12" fillId="2" borderId="0" xfId="9" applyNumberFormat="1" applyFont="1" applyFill="1" applyAlignment="1">
      <alignment horizontal="center" vertical="center"/>
    </xf>
    <xf numFmtId="174" fontId="0" fillId="2" borderId="0" xfId="0" applyNumberFormat="1" applyFill="1"/>
    <xf numFmtId="164" fontId="0" fillId="2" borderId="0" xfId="0" applyNumberFormat="1" applyFill="1"/>
    <xf numFmtId="0" fontId="16" fillId="0" borderId="0" xfId="34" applyFont="1" applyFill="1"/>
    <xf numFmtId="0" fontId="13" fillId="0" borderId="0" xfId="24" applyFont="1" applyFill="1"/>
    <xf numFmtId="0" fontId="11" fillId="0" borderId="1" xfId="15" applyFont="1" applyFill="1" applyBorder="1" applyAlignment="1">
      <alignment horizontal="left"/>
    </xf>
    <xf numFmtId="0" fontId="16" fillId="0" borderId="0" xfId="34" applyFont="1"/>
    <xf numFmtId="0" fontId="13" fillId="0" borderId="0" xfId="24" applyFont="1"/>
    <xf numFmtId="0" fontId="13" fillId="0" borderId="0" xfId="24" applyFont="1" applyAlignment="1">
      <alignment wrapText="1"/>
    </xf>
    <xf numFmtId="0" fontId="30" fillId="0" borderId="0" xfId="24" applyFont="1"/>
    <xf numFmtId="0" fontId="12" fillId="0" borderId="0" xfId="24" applyFont="1"/>
    <xf numFmtId="0" fontId="49" fillId="0" borderId="0" xfId="24" applyFont="1"/>
    <xf numFmtId="166" fontId="13" fillId="0" borderId="0" xfId="24" applyNumberFormat="1" applyFont="1"/>
    <xf numFmtId="0" fontId="50" fillId="0" borderId="0" xfId="23" applyFont="1" applyFill="1"/>
    <xf numFmtId="49" fontId="51" fillId="0" borderId="0" xfId="23" applyNumberFormat="1" applyFont="1" applyFill="1" applyBorder="1" applyAlignment="1">
      <alignment horizontal="center" vertical="center"/>
    </xf>
    <xf numFmtId="0" fontId="52" fillId="0" borderId="0" xfId="23" applyFont="1" applyFill="1"/>
    <xf numFmtId="0" fontId="52" fillId="0" borderId="0" xfId="23" applyFont="1" applyFill="1" applyAlignment="1">
      <alignment horizontal="right"/>
    </xf>
    <xf numFmtId="166" fontId="52" fillId="0" borderId="0" xfId="23" applyNumberFormat="1" applyFont="1" applyFill="1"/>
    <xf numFmtId="0" fontId="50" fillId="0" borderId="0" xfId="23" applyFont="1" applyFill="1" applyAlignment="1">
      <alignment horizontal="center"/>
    </xf>
    <xf numFmtId="0" fontId="53" fillId="0" borderId="0" xfId="18" applyFont="1" applyAlignment="1">
      <alignment vertical="top" wrapText="1" shrinkToFit="1"/>
    </xf>
    <xf numFmtId="0" fontId="12" fillId="0" borderId="0" xfId="18" applyFont="1" applyAlignment="1">
      <alignment vertical="top" wrapText="1" shrinkToFit="1"/>
    </xf>
    <xf numFmtId="49" fontId="27" fillId="0" borderId="0" xfId="23" applyNumberFormat="1" applyFont="1" applyFill="1" applyBorder="1" applyAlignment="1">
      <alignment horizontal="center" vertical="center"/>
    </xf>
    <xf numFmtId="0" fontId="12" fillId="0" borderId="0" xfId="23" applyFont="1" applyFill="1" applyBorder="1"/>
    <xf numFmtId="0" fontId="12" fillId="0" borderId="0" xfId="23" applyFont="1" applyFill="1" applyBorder="1" applyAlignment="1">
      <alignment horizontal="left"/>
    </xf>
    <xf numFmtId="166" fontId="27" fillId="0" borderId="0" xfId="23" applyNumberFormat="1" applyFont="1" applyFill="1" applyBorder="1" applyAlignment="1">
      <alignment horizontal="center"/>
    </xf>
    <xf numFmtId="166" fontId="12" fillId="0" borderId="0" xfId="23" applyNumberFormat="1" applyFont="1" applyFill="1" applyBorder="1" applyAlignment="1">
      <alignment horizontal="center"/>
    </xf>
    <xf numFmtId="164" fontId="12" fillId="0" borderId="0" xfId="1" applyNumberFormat="1" applyFont="1" applyFill="1" applyBorder="1" applyAlignment="1">
      <alignment horizontal="center"/>
    </xf>
    <xf numFmtId="2" fontId="27" fillId="0" borderId="0" xfId="23" applyNumberFormat="1" applyFont="1" applyFill="1" applyBorder="1" applyAlignment="1">
      <alignment horizontal="center"/>
    </xf>
    <xf numFmtId="0" fontId="27" fillId="0" borderId="0" xfId="1" applyNumberFormat="1" applyFont="1" applyFill="1" applyBorder="1" applyAlignment="1">
      <alignment horizontal="center"/>
    </xf>
    <xf numFmtId="0" fontId="54" fillId="0" borderId="0" xfId="23" applyFont="1" applyFill="1"/>
    <xf numFmtId="0" fontId="55" fillId="0" borderId="0" xfId="23" applyFont="1" applyFill="1" applyBorder="1"/>
    <xf numFmtId="0" fontId="52" fillId="0" borderId="0" xfId="23" applyFont="1" applyFill="1" applyBorder="1"/>
    <xf numFmtId="165" fontId="56" fillId="0" borderId="0" xfId="23" applyNumberFormat="1" applyFont="1" applyFill="1" applyBorder="1" applyAlignment="1">
      <alignment horizontal="center" vertical="center"/>
    </xf>
    <xf numFmtId="0" fontId="57" fillId="0" borderId="0" xfId="23" applyFont="1" applyFill="1" applyBorder="1"/>
    <xf numFmtId="0" fontId="57" fillId="0" borderId="0" xfId="23" applyFont="1" applyFill="1" applyBorder="1" applyAlignment="1">
      <alignment horizontal="left"/>
    </xf>
    <xf numFmtId="0" fontId="57" fillId="0" borderId="0" xfId="23" applyFont="1" applyFill="1" applyBorder="1" applyAlignment="1">
      <alignment horizontal="center"/>
    </xf>
    <xf numFmtId="0" fontId="30" fillId="0" borderId="0" xfId="0" applyFont="1" applyBorder="1" applyAlignment="1">
      <alignment horizontal="center" vertical="center" wrapText="1"/>
    </xf>
    <xf numFmtId="2" fontId="50" fillId="0" borderId="0" xfId="23" applyNumberFormat="1" applyFont="1" applyFill="1"/>
    <xf numFmtId="2" fontId="50" fillId="0" borderId="0" xfId="23" applyNumberFormat="1" applyFont="1" applyFill="1" applyAlignment="1">
      <alignment horizontal="center"/>
    </xf>
    <xf numFmtId="2" fontId="52" fillId="0" borderId="0" xfId="23" applyNumberFormat="1" applyFont="1" applyFill="1" applyBorder="1" applyAlignment="1">
      <alignment horizontal="left" vertical="center"/>
    </xf>
    <xf numFmtId="2" fontId="52" fillId="0" borderId="0" xfId="23" applyNumberFormat="1" applyFont="1" applyFill="1" applyBorder="1"/>
    <xf numFmtId="0" fontId="30" fillId="0" borderId="0" xfId="0" applyFont="1" applyBorder="1" applyAlignment="1">
      <alignment horizontal="center" vertical="center" wrapText="1"/>
    </xf>
    <xf numFmtId="1" fontId="30" fillId="0" borderId="0" xfId="0" applyNumberFormat="1" applyFont="1" applyFill="1" applyBorder="1" applyAlignment="1">
      <alignment horizontal="center" vertical="center" wrapText="1"/>
    </xf>
    <xf numFmtId="0" fontId="30" fillId="0" borderId="0" xfId="0" applyFont="1" applyFill="1" applyBorder="1" applyAlignment="1">
      <alignment horizontal="center" vertical="center" wrapText="1"/>
    </xf>
    <xf numFmtId="0" fontId="58" fillId="0" borderId="0" xfId="23" applyFont="1" applyFill="1" applyBorder="1" applyAlignment="1">
      <alignment horizontal="center"/>
    </xf>
    <xf numFmtId="0" fontId="50" fillId="0" borderId="0" xfId="23" applyFont="1" applyFill="1" applyBorder="1" applyAlignment="1">
      <alignment horizontal="center"/>
    </xf>
    <xf numFmtId="0" fontId="50" fillId="0" borderId="0" xfId="23" applyFont="1" applyFill="1" applyBorder="1"/>
    <xf numFmtId="0" fontId="12" fillId="0" borderId="0" xfId="36" applyFont="1" applyAlignment="1">
      <alignment horizontal="center" vertical="center"/>
    </xf>
    <xf numFmtId="0" fontId="58" fillId="0" borderId="0" xfId="23" applyFont="1" applyFill="1" applyAlignment="1">
      <alignment horizontal="center"/>
    </xf>
    <xf numFmtId="0" fontId="55" fillId="0" borderId="0" xfId="23" applyFont="1" applyFill="1"/>
    <xf numFmtId="0" fontId="13" fillId="0" borderId="0" xfId="24" applyFont="1" applyAlignment="1">
      <alignment horizontal="left"/>
    </xf>
    <xf numFmtId="0" fontId="13" fillId="0" borderId="0" xfId="35" applyFont="1" applyAlignment="1">
      <alignment horizontal="left"/>
    </xf>
    <xf numFmtId="1" fontId="13" fillId="0" borderId="0" xfId="24" applyNumberFormat="1" applyFont="1" applyFill="1"/>
    <xf numFmtId="0" fontId="51" fillId="0" borderId="0" xfId="37" applyFont="1"/>
    <xf numFmtId="0" fontId="27" fillId="0" borderId="0" xfId="37" applyFont="1"/>
    <xf numFmtId="1" fontId="51" fillId="0" borderId="0" xfId="37" applyNumberFormat="1" applyFont="1" applyFill="1"/>
    <xf numFmtId="0" fontId="51" fillId="0" borderId="0" xfId="37" applyFont="1" applyFill="1"/>
    <xf numFmtId="0" fontId="51" fillId="0" borderId="0" xfId="37" applyFont="1" applyFill="1" applyBorder="1"/>
    <xf numFmtId="0" fontId="59" fillId="0" borderId="0" xfId="37" applyFont="1"/>
    <xf numFmtId="0" fontId="60" fillId="0" borderId="0" xfId="37" applyFont="1" applyBorder="1"/>
    <xf numFmtId="1" fontId="12" fillId="0" borderId="0" xfId="31" applyNumberFormat="1" applyFont="1" applyBorder="1" applyAlignment="1">
      <alignment horizontal="center"/>
    </xf>
    <xf numFmtId="0" fontId="59" fillId="0" borderId="0" xfId="37" applyFont="1" applyFill="1"/>
    <xf numFmtId="0" fontId="59" fillId="0" borderId="0" xfId="37" applyFont="1" applyFill="1" applyBorder="1"/>
    <xf numFmtId="0" fontId="61" fillId="0" borderId="0" xfId="37" applyFont="1"/>
    <xf numFmtId="0" fontId="34" fillId="0" borderId="0" xfId="37" applyFont="1"/>
    <xf numFmtId="0" fontId="12" fillId="0" borderId="0" xfId="37" applyFont="1" applyBorder="1" applyAlignment="1">
      <alignment horizontal="center"/>
    </xf>
    <xf numFmtId="49" fontId="27" fillId="0" borderId="0" xfId="37" applyNumberFormat="1" applyFont="1" applyFill="1" applyBorder="1" applyAlignment="1">
      <alignment horizontal="center" vertical="center"/>
    </xf>
    <xf numFmtId="0" fontId="61" fillId="0" borderId="0" xfId="37" applyFont="1" applyFill="1" applyAlignment="1"/>
    <xf numFmtId="0" fontId="61" fillId="0" borderId="0" xfId="37" applyFont="1" applyFill="1" applyBorder="1" applyAlignment="1"/>
    <xf numFmtId="0" fontId="36" fillId="0" borderId="0" xfId="37" applyFont="1" applyFill="1" applyBorder="1" applyAlignment="1">
      <alignment horizontal="center"/>
    </xf>
    <xf numFmtId="0" fontId="61" fillId="0" borderId="0" xfId="37" applyFont="1" applyFill="1" applyBorder="1"/>
    <xf numFmtId="0" fontId="12" fillId="0" borderId="0" xfId="37" applyFont="1" applyBorder="1" applyAlignment="1">
      <alignment horizontal="left"/>
    </xf>
    <xf numFmtId="168" fontId="12" fillId="0" borderId="0" xfId="31" applyNumberFormat="1" applyFont="1" applyBorder="1" applyAlignment="1">
      <alignment horizontal="center"/>
    </xf>
    <xf numFmtId="9" fontId="61" fillId="0" borderId="0" xfId="1" applyFont="1" applyFill="1" applyAlignment="1"/>
    <xf numFmtId="2" fontId="12" fillId="0" borderId="0" xfId="31" applyNumberFormat="1" applyFont="1" applyBorder="1" applyAlignment="1">
      <alignment horizontal="center"/>
    </xf>
    <xf numFmtId="0" fontId="20" fillId="0" borderId="0" xfId="37" applyFill="1"/>
    <xf numFmtId="9" fontId="27" fillId="0" borderId="0" xfId="1" applyFont="1" applyFill="1"/>
    <xf numFmtId="9" fontId="27" fillId="0" borderId="0" xfId="1" applyNumberFormat="1" applyFont="1" applyFill="1" applyAlignment="1">
      <alignment horizontal="center"/>
    </xf>
    <xf numFmtId="0" fontId="20" fillId="0" borderId="0" xfId="37" applyFill="1" applyBorder="1"/>
    <xf numFmtId="0" fontId="20" fillId="0" borderId="0" xfId="37"/>
    <xf numFmtId="168" fontId="20" fillId="0" borderId="0" xfId="37" applyNumberFormat="1"/>
    <xf numFmtId="168" fontId="20" fillId="0" borderId="0" xfId="37" applyNumberFormat="1" applyFill="1"/>
    <xf numFmtId="1" fontId="20" fillId="0" borderId="0" xfId="37" applyNumberFormat="1"/>
    <xf numFmtId="9" fontId="20" fillId="0" borderId="0" xfId="1" applyFont="1" applyFill="1"/>
    <xf numFmtId="9" fontId="0" fillId="0" borderId="0" xfId="64" applyFont="1"/>
    <xf numFmtId="16" fontId="12" fillId="0" borderId="0" xfId="37" applyNumberFormat="1" applyFont="1" applyBorder="1" applyAlignment="1">
      <alignment horizontal="center"/>
    </xf>
    <xf numFmtId="1" fontId="27" fillId="0" borderId="0" xfId="31" applyNumberFormat="1" applyFont="1" applyFill="1" applyBorder="1" applyAlignment="1">
      <alignment horizontal="center"/>
    </xf>
    <xf numFmtId="1" fontId="27" fillId="0" borderId="0" xfId="31" applyNumberFormat="1" applyFont="1" applyBorder="1" applyAlignment="1">
      <alignment horizontal="center"/>
    </xf>
    <xf numFmtId="1" fontId="20" fillId="0" borderId="0" xfId="37" applyNumberFormat="1" applyFill="1"/>
    <xf numFmtId="0" fontId="9" fillId="0" borderId="0" xfId="38" applyFont="1" applyFill="1" applyAlignment="1">
      <alignment wrapText="1"/>
    </xf>
    <xf numFmtId="0" fontId="62" fillId="0" borderId="0" xfId="38" applyFont="1" applyFill="1" applyAlignment="1">
      <alignment wrapText="1"/>
    </xf>
    <xf numFmtId="0" fontId="13" fillId="0" borderId="0" xfId="24" applyFont="1" applyFill="1" applyAlignment="1">
      <alignment wrapText="1"/>
    </xf>
    <xf numFmtId="0" fontId="13" fillId="0" borderId="0" xfId="24" applyFont="1" applyFill="1" applyAlignment="1">
      <alignment horizontal="left"/>
    </xf>
    <xf numFmtId="0" fontId="13" fillId="0" borderId="0" xfId="35" applyFont="1" applyFill="1" applyAlignment="1">
      <alignment horizontal="left"/>
    </xf>
    <xf numFmtId="0" fontId="12" fillId="0" borderId="0" xfId="16" applyFont="1" applyFill="1"/>
    <xf numFmtId="49" fontId="27" fillId="0" borderId="0" xfId="23" applyNumberFormat="1" applyFont="1" applyFill="1" applyBorder="1" applyAlignment="1">
      <alignment horizontal="center" vertical="center"/>
    </xf>
    <xf numFmtId="9" fontId="27" fillId="0" borderId="0" xfId="31" applyFont="1" applyFill="1" applyBorder="1" applyAlignment="1">
      <alignment horizontal="center"/>
    </xf>
    <xf numFmtId="0" fontId="63" fillId="0" borderId="0" xfId="39" applyFont="1" applyFill="1" applyBorder="1"/>
    <xf numFmtId="0" fontId="27" fillId="0" borderId="0" xfId="39" applyFont="1" applyFill="1" applyBorder="1" applyAlignment="1">
      <alignment horizontal="left"/>
    </xf>
    <xf numFmtId="0" fontId="27" fillId="0" borderId="0" xfId="39" applyFont="1" applyFill="1" applyBorder="1" applyAlignment="1">
      <alignment horizontal="center"/>
    </xf>
    <xf numFmtId="49" fontId="63" fillId="0" borderId="0" xfId="39" applyNumberFormat="1" applyFont="1" applyFill="1" applyBorder="1"/>
    <xf numFmtId="49" fontId="27" fillId="0" borderId="0" xfId="39" applyNumberFormat="1" applyFont="1" applyFill="1" applyBorder="1" applyAlignment="1">
      <alignment horizontal="left"/>
    </xf>
    <xf numFmtId="0" fontId="12" fillId="0" borderId="0" xfId="39" applyFont="1" applyFill="1" applyBorder="1" applyAlignment="1">
      <alignment horizontal="left" vertical="top"/>
    </xf>
    <xf numFmtId="9" fontId="12" fillId="0" borderId="0" xfId="1" applyFont="1" applyFill="1" applyBorder="1" applyAlignment="1">
      <alignment horizontal="center"/>
    </xf>
    <xf numFmtId="0" fontId="12" fillId="0" borderId="0" xfId="39" applyFont="1" applyFill="1" applyBorder="1" applyAlignment="1">
      <alignment horizontal="left" vertical="top" wrapText="1"/>
    </xf>
    <xf numFmtId="164" fontId="63" fillId="0" borderId="0" xfId="1" applyNumberFormat="1" applyFont="1" applyFill="1" applyBorder="1"/>
    <xf numFmtId="1" fontId="27" fillId="0" borderId="0" xfId="23" applyNumberFormat="1" applyFont="1" applyFill="1" applyBorder="1" applyAlignment="1">
      <alignment horizontal="center" vertical="center"/>
    </xf>
    <xf numFmtId="49" fontId="27" fillId="0" borderId="0" xfId="36" applyNumberFormat="1" applyFont="1"/>
    <xf numFmtId="164" fontId="63" fillId="0" borderId="0" xfId="39" applyNumberFormat="1" applyFont="1" applyFill="1" applyBorder="1"/>
    <xf numFmtId="0" fontId="27" fillId="0" borderId="0" xfId="37" applyFont="1" applyBorder="1" applyAlignment="1"/>
    <xf numFmtId="0" fontId="61" fillId="0" borderId="0" xfId="37" applyFont="1" applyAlignment="1"/>
    <xf numFmtId="0" fontId="36" fillId="0" borderId="0" xfId="37" applyFont="1" applyAlignment="1"/>
    <xf numFmtId="9" fontId="12" fillId="0" borderId="0" xfId="1" applyFont="1" applyBorder="1" applyAlignment="1">
      <alignment horizontal="center"/>
    </xf>
    <xf numFmtId="9" fontId="12" fillId="0" borderId="0" xfId="1" applyFont="1" applyBorder="1" applyAlignment="1">
      <alignment horizontal="left"/>
    </xf>
    <xf numFmtId="9" fontId="27" fillId="0" borderId="0" xfId="1" applyFont="1" applyFill="1" applyBorder="1" applyAlignment="1">
      <alignment horizontal="center" vertical="center"/>
    </xf>
    <xf numFmtId="9" fontId="61" fillId="0" borderId="0" xfId="1" applyFont="1" applyAlignment="1"/>
    <xf numFmtId="9" fontId="27" fillId="0" borderId="0" xfId="1" applyFont="1" applyFill="1" applyBorder="1" applyAlignment="1">
      <alignment horizontal="center"/>
    </xf>
    <xf numFmtId="0" fontId="64" fillId="0" borderId="0" xfId="37" applyFont="1" applyAlignment="1"/>
    <xf numFmtId="166" fontId="27" fillId="0" borderId="0" xfId="37" applyNumberFormat="1" applyFont="1" applyFill="1" applyAlignment="1">
      <alignment horizontal="center"/>
    </xf>
    <xf numFmtId="166" fontId="12" fillId="0" borderId="0" xfId="37" applyNumberFormat="1" applyFont="1" applyFill="1" applyAlignment="1">
      <alignment horizontal="center"/>
    </xf>
    <xf numFmtId="0" fontId="65" fillId="0" borderId="0" xfId="0" applyFont="1" applyBorder="1" applyAlignment="1">
      <alignment vertical="center" wrapText="1"/>
    </xf>
    <xf numFmtId="0" fontId="66" fillId="0" borderId="0" xfId="0" applyFont="1" applyBorder="1" applyAlignment="1">
      <alignment vertical="center" wrapText="1"/>
    </xf>
    <xf numFmtId="0" fontId="67" fillId="0" borderId="0" xfId="37" applyFont="1"/>
    <xf numFmtId="0" fontId="25" fillId="0" borderId="0" xfId="0" applyFont="1" applyBorder="1" applyAlignment="1">
      <alignment vertical="top" wrapText="1"/>
    </xf>
    <xf numFmtId="0" fontId="17" fillId="0" borderId="0" xfId="0" applyFont="1" applyBorder="1" applyAlignment="1">
      <alignment horizontal="justify" vertical="center" wrapText="1"/>
    </xf>
    <xf numFmtId="0" fontId="27" fillId="0" borderId="0" xfId="37" applyFont="1" applyBorder="1"/>
    <xf numFmtId="0" fontId="16" fillId="0" borderId="0" xfId="22" applyFont="1" applyFill="1" applyBorder="1"/>
    <xf numFmtId="0" fontId="13" fillId="0" borderId="0" xfId="24" applyFont="1" applyFill="1" applyBorder="1"/>
    <xf numFmtId="0" fontId="11" fillId="0" borderId="0" xfId="15" applyFont="1" applyFill="1" applyBorder="1" applyAlignment="1">
      <alignment horizontal="left"/>
    </xf>
    <xf numFmtId="0" fontId="13" fillId="0" borderId="0" xfId="24" applyFont="1" applyFill="1" applyBorder="1" applyAlignment="1">
      <alignment horizontal="center"/>
    </xf>
    <xf numFmtId="0" fontId="9" fillId="0" borderId="0" xfId="25" applyFont="1" applyBorder="1" applyAlignment="1"/>
    <xf numFmtId="0" fontId="13" fillId="0" borderId="0" xfId="24" applyFont="1" applyFill="1" applyBorder="1" applyAlignment="1">
      <alignment wrapText="1"/>
    </xf>
    <xf numFmtId="0" fontId="13" fillId="0" borderId="0" xfId="24" applyFont="1" applyFill="1" applyBorder="1" applyAlignment="1">
      <alignment horizontal="left"/>
    </xf>
    <xf numFmtId="0" fontId="12" fillId="2" borderId="0" xfId="14" applyFont="1" applyFill="1" applyBorder="1"/>
    <xf numFmtId="0" fontId="13" fillId="0" borderId="0" xfId="24" applyFont="1" applyBorder="1"/>
    <xf numFmtId="0" fontId="13" fillId="0" borderId="0" xfId="24" applyFont="1" applyBorder="1" applyAlignment="1">
      <alignment wrapText="1"/>
    </xf>
    <xf numFmtId="0" fontId="13" fillId="0" borderId="0" xfId="26" applyFont="1" applyBorder="1" applyAlignment="1">
      <alignment horizontal="left"/>
    </xf>
    <xf numFmtId="0" fontId="13" fillId="0" borderId="0" xfId="24" applyFont="1" applyBorder="1" applyAlignment="1">
      <alignment horizontal="center"/>
    </xf>
    <xf numFmtId="0" fontId="13" fillId="0" borderId="0" xfId="24" applyFont="1" applyBorder="1" applyAlignment="1">
      <alignment horizontal="left"/>
    </xf>
    <xf numFmtId="0" fontId="12" fillId="2" borderId="0" xfId="16" applyFont="1" applyFill="1" applyBorder="1"/>
    <xf numFmtId="0" fontId="68" fillId="0" borderId="0" xfId="24" applyFont="1" applyBorder="1" applyAlignment="1">
      <alignment horizontal="left"/>
    </xf>
    <xf numFmtId="165" fontId="13" fillId="0" borderId="0" xfId="24" applyNumberFormat="1" applyFont="1" applyBorder="1" applyAlignment="1">
      <alignment horizontal="center"/>
    </xf>
    <xf numFmtId="9" fontId="13" fillId="0" borderId="0" xfId="1" applyFont="1" applyBorder="1"/>
    <xf numFmtId="49" fontId="69" fillId="0" borderId="0" xfId="39" applyNumberFormat="1" applyFont="1" applyFill="1" applyBorder="1" applyAlignment="1" applyProtection="1">
      <alignment horizontal="center" vertical="center"/>
    </xf>
    <xf numFmtId="49" fontId="69" fillId="0" borderId="0" xfId="39" applyNumberFormat="1" applyFont="1" applyFill="1" applyBorder="1" applyAlignment="1" applyProtection="1">
      <alignment horizontal="left" vertical="center"/>
    </xf>
    <xf numFmtId="165" fontId="69" fillId="0" borderId="0" xfId="39" applyNumberFormat="1" applyFont="1" applyFill="1" applyBorder="1" applyAlignment="1" applyProtection="1">
      <alignment horizontal="center" vertical="center"/>
    </xf>
    <xf numFmtId="165" fontId="69" fillId="0" borderId="0" xfId="23" applyNumberFormat="1" applyFont="1" applyFill="1" applyBorder="1" applyAlignment="1" applyProtection="1">
      <alignment horizontal="center" vertical="center" wrapText="1"/>
    </xf>
    <xf numFmtId="0" fontId="20" fillId="0" borderId="0" xfId="39" applyFill="1" applyBorder="1"/>
    <xf numFmtId="165" fontId="20" fillId="0" borderId="0" xfId="39" applyNumberFormat="1" applyFill="1" applyBorder="1" applyAlignment="1">
      <alignment horizontal="center"/>
    </xf>
    <xf numFmtId="165" fontId="20" fillId="0" borderId="0" xfId="39" applyNumberFormat="1" applyFill="1" applyBorder="1"/>
    <xf numFmtId="9" fontId="20" fillId="0" borderId="0" xfId="1" applyFont="1" applyFill="1" applyBorder="1"/>
    <xf numFmtId="0" fontId="20" fillId="0" borderId="0" xfId="39" applyFill="1" applyBorder="1" applyAlignment="1">
      <alignment horizontal="center"/>
    </xf>
    <xf numFmtId="0" fontId="70" fillId="0" borderId="0" xfId="39" applyFont="1" applyFill="1" applyBorder="1" applyAlignment="1">
      <alignment horizontal="center"/>
    </xf>
    <xf numFmtId="0" fontId="12" fillId="0" borderId="0" xfId="39" applyFont="1" applyBorder="1" applyAlignment="1">
      <alignment horizontal="center"/>
    </xf>
    <xf numFmtId="0" fontId="12" fillId="0" borderId="0" xfId="39" applyFont="1" applyFill="1" applyBorder="1" applyAlignment="1">
      <alignment horizontal="center"/>
    </xf>
    <xf numFmtId="0" fontId="12" fillId="0" borderId="0" xfId="39" applyFont="1" applyBorder="1" applyAlignment="1"/>
    <xf numFmtId="0" fontId="27" fillId="0" borderId="0" xfId="39" applyFont="1" applyFill="1" applyBorder="1" applyAlignment="1">
      <alignment horizontal="center"/>
    </xf>
    <xf numFmtId="175" fontId="27" fillId="0" borderId="0" xfId="39" applyNumberFormat="1" applyFont="1" applyFill="1" applyBorder="1"/>
    <xf numFmtId="165" fontId="12" fillId="0" borderId="0" xfId="39" applyNumberFormat="1" applyFont="1" applyFill="1" applyBorder="1" applyAlignment="1">
      <alignment horizontal="center"/>
    </xf>
    <xf numFmtId="165" fontId="20" fillId="0" borderId="0" xfId="39" applyNumberFormat="1" applyFill="1" applyAlignment="1">
      <alignment horizontal="center"/>
    </xf>
    <xf numFmtId="49" fontId="71" fillId="0" borderId="0" xfId="39" applyNumberFormat="1" applyFont="1" applyFill="1" applyBorder="1" applyAlignment="1" applyProtection="1">
      <alignment horizontal="left" vertical="center"/>
    </xf>
    <xf numFmtId="165" fontId="71" fillId="0" borderId="0" xfId="39" applyNumberFormat="1" applyFont="1" applyFill="1" applyBorder="1" applyAlignment="1" applyProtection="1">
      <alignment horizontal="center" vertical="center"/>
    </xf>
    <xf numFmtId="0" fontId="27" fillId="0" borderId="0" xfId="39" applyFont="1" applyFill="1" applyBorder="1"/>
    <xf numFmtId="0" fontId="12" fillId="0" borderId="0" xfId="39" applyFont="1" applyFill="1" applyBorder="1"/>
    <xf numFmtId="0" fontId="71" fillId="0" borderId="0" xfId="39" applyNumberFormat="1" applyFont="1" applyFill="1" applyBorder="1" applyAlignment="1" applyProtection="1">
      <alignment horizontal="center" vertical="center"/>
    </xf>
    <xf numFmtId="165" fontId="20" fillId="0" borderId="0" xfId="39" applyNumberFormat="1" applyFill="1" applyBorder="1" applyAlignment="1"/>
    <xf numFmtId="9" fontId="20" fillId="0" borderId="0" xfId="1" applyFont="1" applyFill="1" applyAlignment="1">
      <alignment horizontal="center"/>
    </xf>
    <xf numFmtId="9" fontId="12" fillId="0" borderId="0" xfId="31" applyFont="1" applyFill="1" applyBorder="1" applyAlignment="1">
      <alignment horizontal="center"/>
    </xf>
    <xf numFmtId="9" fontId="20" fillId="0" borderId="0" xfId="39" applyNumberFormat="1" applyFill="1" applyAlignment="1">
      <alignment horizontal="center"/>
    </xf>
    <xf numFmtId="9" fontId="20" fillId="0" borderId="0" xfId="1" applyFont="1" applyFill="1" applyBorder="1" applyAlignment="1">
      <alignment horizontal="center"/>
    </xf>
    <xf numFmtId="0" fontId="20" fillId="0" borderId="0" xfId="39" applyFill="1" applyBorder="1" applyAlignment="1"/>
    <xf numFmtId="0" fontId="27" fillId="0" borderId="0" xfId="39" applyFont="1" applyBorder="1"/>
    <xf numFmtId="0" fontId="20" fillId="0" borderId="0" xfId="39" applyBorder="1" applyAlignment="1">
      <alignment horizontal="center"/>
    </xf>
    <xf numFmtId="0" fontId="20" fillId="0" borderId="0" xfId="39" applyBorder="1"/>
    <xf numFmtId="165" fontId="20" fillId="0" borderId="0" xfId="39" applyNumberFormat="1" applyBorder="1"/>
    <xf numFmtId="165" fontId="27" fillId="0" borderId="0" xfId="39" applyNumberFormat="1" applyFont="1" applyFill="1" applyBorder="1" applyAlignment="1">
      <alignment horizontal="center"/>
    </xf>
    <xf numFmtId="165" fontId="20" fillId="0" borderId="0" xfId="39" applyNumberFormat="1" applyBorder="1" applyAlignment="1">
      <alignment horizontal="center"/>
    </xf>
    <xf numFmtId="0" fontId="72" fillId="0" borderId="0" xfId="39" applyFont="1" applyFill="1" applyBorder="1" applyAlignment="1">
      <alignment horizontal="center"/>
    </xf>
    <xf numFmtId="0" fontId="72" fillId="0" borderId="0" xfId="39" applyFont="1" applyFill="1" applyBorder="1" applyAlignment="1"/>
    <xf numFmtId="0" fontId="12" fillId="0" borderId="0" xfId="14" applyFont="1" applyFill="1" applyBorder="1"/>
    <xf numFmtId="0" fontId="9" fillId="0" borderId="0" xfId="22" applyFont="1" applyFill="1" applyBorder="1"/>
    <xf numFmtId="0" fontId="73" fillId="0" borderId="0" xfId="76" applyFont="1" applyFill="1" applyBorder="1" applyAlignment="1">
      <alignment horizontal="left"/>
    </xf>
    <xf numFmtId="0" fontId="12" fillId="0" borderId="0" xfId="24" applyFont="1" applyFill="1" applyBorder="1"/>
    <xf numFmtId="0" fontId="41" fillId="0" borderId="0" xfId="24" applyFont="1" applyFill="1" applyBorder="1"/>
    <xf numFmtId="0" fontId="12" fillId="0" borderId="0" xfId="24" applyFont="1" applyFill="1" applyBorder="1" applyAlignment="1">
      <alignment horizontal="left"/>
    </xf>
    <xf numFmtId="0" fontId="12" fillId="0" borderId="0" xfId="24" applyFont="1" applyBorder="1"/>
    <xf numFmtId="0" fontId="12" fillId="0" borderId="0" xfId="26" applyFont="1" applyBorder="1" applyAlignment="1">
      <alignment horizontal="left"/>
    </xf>
    <xf numFmtId="0" fontId="12" fillId="0" borderId="0" xfId="24" applyFont="1" applyBorder="1" applyAlignment="1">
      <alignment horizontal="left"/>
    </xf>
    <xf numFmtId="0" fontId="74" fillId="0" borderId="0" xfId="28" applyFont="1" applyFill="1"/>
    <xf numFmtId="0" fontId="49" fillId="0" borderId="0" xfId="28" applyFont="1" applyFill="1"/>
    <xf numFmtId="0" fontId="12" fillId="0" borderId="0" xfId="27" applyFont="1" applyFill="1" applyBorder="1" applyAlignment="1">
      <alignment horizontal="center" vertical="center" wrapText="1"/>
    </xf>
    <xf numFmtId="0" fontId="12" fillId="0" borderId="0" xfId="27" applyFont="1" applyFill="1" applyBorder="1" applyAlignment="1">
      <alignment horizontal="center" vertical="center" wrapText="1"/>
    </xf>
    <xf numFmtId="0" fontId="41" fillId="0" borderId="0" xfId="28" applyFont="1" applyFill="1"/>
    <xf numFmtId="0" fontId="12" fillId="0" borderId="0" xfId="28" applyFont="1" applyFill="1" applyBorder="1" applyAlignment="1">
      <alignment horizontal="left" wrapText="1"/>
    </xf>
    <xf numFmtId="1" fontId="12" fillId="0" borderId="0" xfId="28" applyNumberFormat="1" applyFont="1" applyFill="1" applyBorder="1" applyAlignment="1">
      <alignment horizontal="center"/>
    </xf>
    <xf numFmtId="1" fontId="12" fillId="0" borderId="0" xfId="30" applyNumberFormat="1" applyFont="1" applyFill="1" applyBorder="1" applyAlignment="1">
      <alignment horizontal="center"/>
    </xf>
    <xf numFmtId="164" fontId="74" fillId="0" borderId="0" xfId="28" applyNumberFormat="1" applyFont="1" applyFill="1"/>
    <xf numFmtId="0" fontId="74" fillId="0" borderId="0" xfId="28" applyFont="1" applyFill="1" applyAlignment="1">
      <alignment horizontal="center"/>
    </xf>
    <xf numFmtId="9" fontId="74" fillId="0" borderId="0" xfId="1" applyFont="1" applyFill="1" applyAlignment="1">
      <alignment horizontal="center"/>
    </xf>
    <xf numFmtId="1" fontId="74" fillId="0" borderId="0" xfId="28" applyNumberFormat="1" applyFont="1" applyFill="1" applyAlignment="1">
      <alignment horizontal="center"/>
    </xf>
  </cellXfs>
  <cellStyles count="78">
    <cellStyle name="Comma 2" xfId="75"/>
    <cellStyle name="Hyperlink 2" xfId="54"/>
    <cellStyle name="Normal 2" xfId="7"/>
    <cellStyle name="Normal 2 2 3" xfId="68"/>
    <cellStyle name="Normal 2 3" xfId="24"/>
    <cellStyle name="Normal 20 2" xfId="71"/>
    <cellStyle name="Normal 3 3 2" xfId="21"/>
    <cellStyle name="Normal 6 2" xfId="36"/>
    <cellStyle name="Normal_aktuális_témák_cds" xfId="14"/>
    <cellStyle name="Normal_aktuális_témák_lakasar" xfId="16"/>
    <cellStyle name="normální_Bilancování 2005Q4 - final" xfId="13"/>
    <cellStyle name="Per cent 2" xfId="74"/>
    <cellStyle name="Percent 2" xfId="8"/>
    <cellStyle name="Відсотковий" xfId="1" builtinId="5"/>
    <cellStyle name="Відсотковий 2" xfId="3"/>
    <cellStyle name="Відсотковий 2 2" xfId="53"/>
    <cellStyle name="Відсотковий 2 2 2" xfId="31"/>
    <cellStyle name="Відсотковий 2 2 2 2" xfId="30"/>
    <cellStyle name="Відсотковий 2 3" xfId="57"/>
    <cellStyle name="Відсотковий 3" xfId="5"/>
    <cellStyle name="Відсотковий 3 2" xfId="11"/>
    <cellStyle name="Відсотковий 3 3" xfId="64"/>
    <cellStyle name="Відсотковий 4" xfId="42"/>
    <cellStyle name="Відсотковий 6" xfId="70"/>
    <cellStyle name="Гиперссылка 2" xfId="76"/>
    <cellStyle name="Гіперпосилання" xfId="12" builtinId="8"/>
    <cellStyle name="Гіперпосилання 2" xfId="15"/>
    <cellStyle name="Гіперпосилання 2 2" xfId="17"/>
    <cellStyle name="Гіперпосилання 2 2 2" xfId="50"/>
    <cellStyle name="Гіперпосилання 2 2 2 2" xfId="72"/>
    <cellStyle name="Гіперпосилання 2 2 2 3" xfId="73"/>
    <cellStyle name="Гіперпосилання 3" xfId="52"/>
    <cellStyle name="Звичайний" xfId="0" builtinId="0"/>
    <cellStyle name="Звичайний 2" xfId="4"/>
    <cellStyle name="Звичайний 2 2" xfId="40"/>
    <cellStyle name="Звичайний 2 2 2" xfId="32"/>
    <cellStyle name="Звичайний 2 2 2 2" xfId="51"/>
    <cellStyle name="Звичайний 2 3" xfId="28"/>
    <cellStyle name="Звичайний 2 4" xfId="20"/>
    <cellStyle name="Звичайний 2 5" xfId="37"/>
    <cellStyle name="Звичайний 2 6" xfId="59"/>
    <cellStyle name="Звичайний 3" xfId="2"/>
    <cellStyle name="Звичайний 3 2" xfId="10"/>
    <cellStyle name="Звичайний 3 2 2" xfId="56"/>
    <cellStyle name="Звичайний 3 3" xfId="62"/>
    <cellStyle name="Звичайний 3 4" xfId="63"/>
    <cellStyle name="Звичайний 4" xfId="6"/>
    <cellStyle name="Звичайний 4 2" xfId="61"/>
    <cellStyle name="Звичайний 4 2 2" xfId="23"/>
    <cellStyle name="Звичайний 4 2 2 2" xfId="29"/>
    <cellStyle name="Звичайний 5" xfId="19"/>
    <cellStyle name="Звичайний 5 2" xfId="41"/>
    <cellStyle name="Звичайний 6" xfId="58"/>
    <cellStyle name="Звичайний 6 12 3 2" xfId="34"/>
    <cellStyle name="Звичайний 6 12 3 3" xfId="22"/>
    <cellStyle name="Звичайний 7" xfId="60"/>
    <cellStyle name="Звичайний 8 2" xfId="66"/>
    <cellStyle name="Обычный 10 2" xfId="35"/>
    <cellStyle name="Обычный 10 3" xfId="26"/>
    <cellStyle name="Обычный 2" xfId="55"/>
    <cellStyle name="Обычный 2 10 2" xfId="38"/>
    <cellStyle name="Обычный 2 10 3" xfId="25"/>
    <cellStyle name="Обычный 2 2 2" xfId="39"/>
    <cellStyle name="Обычный 2 2 3" xfId="65"/>
    <cellStyle name="Обычный 2 4" xfId="27"/>
    <cellStyle name="Обычный 3 2" xfId="33"/>
    <cellStyle name="Обычный 3 2 2" xfId="67"/>
    <cellStyle name="Обычный 4" xfId="43"/>
    <cellStyle name="Обычный 4 2" xfId="47"/>
    <cellStyle name="Обычный_КС2008_уточн" xfId="18"/>
    <cellStyle name="Процентный 2 2" xfId="69"/>
    <cellStyle name="Процентный 3" xfId="45"/>
    <cellStyle name="Финансовый 2" xfId="44"/>
    <cellStyle name="Фінансовий" xfId="77" builtinId="3"/>
    <cellStyle name="Фінансовий 2" xfId="9"/>
    <cellStyle name="Фінансовий 2 2" xfId="49"/>
    <cellStyle name="Фінансовий 3" xfId="48"/>
    <cellStyle name="Фінансовий 4" xfId="46"/>
  </cellStyles>
  <dxfs count="0"/>
  <tableStyles count="0" defaultTableStyle="TableStyleMedium2" defaultPivotStyle="PivotStyleLight16"/>
  <colors>
    <mruColors>
      <color rgb="FF8C969B"/>
      <color rgb="FF057D46"/>
      <color rgb="FFDC4B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3" Type="http://schemas.openxmlformats.org/officeDocument/2006/relationships/chartUserShapes" Target="../drawings/drawing82.xml"/><Relationship Id="rId2" Type="http://schemas.microsoft.com/office/2011/relationships/chartColorStyle" Target="colors84.xml"/><Relationship Id="rId1" Type="http://schemas.microsoft.com/office/2011/relationships/chartStyle" Target="style84.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7.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7.xml"/><Relationship Id="rId1" Type="http://schemas.microsoft.com/office/2011/relationships/chartStyle" Target="style17.xml"/></Relationships>
</file>

<file path=xl/charts/_rels/chart28.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8.xml"/><Relationship Id="rId1" Type="http://schemas.microsoft.com/office/2011/relationships/chartStyle" Target="style18.xml"/></Relationships>
</file>

<file path=xl/charts/_rels/chart2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27.xml"/><Relationship Id="rId2" Type="http://schemas.microsoft.com/office/2011/relationships/chartColorStyle" Target="colors21.xml"/><Relationship Id="rId1" Type="http://schemas.microsoft.com/office/2011/relationships/chartStyle" Target="style2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22.xml"/><Relationship Id="rId1" Type="http://schemas.microsoft.com/office/2011/relationships/chartStyle" Target="style22.xml"/></Relationships>
</file>

<file path=xl/charts/_rels/chart37.xml.rels><?xml version="1.0" encoding="UTF-8" standalone="yes"?>
<Relationships xmlns="http://schemas.openxmlformats.org/package/2006/relationships"><Relationship Id="rId3" Type="http://schemas.openxmlformats.org/officeDocument/2006/relationships/chartUserShapes" Target="../drawings/drawing32.xml"/><Relationship Id="rId2" Type="http://schemas.microsoft.com/office/2011/relationships/chartColorStyle" Target="colors23.xml"/><Relationship Id="rId1" Type="http://schemas.microsoft.com/office/2011/relationships/chartStyle" Target="style23.xml"/></Relationships>
</file>

<file path=xl/charts/_rels/chart38.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24.xml"/><Relationship Id="rId1" Type="http://schemas.microsoft.com/office/2011/relationships/chartStyle" Target="style24.xml"/></Relationships>
</file>

<file path=xl/charts/_rels/chart39.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41.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2.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43.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44.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45.xml.rels><?xml version="1.0" encoding="UTF-8" standalone="yes"?>
<Relationships xmlns="http://schemas.openxmlformats.org/package/2006/relationships"><Relationship Id="rId3" Type="http://schemas.openxmlformats.org/officeDocument/2006/relationships/chartUserShapes" Target="../drawings/drawing38.xml"/><Relationship Id="rId2" Type="http://schemas.microsoft.com/office/2011/relationships/chartColorStyle" Target="colors31.xml"/><Relationship Id="rId1" Type="http://schemas.microsoft.com/office/2011/relationships/chartStyle" Target="style31.xml"/></Relationships>
</file>

<file path=xl/charts/_rels/chart46.xml.rels><?xml version="1.0" encoding="UTF-8" standalone="yes"?>
<Relationships xmlns="http://schemas.openxmlformats.org/package/2006/relationships"><Relationship Id="rId3" Type="http://schemas.openxmlformats.org/officeDocument/2006/relationships/chartUserShapes" Target="../drawings/drawing39.xml"/><Relationship Id="rId2" Type="http://schemas.microsoft.com/office/2011/relationships/chartColorStyle" Target="colors32.xml"/><Relationship Id="rId1" Type="http://schemas.microsoft.com/office/2011/relationships/chartStyle" Target="style32.xml"/></Relationships>
</file>

<file path=xl/charts/_rels/chart47.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33.xml"/><Relationship Id="rId1" Type="http://schemas.microsoft.com/office/2011/relationships/chartStyle" Target="style33.xml"/></Relationships>
</file>

<file path=xl/charts/_rels/chart48.xml.rels><?xml version="1.0" encoding="UTF-8" standalone="yes"?>
<Relationships xmlns="http://schemas.openxmlformats.org/package/2006/relationships"><Relationship Id="rId3" Type="http://schemas.openxmlformats.org/officeDocument/2006/relationships/chartUserShapes" Target="../drawings/drawing42.xml"/><Relationship Id="rId2" Type="http://schemas.microsoft.com/office/2011/relationships/chartColorStyle" Target="colors34.xml"/><Relationship Id="rId1" Type="http://schemas.microsoft.com/office/2011/relationships/chartStyle" Target="style34.xml"/></Relationships>
</file>

<file path=xl/charts/_rels/chart49.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5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5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5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5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57.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58.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59.xml.rels><?xml version="1.0" encoding="UTF-8" standalone="yes"?>
<Relationships xmlns="http://schemas.openxmlformats.org/package/2006/relationships"><Relationship Id="rId3" Type="http://schemas.openxmlformats.org/officeDocument/2006/relationships/chartUserShapes" Target="../drawings/drawing49.xml"/><Relationship Id="rId2" Type="http://schemas.microsoft.com/office/2011/relationships/chartColorStyle" Target="colors43.xml"/><Relationship Id="rId1" Type="http://schemas.microsoft.com/office/2011/relationships/chartStyle" Target="style43.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3" Type="http://schemas.openxmlformats.org/officeDocument/2006/relationships/chartUserShapes" Target="../drawings/drawing50.xml"/><Relationship Id="rId2" Type="http://schemas.microsoft.com/office/2011/relationships/chartColorStyle" Target="colors44.xml"/><Relationship Id="rId1" Type="http://schemas.microsoft.com/office/2011/relationships/chartStyle" Target="style44.xml"/></Relationships>
</file>

<file path=xl/charts/_rels/chart61.xml.rels><?xml version="1.0" encoding="UTF-8" standalone="yes"?>
<Relationships xmlns="http://schemas.openxmlformats.org/package/2006/relationships"><Relationship Id="rId3" Type="http://schemas.openxmlformats.org/officeDocument/2006/relationships/chartUserShapes" Target="../drawings/drawing52.xml"/><Relationship Id="rId2" Type="http://schemas.microsoft.com/office/2011/relationships/chartColorStyle" Target="colors45.xml"/><Relationship Id="rId1" Type="http://schemas.microsoft.com/office/2011/relationships/chartStyle" Target="style45.xml"/></Relationships>
</file>

<file path=xl/charts/_rels/chart62.xml.rels><?xml version="1.0" encoding="UTF-8" standalone="yes"?>
<Relationships xmlns="http://schemas.openxmlformats.org/package/2006/relationships"><Relationship Id="rId3" Type="http://schemas.openxmlformats.org/officeDocument/2006/relationships/chartUserShapes" Target="../drawings/drawing53.xml"/><Relationship Id="rId2" Type="http://schemas.microsoft.com/office/2011/relationships/chartColorStyle" Target="colors46.xml"/><Relationship Id="rId1" Type="http://schemas.microsoft.com/office/2011/relationships/chartStyle" Target="style46.xml"/></Relationships>
</file>

<file path=xl/charts/_rels/chart63.xml.rels><?xml version="1.0" encoding="UTF-8" standalone="yes"?>
<Relationships xmlns="http://schemas.openxmlformats.org/package/2006/relationships"><Relationship Id="rId3" Type="http://schemas.openxmlformats.org/officeDocument/2006/relationships/chartUserShapes" Target="../drawings/drawing55.xml"/><Relationship Id="rId2" Type="http://schemas.microsoft.com/office/2011/relationships/chartColorStyle" Target="colors47.xml"/><Relationship Id="rId1" Type="http://schemas.microsoft.com/office/2011/relationships/chartStyle" Target="style47.xml"/></Relationships>
</file>

<file path=xl/charts/_rels/chart64.xml.rels><?xml version="1.0" encoding="UTF-8" standalone="yes"?>
<Relationships xmlns="http://schemas.openxmlformats.org/package/2006/relationships"><Relationship Id="rId3" Type="http://schemas.openxmlformats.org/officeDocument/2006/relationships/chartUserShapes" Target="../drawings/drawing56.xml"/><Relationship Id="rId2" Type="http://schemas.microsoft.com/office/2011/relationships/chartColorStyle" Target="colors48.xml"/><Relationship Id="rId1" Type="http://schemas.microsoft.com/office/2011/relationships/chartStyle" Target="style48.xml"/></Relationships>
</file>

<file path=xl/charts/_rels/chart65.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66.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67.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68.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9.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70.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71.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72.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73.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74.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75.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76.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77.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78.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9.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80.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81.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82.xml.rels><?xml version="1.0" encoding="UTF-8" standalone="yes"?>
<Relationships xmlns="http://schemas.openxmlformats.org/package/2006/relationships"><Relationship Id="rId2" Type="http://schemas.microsoft.com/office/2011/relationships/chartColorStyle" Target="colors66.xml"/><Relationship Id="rId1" Type="http://schemas.microsoft.com/office/2011/relationships/chartStyle" Target="style66.xml"/></Relationships>
</file>

<file path=xl/charts/_rels/chart83.xml.rels><?xml version="1.0" encoding="UTF-8" standalone="yes"?>
<Relationships xmlns="http://schemas.openxmlformats.org/package/2006/relationships"><Relationship Id="rId2" Type="http://schemas.microsoft.com/office/2011/relationships/chartColorStyle" Target="colors67.xml"/><Relationship Id="rId1" Type="http://schemas.microsoft.com/office/2011/relationships/chartStyle" Target="style67.xml"/></Relationships>
</file>

<file path=xl/charts/_rels/chart84.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85.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69.xml"/><Relationship Id="rId1" Type="http://schemas.microsoft.com/office/2011/relationships/chartStyle" Target="style69.xml"/></Relationships>
</file>

<file path=xl/charts/_rels/chart86.xml.rels><?xml version="1.0" encoding="UTF-8" standalone="yes"?>
<Relationships xmlns="http://schemas.openxmlformats.org/package/2006/relationships"><Relationship Id="rId3" Type="http://schemas.openxmlformats.org/officeDocument/2006/relationships/chartUserShapes" Target="../drawings/drawing69.xml"/><Relationship Id="rId2" Type="http://schemas.microsoft.com/office/2011/relationships/chartColorStyle" Target="colors70.xml"/><Relationship Id="rId1" Type="http://schemas.microsoft.com/office/2011/relationships/chartStyle" Target="style70.xml"/></Relationships>
</file>

<file path=xl/charts/_rels/chart87.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71.xml"/><Relationship Id="rId1" Type="http://schemas.microsoft.com/office/2011/relationships/chartStyle" Target="style71.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72.xml"/><Relationship Id="rId1" Type="http://schemas.microsoft.com/office/2011/relationships/chartStyle" Target="style72.xml"/></Relationships>
</file>

<file path=xl/charts/_rels/chart89.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91.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92.xml.rels><?xml version="1.0" encoding="UTF-8" standalone="yes"?>
<Relationships xmlns="http://schemas.openxmlformats.org/package/2006/relationships"><Relationship Id="rId2" Type="http://schemas.microsoft.com/office/2011/relationships/chartColorStyle" Target="colors76.xml"/><Relationship Id="rId1" Type="http://schemas.microsoft.com/office/2011/relationships/chartStyle" Target="style76.xml"/></Relationships>
</file>

<file path=xl/charts/_rels/chart93.xml.rels><?xml version="1.0" encoding="UTF-8" standalone="yes"?>
<Relationships xmlns="http://schemas.openxmlformats.org/package/2006/relationships"><Relationship Id="rId2" Type="http://schemas.microsoft.com/office/2011/relationships/chartColorStyle" Target="colors77.xml"/><Relationship Id="rId1" Type="http://schemas.microsoft.com/office/2011/relationships/chartStyle" Target="style77.xml"/></Relationships>
</file>

<file path=xl/charts/_rels/chart94.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5.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6.xml.rels><?xml version="1.0" encoding="UTF-8" standalone="yes"?>
<Relationships xmlns="http://schemas.openxmlformats.org/package/2006/relationships"><Relationship Id="rId2" Type="http://schemas.microsoft.com/office/2011/relationships/chartColorStyle" Target="colors80.xml"/><Relationship Id="rId1" Type="http://schemas.microsoft.com/office/2011/relationships/chartStyle" Target="style80.xml"/></Relationships>
</file>

<file path=xl/charts/_rels/chart97.xml.rels><?xml version="1.0" encoding="UTF-8" standalone="yes"?>
<Relationships xmlns="http://schemas.openxmlformats.org/package/2006/relationships"><Relationship Id="rId3" Type="http://schemas.openxmlformats.org/officeDocument/2006/relationships/chartUserShapes" Target="../drawings/drawing78.xml"/><Relationship Id="rId2" Type="http://schemas.microsoft.com/office/2011/relationships/chartColorStyle" Target="colors81.xml"/><Relationship Id="rId1" Type="http://schemas.microsoft.com/office/2011/relationships/chartStyle" Target="style81.xml"/></Relationships>
</file>

<file path=xl/charts/_rels/chart98.xml.rels><?xml version="1.0" encoding="UTF-8" standalone="yes"?>
<Relationships xmlns="http://schemas.openxmlformats.org/package/2006/relationships"><Relationship Id="rId3" Type="http://schemas.openxmlformats.org/officeDocument/2006/relationships/chartUserShapes" Target="../drawings/drawing79.xml"/><Relationship Id="rId2" Type="http://schemas.microsoft.com/office/2011/relationships/chartColorStyle" Target="colors82.xml"/><Relationship Id="rId1" Type="http://schemas.microsoft.com/office/2011/relationships/chartStyle" Target="style82.xml"/></Relationships>
</file>

<file path=xl/charts/_rels/chart99.xml.rels><?xml version="1.0" encoding="UTF-8" standalone="yes"?>
<Relationships xmlns="http://schemas.openxmlformats.org/package/2006/relationships"><Relationship Id="rId3" Type="http://schemas.openxmlformats.org/officeDocument/2006/relationships/chartUserShapes" Target="../drawings/drawing81.xml"/><Relationship Id="rId2" Type="http://schemas.microsoft.com/office/2011/relationships/chartColorStyle" Target="colors83.xml"/><Relationship Id="rId1" Type="http://schemas.microsoft.com/office/2011/relationships/chartStyle" Target="style8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'1'!$I$10</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'1'!$J$10:$Q$10</c:f>
              <c:numCache>
                <c:formatCode>#,##0</c:formatCode>
                <c:ptCount val="8"/>
                <c:pt idx="0">
                  <c:v>2053.232</c:v>
                </c:pt>
                <c:pt idx="1">
                  <c:v>2351.6779999999999</c:v>
                </c:pt>
                <c:pt idx="2">
                  <c:v>2945.03</c:v>
                </c:pt>
                <c:pt idx="3">
                  <c:v>3414.92</c:v>
                </c:pt>
                <c:pt idx="4">
                  <c:v>3397.4580000000001</c:v>
                </c:pt>
                <c:pt idx="5">
                  <c:v>3505.8432986937105</c:v>
                </c:pt>
                <c:pt idx="6">
                  <c:v>3603.6129999999998</c:v>
                </c:pt>
                <c:pt idx="7">
                  <c:v>4000.6</c:v>
                </c:pt>
              </c:numCache>
            </c:numRef>
          </c:val>
          <c:extLst>
            <c:ext xmlns:c16="http://schemas.microsoft.com/office/drawing/2014/chart" uri="{C3380CC4-5D6E-409C-BE32-E72D297353CC}">
              <c16:uniqueId val="{00000000-FA7A-44DE-B41B-6A1F705B6B1D}"/>
            </c:ext>
          </c:extLst>
        </c:ser>
        <c:ser>
          <c:idx val="1"/>
          <c:order val="2"/>
          <c:tx>
            <c:strRef>
              <c:f>'1'!$I$11</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'1'!$J$11:$Q$11</c:f>
              <c:numCache>
                <c:formatCode>#,##0</c:formatCode>
                <c:ptCount val="8"/>
                <c:pt idx="0">
                  <c:v>64.736712585649997</c:v>
                </c:pt>
                <c:pt idx="1">
                  <c:v>70.298271729909999</c:v>
                </c:pt>
                <c:pt idx="2">
                  <c:v>74.412233922169975</c:v>
                </c:pt>
                <c:pt idx="3">
                  <c:v>72.530188818899987</c:v>
                </c:pt>
                <c:pt idx="4">
                  <c:v>76.905706478330004</c:v>
                </c:pt>
                <c:pt idx="5">
                  <c:v>81.656007557199999</c:v>
                </c:pt>
                <c:pt idx="6">
                  <c:v>87.758603266639952</c:v>
                </c:pt>
                <c:pt idx="7">
                  <c:v>93.854219475780056</c:v>
                </c:pt>
              </c:numCache>
            </c:numRef>
          </c:val>
          <c:extLst>
            <c:ext xmlns:c16="http://schemas.microsoft.com/office/drawing/2014/chart" uri="{C3380CC4-5D6E-409C-BE32-E72D297353CC}">
              <c16:uniqueId val="{00000002-FA7A-44DE-B41B-6A1F705B6B1D}"/>
            </c:ext>
          </c:extLst>
        </c:ser>
        <c:ser>
          <c:idx val="3"/>
          <c:order val="3"/>
          <c:tx>
            <c:strRef>
              <c:f>'1'!$I$13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'1'!$J$13:$Q$13</c:f>
              <c:numCache>
                <c:formatCode>#,##0</c:formatCode>
                <c:ptCount val="8"/>
                <c:pt idx="0">
                  <c:v>216.40581826604998</c:v>
                </c:pt>
                <c:pt idx="1">
                  <c:v>243.99664316753001</c:v>
                </c:pt>
                <c:pt idx="2">
                  <c:v>250.45419692627001</c:v>
                </c:pt>
                <c:pt idx="3">
                  <c:v>310.74082825535987</c:v>
                </c:pt>
                <c:pt idx="4">
                  <c:v>307.07934115685009</c:v>
                </c:pt>
                <c:pt idx="5">
                  <c:v>256.81544424293998</c:v>
                </c:pt>
                <c:pt idx="6">
                  <c:v>258.88847631011998</c:v>
                </c:pt>
                <c:pt idx="7">
                  <c:v>288.71326533590002</c:v>
                </c:pt>
              </c:numCache>
            </c:numRef>
          </c:val>
          <c:extLst>
            <c:ext xmlns:c16="http://schemas.microsoft.com/office/drawing/2014/chart" uri="{C3380CC4-5D6E-409C-BE32-E72D297353CC}">
              <c16:uniqueId val="{00000003-FA7A-44DE-B41B-6A1F705B6B1D}"/>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'1'!$I$12</c:f>
              <c:strCache>
                <c:ptCount val="1"/>
                <c:pt idx="0">
                  <c:v>Кредитні спілки (п. ш.)</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'1'!$J$12:$Q$12</c:f>
              <c:numCache>
                <c:formatCode>#,##0</c:formatCode>
                <c:ptCount val="8"/>
                <c:pt idx="0">
                  <c:v>2.3297405580000001</c:v>
                </c:pt>
                <c:pt idx="1">
                  <c:v>1.44912573277</c:v>
                </c:pt>
                <c:pt idx="2">
                  <c:v>1.4219879481499997</c:v>
                </c:pt>
                <c:pt idx="3">
                  <c:v>1.35656427</c:v>
                </c:pt>
                <c:pt idx="4">
                  <c:v>1.323283711</c:v>
                </c:pt>
                <c:pt idx="5">
                  <c:v>1.298509959</c:v>
                </c:pt>
                <c:pt idx="6">
                  <c:v>1.2927280568300006</c:v>
                </c:pt>
                <c:pt idx="7">
                  <c:v>1.24890813506</c:v>
                </c:pt>
              </c:numCache>
            </c:numRef>
          </c:val>
          <c:extLst>
            <c:ext xmlns:c16="http://schemas.microsoft.com/office/drawing/2014/chart" uri="{C3380CC4-5D6E-409C-BE32-E72D297353CC}">
              <c16:uniqueId val="{00000001-FA7A-44DE-B41B-6A1F705B6B1D}"/>
            </c:ext>
          </c:extLst>
        </c:ser>
        <c:ser>
          <c:idx val="4"/>
          <c:order val="4"/>
          <c:tx>
            <c:strRef>
              <c:f>'1'!$I$14</c:f>
              <c:strCache>
                <c:ptCount val="1"/>
                <c:pt idx="0">
                  <c:v>Ломбарди (п. ш.)</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'1'!$J$14:$Q$14</c:f>
              <c:numCache>
                <c:formatCode>#,##0</c:formatCode>
                <c:ptCount val="8"/>
                <c:pt idx="0">
                  <c:v>4.2889560958599997</c:v>
                </c:pt>
                <c:pt idx="1">
                  <c:v>4.1009799959800004</c:v>
                </c:pt>
                <c:pt idx="2">
                  <c:v>3.8386607120500007</c:v>
                </c:pt>
                <c:pt idx="3">
                  <c:v>4.1304476450100003</c:v>
                </c:pt>
                <c:pt idx="4">
                  <c:v>4.3767039073699996</c:v>
                </c:pt>
                <c:pt idx="5">
                  <c:v>4.4611747198499998</c:v>
                </c:pt>
                <c:pt idx="6">
                  <c:v>4.55262727654</c:v>
                </c:pt>
                <c:pt idx="7">
                  <c:v>4.2829123347899998</c:v>
                </c:pt>
              </c:numCache>
            </c:numRef>
          </c:val>
          <c:extLst>
            <c:ext xmlns:c16="http://schemas.microsoft.com/office/drawing/2014/chart" uri="{C3380CC4-5D6E-409C-BE32-E72D297353CC}">
              <c16:uniqueId val="{00000004-FA7A-44DE-B41B-6A1F705B6B1D}"/>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5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61305630400267219"/>
        </c:manualLayout>
      </c:layout>
      <c:barChart>
        <c:barDir val="col"/>
        <c:grouping val="stacked"/>
        <c:varyColors val="0"/>
        <c:ser>
          <c:idx val="0"/>
          <c:order val="0"/>
          <c:tx>
            <c:strRef>
              <c:f>'5'!$H$14</c:f>
              <c:strCache>
                <c:ptCount val="1"/>
                <c:pt idx="0">
                  <c:v>Assets of non-life insurers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'5'!$J$10:$Q$11</c:f>
              <c:multiLvlStrCache>
                <c:ptCount val="8"/>
                <c:lvl>
                  <c:pt idx="0">
                    <c:v>Q4.22</c:v>
                  </c:pt>
                  <c:pt idx="1">
                    <c:v>Q4.23</c:v>
                  </c:pt>
                  <c:pt idx="2">
                    <c:v>Q4.23</c:v>
                  </c:pt>
                  <c:pt idx="3">
                    <c:v>Q4.24</c:v>
                  </c:pt>
                  <c:pt idx="4">
                    <c:v>Q1.25</c:v>
                  </c:pt>
                  <c:pt idx="5">
                    <c:v>Q2.25</c:v>
                  </c:pt>
                  <c:pt idx="6">
                    <c:v>Q3.25</c:v>
                  </c:pt>
                  <c:pt idx="7">
                    <c:v>Q4.25</c:v>
                  </c:pt>
                </c:lvl>
                <c:lvl>
                  <c:pt idx="0">
                    <c:v>Reporting under IFRS</c:v>
                  </c:pt>
                  <c:pt idx="2">
                    <c:v>Reporting under regulatory requirements*</c:v>
                  </c:pt>
                </c:lvl>
              </c:multiLvlStrCache>
            </c:multiLvlStrRef>
          </c:cat>
          <c:val>
            <c:numRef>
              <c:f>'5'!$J$14:$Q$14</c:f>
              <c:numCache>
                <c:formatCode>#\ ##0.0</c:formatCode>
                <c:ptCount val="8"/>
                <c:pt idx="0">
                  <c:v>49.69</c:v>
                </c:pt>
                <c:pt idx="1">
                  <c:v>50.16</c:v>
                </c:pt>
                <c:pt idx="2">
                  <c:v>41.65</c:v>
                </c:pt>
                <c:pt idx="3">
                  <c:v>45.9</c:v>
                </c:pt>
                <c:pt idx="4">
                  <c:v>49.51</c:v>
                </c:pt>
                <c:pt idx="5">
                  <c:v>53.32</c:v>
                </c:pt>
                <c:pt idx="6">
                  <c:v>58.58</c:v>
                </c:pt>
                <c:pt idx="7">
                  <c:v>63.28</c:v>
                </c:pt>
              </c:numCache>
            </c:numRef>
          </c:val>
          <c:extLst>
            <c:ext xmlns:c16="http://schemas.microsoft.com/office/drawing/2014/chart" uri="{C3380CC4-5D6E-409C-BE32-E72D297353CC}">
              <c16:uniqueId val="{00000000-BA87-4619-BEF8-2FFB374991FF}"/>
            </c:ext>
          </c:extLst>
        </c:ser>
        <c:ser>
          <c:idx val="1"/>
          <c:order val="1"/>
          <c:tx>
            <c:strRef>
              <c:f>'5'!$H$15</c:f>
              <c:strCache>
                <c:ptCount val="1"/>
                <c:pt idx="0">
                  <c:v>Assets of life insurers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'5'!$J$10:$Q$11</c:f>
              <c:multiLvlStrCache>
                <c:ptCount val="8"/>
                <c:lvl>
                  <c:pt idx="0">
                    <c:v>Q4.22</c:v>
                  </c:pt>
                  <c:pt idx="1">
                    <c:v>Q4.23</c:v>
                  </c:pt>
                  <c:pt idx="2">
                    <c:v>Q4.23</c:v>
                  </c:pt>
                  <c:pt idx="3">
                    <c:v>Q4.24</c:v>
                  </c:pt>
                  <c:pt idx="4">
                    <c:v>Q1.25</c:v>
                  </c:pt>
                  <c:pt idx="5">
                    <c:v>Q2.25</c:v>
                  </c:pt>
                  <c:pt idx="6">
                    <c:v>Q3.25</c:v>
                  </c:pt>
                  <c:pt idx="7">
                    <c:v>Q4.25</c:v>
                  </c:pt>
                </c:lvl>
                <c:lvl>
                  <c:pt idx="0">
                    <c:v>Reporting under IFRS</c:v>
                  </c:pt>
                  <c:pt idx="2">
                    <c:v>Reporting under regulatory requirements*</c:v>
                  </c:pt>
                </c:lvl>
              </c:multiLvlStrCache>
            </c:multiLvlStrRef>
          </c:cat>
          <c:val>
            <c:numRef>
              <c:f>'5'!$J$15:$Q$15</c:f>
              <c:numCache>
                <c:formatCode>#\ ##0.0</c:formatCode>
                <c:ptCount val="8"/>
                <c:pt idx="0">
                  <c:v>20.61</c:v>
                </c:pt>
                <c:pt idx="1">
                  <c:v>24.12</c:v>
                </c:pt>
                <c:pt idx="2">
                  <c:v>23.35</c:v>
                </c:pt>
                <c:pt idx="3">
                  <c:v>26.63</c:v>
                </c:pt>
                <c:pt idx="4">
                  <c:v>27.39</c:v>
                </c:pt>
                <c:pt idx="5">
                  <c:v>28.34</c:v>
                </c:pt>
                <c:pt idx="6">
                  <c:v>29.17</c:v>
                </c:pt>
                <c:pt idx="7">
                  <c:v>30.57</c:v>
                </c:pt>
              </c:numCache>
            </c:numRef>
          </c:val>
          <c:extLst>
            <c:ext xmlns:c16="http://schemas.microsoft.com/office/drawing/2014/chart" uri="{C3380CC4-5D6E-409C-BE32-E72D297353CC}">
              <c16:uniqueId val="{00000001-BA87-4619-BEF8-2FFB374991FF}"/>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'5'!$H$16</c:f>
              <c:strCache>
                <c:ptCount val="1"/>
                <c:pt idx="0">
                  <c:v>Number of insurers (r.h.s.)</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BA87-4619-BEF8-2FFB374991FF}"/>
              </c:ext>
            </c:extLst>
          </c:dPt>
          <c:cat>
            <c:multiLvlStrRef>
              <c:f>'5'!$J$10:$Q$11</c:f>
              <c:multiLvlStrCache>
                <c:ptCount val="8"/>
                <c:lvl>
                  <c:pt idx="0">
                    <c:v>Q4.22</c:v>
                  </c:pt>
                  <c:pt idx="1">
                    <c:v>Q4.23</c:v>
                  </c:pt>
                  <c:pt idx="2">
                    <c:v>Q4.23</c:v>
                  </c:pt>
                  <c:pt idx="3">
                    <c:v>Q4.24</c:v>
                  </c:pt>
                  <c:pt idx="4">
                    <c:v>Q1.25</c:v>
                  </c:pt>
                  <c:pt idx="5">
                    <c:v>Q2.25</c:v>
                  </c:pt>
                  <c:pt idx="6">
                    <c:v>Q3.25</c:v>
                  </c:pt>
                  <c:pt idx="7">
                    <c:v>Q4.25</c:v>
                  </c:pt>
                </c:lvl>
                <c:lvl>
                  <c:pt idx="0">
                    <c:v>Reporting under IFRS</c:v>
                  </c:pt>
                  <c:pt idx="2">
                    <c:v>Reporting under regulatory requirements*</c:v>
                  </c:pt>
                </c:lvl>
              </c:multiLvlStrCache>
            </c:multiLvlStrRef>
          </c:cat>
          <c:val>
            <c:numRef>
              <c:f>'5'!$J$16:$Q$16</c:f>
              <c:numCache>
                <c:formatCode>#,##0</c:formatCode>
                <c:ptCount val="8"/>
                <c:pt idx="0">
                  <c:v>128</c:v>
                </c:pt>
                <c:pt idx="1">
                  <c:v>101</c:v>
                </c:pt>
                <c:pt idx="2">
                  <c:v>101</c:v>
                </c:pt>
                <c:pt idx="3">
                  <c:v>65</c:v>
                </c:pt>
                <c:pt idx="4">
                  <c:v>63</c:v>
                </c:pt>
                <c:pt idx="5">
                  <c:v>62</c:v>
                </c:pt>
                <c:pt idx="6">
                  <c:v>60</c:v>
                </c:pt>
                <c:pt idx="7">
                  <c:v>57</c:v>
                </c:pt>
              </c:numCache>
            </c:numRef>
          </c:val>
          <c:smooth val="0"/>
          <c:extLst>
            <c:ext xmlns:c16="http://schemas.microsoft.com/office/drawing/2014/chart" uri="{C3380CC4-5D6E-409C-BE32-E72D297353CC}">
              <c16:uniqueId val="{00000004-BA87-4619-BEF8-2FFB374991FF}"/>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5283431894664622E-2"/>
          <c:y val="4.5411578658065048E-2"/>
          <c:w val="0.79905969222726825"/>
          <c:h val="0.69215492061180706"/>
        </c:manualLayout>
      </c:layout>
      <c:barChart>
        <c:barDir val="col"/>
        <c:grouping val="clustered"/>
        <c:varyColors val="0"/>
        <c:ser>
          <c:idx val="0"/>
          <c:order val="0"/>
          <c:tx>
            <c:strRef>
              <c:f>'50'!$I$9</c:f>
              <c:strCache>
                <c:ptCount val="1"/>
                <c:pt idx="0">
                  <c:v>Net profit or loss, UAH millions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'50'!$J$7:$Y$7</c:f>
              <c:strCache>
                <c:ptCount val="16"/>
                <c:pt idx="0">
                  <c:v>Q1.22</c:v>
                </c:pt>
                <c:pt idx="3">
                  <c:v>Q4.22</c:v>
                </c:pt>
                <c:pt idx="5">
                  <c:v>Q2.23</c:v>
                </c:pt>
                <c:pt idx="7">
                  <c:v>Q4.23</c:v>
                </c:pt>
                <c:pt idx="9">
                  <c:v>Q2.24</c:v>
                </c:pt>
                <c:pt idx="11">
                  <c:v>Q4.24</c:v>
                </c:pt>
                <c:pt idx="13">
                  <c:v>Q2.25</c:v>
                </c:pt>
                <c:pt idx="15">
                  <c:v>Q4.25</c:v>
                </c:pt>
              </c:strCache>
            </c:strRef>
          </c:cat>
          <c:val>
            <c:numRef>
              <c:f>'50'!$J$9:$Y$9</c:f>
              <c:numCache>
                <c:formatCode>#\ ##0.000</c:formatCode>
                <c:ptCount val="16"/>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52.247251089999999</c:v>
                </c:pt>
                <c:pt idx="15">
                  <c:v>14.78510915</c:v>
                </c:pt>
              </c:numCache>
            </c:numRef>
          </c:val>
          <c:extLst>
            <c:ext xmlns:c16="http://schemas.microsoft.com/office/drawing/2014/chart" uri="{C3380CC4-5D6E-409C-BE32-E72D297353CC}">
              <c16:uniqueId val="{00000000-FAD6-4B80-86ED-D083C51D18FF}"/>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'50'!$I$11</c:f>
              <c:strCache>
                <c:ptCount val="1"/>
                <c:pt idx="0">
                  <c:v>ROE (r.h.s.)</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7112-4C1A-8F01-8A1CFDBBABF3}"/>
              </c:ext>
            </c:extLst>
          </c:dPt>
          <c:cat>
            <c:strRef>
              <c:f>'50'!$J$7:$Y$7</c:f>
              <c:strCache>
                <c:ptCount val="16"/>
                <c:pt idx="0">
                  <c:v>Q1.22</c:v>
                </c:pt>
                <c:pt idx="3">
                  <c:v>Q4.22</c:v>
                </c:pt>
                <c:pt idx="5">
                  <c:v>Q2.23</c:v>
                </c:pt>
                <c:pt idx="7">
                  <c:v>Q4.23</c:v>
                </c:pt>
                <c:pt idx="9">
                  <c:v>Q2.24</c:v>
                </c:pt>
                <c:pt idx="11">
                  <c:v>Q4.24</c:v>
                </c:pt>
                <c:pt idx="13">
                  <c:v>Q2.25</c:v>
                </c:pt>
                <c:pt idx="15">
                  <c:v>Q4.25</c:v>
                </c:pt>
              </c:strCache>
            </c:strRef>
          </c:cat>
          <c:val>
            <c:numRef>
              <c:f>'50'!$J$11:$Y$11</c:f>
              <c:numCache>
                <c:formatCode>0.00%</c:formatCode>
                <c:ptCount val="16"/>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0.16666355349737827</c:v>
                </c:pt>
                <c:pt idx="15">
                  <c:v>0.15848350126308561</c:v>
                </c:pt>
              </c:numCache>
            </c:numRef>
          </c:val>
          <c:smooth val="0"/>
          <c:extLst>
            <c:ext xmlns:c16="http://schemas.microsoft.com/office/drawing/2014/chart" uri="{C3380CC4-5D6E-409C-BE32-E72D297353CC}">
              <c16:uniqueId val="{00000009-FAD6-4B80-86ED-D083C51D18FF}"/>
            </c:ext>
          </c:extLst>
        </c:ser>
        <c:ser>
          <c:idx val="1"/>
          <c:order val="2"/>
          <c:tx>
            <c:strRef>
              <c:f>'50'!$I$10</c:f>
              <c:strCache>
                <c:ptCount val="1"/>
                <c:pt idx="0">
                  <c:v>ROA (r.h.s.)</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FAD6-4B80-86ED-D083C51D18FF}"/>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FAD6-4B80-86ED-D083C51D18FF}"/>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FAD6-4B80-86ED-D083C51D18FF}"/>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7112-4C1A-8F01-8A1CFDBBABF3}"/>
              </c:ext>
            </c:extLst>
          </c:dPt>
          <c:cat>
            <c:strRef>
              <c:f>'50'!$J$7:$Y$7</c:f>
              <c:strCache>
                <c:ptCount val="16"/>
                <c:pt idx="0">
                  <c:v>Q1.22</c:v>
                </c:pt>
                <c:pt idx="3">
                  <c:v>Q4.22</c:v>
                </c:pt>
                <c:pt idx="5">
                  <c:v>Q2.23</c:v>
                </c:pt>
                <c:pt idx="7">
                  <c:v>Q4.23</c:v>
                </c:pt>
                <c:pt idx="9">
                  <c:v>Q2.24</c:v>
                </c:pt>
                <c:pt idx="11">
                  <c:v>Q4.24</c:v>
                </c:pt>
                <c:pt idx="13">
                  <c:v>Q2.25</c:v>
                </c:pt>
                <c:pt idx="15">
                  <c:v>Q4.25</c:v>
                </c:pt>
              </c:strCache>
            </c:strRef>
          </c:cat>
          <c:val>
            <c:numRef>
              <c:f>'50'!$J$10:$Y$10</c:f>
              <c:numCache>
                <c:formatCode>0.00%</c:formatCode>
                <c:ptCount val="16"/>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4.3106794040556548E-2</c:v>
                </c:pt>
                <c:pt idx="15">
                  <c:v>3.9837885951456729E-2</c:v>
                </c:pt>
              </c:numCache>
            </c:numRef>
          </c:val>
          <c:smooth val="0"/>
          <c:extLst>
            <c:ext xmlns:c16="http://schemas.microsoft.com/office/drawing/2014/chart" uri="{C3380CC4-5D6E-409C-BE32-E72D297353CC}">
              <c16:uniqueId val="{00000012-FAD6-4B80-86ED-D083C51D18FF}"/>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'6'!$I$10</c:f>
              <c:strCache>
                <c:ptCount val="1"/>
                <c:pt idx="0">
                  <c:v>Активи</c:v>
                </c:pt>
              </c:strCache>
            </c:strRef>
          </c:tx>
          <c:spPr>
            <a:ln w="25400" cap="rnd" cmpd="sng">
              <a:solidFill>
                <a:srgbClr val="057D46"/>
              </a:solidFill>
              <a:prstDash val="solid"/>
              <a:round/>
            </a:ln>
            <a:effectLst/>
          </c:spPr>
          <c:marker>
            <c:symbol val="none"/>
          </c:marker>
          <c:cat>
            <c:multiLvlStrRef>
              <c:f>'6'!$K$8:$AD$9</c:f>
              <c:multiLvlStrCache>
                <c:ptCount val="20"/>
                <c:lvl>
                  <c:pt idx="0">
                    <c:v> </c:v>
                  </c:pt>
                  <c:pt idx="1">
                    <c:v>03.24</c:v>
                  </c:pt>
                  <c:pt idx="4">
                    <c:v>12.24</c:v>
                  </c:pt>
                  <c:pt idx="8">
                    <c:v>12.25</c:v>
                  </c:pt>
                  <c:pt idx="10">
                    <c:v> </c:v>
                  </c:pt>
                  <c:pt idx="11">
                    <c:v>03.24</c:v>
                  </c:pt>
                  <c:pt idx="14">
                    <c:v>12.24</c:v>
                  </c:pt>
                  <c:pt idx="18">
                    <c:v>12.25</c:v>
                  </c:pt>
                  <c:pt idx="19">
                    <c:v> </c:v>
                  </c:pt>
                </c:lvl>
                <c:lvl>
                  <c:pt idx="0">
                    <c:v>Страховики життя</c:v>
                  </c:pt>
                  <c:pt idx="10">
                    <c:v>Ризикові страховики</c:v>
                  </c:pt>
                </c:lvl>
              </c:multiLvlStrCache>
            </c:multiLvlStrRef>
          </c:cat>
          <c:val>
            <c:numRef>
              <c:f>'6'!$K$10:$AD$10</c:f>
              <c:numCache>
                <c:formatCode>#,##0</c:formatCode>
                <c:ptCount val="20"/>
                <c:pt idx="1">
                  <c:v>2091.65</c:v>
                </c:pt>
                <c:pt idx="2">
                  <c:v>2078.15</c:v>
                </c:pt>
                <c:pt idx="3">
                  <c:v>2124.98</c:v>
                </c:pt>
                <c:pt idx="4">
                  <c:v>2163.44</c:v>
                </c:pt>
                <c:pt idx="5">
                  <c:v>2195.64</c:v>
                </c:pt>
                <c:pt idx="6">
                  <c:v>2219.69</c:v>
                </c:pt>
                <c:pt idx="7">
                  <c:v>2249.3000000000002</c:v>
                </c:pt>
                <c:pt idx="8">
                  <c:v>2252.17</c:v>
                </c:pt>
                <c:pt idx="11">
                  <c:v>520.37</c:v>
                </c:pt>
                <c:pt idx="12">
                  <c:v>546.92999999999995</c:v>
                </c:pt>
                <c:pt idx="13">
                  <c:v>559.69000000000005</c:v>
                </c:pt>
                <c:pt idx="14">
                  <c:v>570.19000000000005</c:v>
                </c:pt>
                <c:pt idx="15">
                  <c:v>590.74</c:v>
                </c:pt>
                <c:pt idx="16">
                  <c:v>602.85</c:v>
                </c:pt>
                <c:pt idx="17">
                  <c:v>608.67999999999995</c:v>
                </c:pt>
                <c:pt idx="18">
                  <c:v>615.71</c:v>
                </c:pt>
              </c:numCache>
            </c:numRef>
          </c:val>
          <c:smooth val="0"/>
          <c:extLst>
            <c:ext xmlns:c16="http://schemas.microsoft.com/office/drawing/2014/chart" uri="{C3380CC4-5D6E-409C-BE32-E72D297353CC}">
              <c16:uniqueId val="{00000000-BB62-42B2-B856-AE6CD6EAA14D}"/>
            </c:ext>
          </c:extLst>
        </c:ser>
        <c:ser>
          <c:idx val="1"/>
          <c:order val="1"/>
          <c:tx>
            <c:strRef>
              <c:f>'6'!$I$11</c:f>
              <c:strCache>
                <c:ptCount val="1"/>
                <c:pt idx="0">
                  <c:v>Валові премії</c:v>
                </c:pt>
              </c:strCache>
            </c:strRef>
          </c:tx>
          <c:spPr>
            <a:ln w="25400" cap="rnd" cmpd="sng">
              <a:solidFill>
                <a:srgbClr val="91C864"/>
              </a:solidFill>
              <a:prstDash val="solid"/>
              <a:round/>
            </a:ln>
            <a:effectLst/>
          </c:spPr>
          <c:marker>
            <c:symbol val="none"/>
          </c:marker>
          <c:cat>
            <c:multiLvlStrRef>
              <c:f>'6'!$K$8:$AD$9</c:f>
              <c:multiLvlStrCache>
                <c:ptCount val="20"/>
                <c:lvl>
                  <c:pt idx="0">
                    <c:v> </c:v>
                  </c:pt>
                  <c:pt idx="1">
                    <c:v>03.24</c:v>
                  </c:pt>
                  <c:pt idx="4">
                    <c:v>12.24</c:v>
                  </c:pt>
                  <c:pt idx="8">
                    <c:v>12.25</c:v>
                  </c:pt>
                  <c:pt idx="10">
                    <c:v> </c:v>
                  </c:pt>
                  <c:pt idx="11">
                    <c:v>03.24</c:v>
                  </c:pt>
                  <c:pt idx="14">
                    <c:v>12.24</c:v>
                  </c:pt>
                  <c:pt idx="18">
                    <c:v>12.25</c:v>
                  </c:pt>
                  <c:pt idx="19">
                    <c:v> </c:v>
                  </c:pt>
                </c:lvl>
                <c:lvl>
                  <c:pt idx="0">
                    <c:v>Страховики життя</c:v>
                  </c:pt>
                  <c:pt idx="10">
                    <c:v>Ризикові страховики</c:v>
                  </c:pt>
                </c:lvl>
              </c:multiLvlStrCache>
            </c:multiLvlStrRef>
          </c:cat>
          <c:val>
            <c:numRef>
              <c:f>'6'!$K$11:$AD$11</c:f>
              <c:numCache>
                <c:formatCode>#,##0</c:formatCode>
                <c:ptCount val="20"/>
                <c:pt idx="1">
                  <c:v>2726.26</c:v>
                </c:pt>
                <c:pt idx="2">
                  <c:v>2806.7</c:v>
                </c:pt>
                <c:pt idx="3">
                  <c:v>2807.73</c:v>
                </c:pt>
                <c:pt idx="4">
                  <c:v>2923.07</c:v>
                </c:pt>
                <c:pt idx="5">
                  <c:v>3015.23</c:v>
                </c:pt>
                <c:pt idx="6">
                  <c:v>3072.2287000000001</c:v>
                </c:pt>
                <c:pt idx="7">
                  <c:v>2925.2</c:v>
                </c:pt>
                <c:pt idx="8">
                  <c:v>2850.95</c:v>
                </c:pt>
                <c:pt idx="11">
                  <c:v>560.67999999999995</c:v>
                </c:pt>
                <c:pt idx="12">
                  <c:v>573.03</c:v>
                </c:pt>
                <c:pt idx="13">
                  <c:v>594.23</c:v>
                </c:pt>
                <c:pt idx="14">
                  <c:v>584.89</c:v>
                </c:pt>
                <c:pt idx="15">
                  <c:v>594.38</c:v>
                </c:pt>
                <c:pt idx="16">
                  <c:v>645.34860000000003</c:v>
                </c:pt>
                <c:pt idx="17">
                  <c:v>654.01</c:v>
                </c:pt>
                <c:pt idx="18">
                  <c:v>640.01</c:v>
                </c:pt>
              </c:numCache>
            </c:numRef>
          </c:val>
          <c:smooth val="0"/>
          <c:extLst>
            <c:ext xmlns:c16="http://schemas.microsoft.com/office/drawing/2014/chart" uri="{C3380CC4-5D6E-409C-BE32-E72D297353CC}">
              <c16:uniqueId val="{00000001-BB62-42B2-B856-AE6CD6EAA14D}"/>
            </c:ext>
          </c:extLst>
        </c:ser>
        <c:ser>
          <c:idx val="2"/>
          <c:order val="2"/>
          <c:tx>
            <c:strRef>
              <c:f>'6'!$I$12</c:f>
              <c:strCache>
                <c:ptCount val="1"/>
                <c:pt idx="0">
                  <c:v>Технічні резерви</c:v>
                </c:pt>
              </c:strCache>
            </c:strRef>
          </c:tx>
          <c:spPr>
            <a:ln w="25400" cap="rnd" cmpd="sng">
              <a:solidFill>
                <a:srgbClr val="7D0532"/>
              </a:solidFill>
              <a:prstDash val="solid"/>
              <a:round/>
            </a:ln>
            <a:effectLst/>
          </c:spPr>
          <c:marker>
            <c:symbol val="none"/>
          </c:marker>
          <c:cat>
            <c:multiLvlStrRef>
              <c:f>'6'!$K$8:$AD$9</c:f>
              <c:multiLvlStrCache>
                <c:ptCount val="20"/>
                <c:lvl>
                  <c:pt idx="0">
                    <c:v> </c:v>
                  </c:pt>
                  <c:pt idx="1">
                    <c:v>03.24</c:v>
                  </c:pt>
                  <c:pt idx="4">
                    <c:v>12.24</c:v>
                  </c:pt>
                  <c:pt idx="8">
                    <c:v>12.25</c:v>
                  </c:pt>
                  <c:pt idx="10">
                    <c:v> </c:v>
                  </c:pt>
                  <c:pt idx="11">
                    <c:v>03.24</c:v>
                  </c:pt>
                  <c:pt idx="14">
                    <c:v>12.24</c:v>
                  </c:pt>
                  <c:pt idx="18">
                    <c:v>12.25</c:v>
                  </c:pt>
                  <c:pt idx="19">
                    <c:v> </c:v>
                  </c:pt>
                </c:lvl>
                <c:lvl>
                  <c:pt idx="0">
                    <c:v>Страховики життя</c:v>
                  </c:pt>
                  <c:pt idx="10">
                    <c:v>Ризикові страховики</c:v>
                  </c:pt>
                </c:lvl>
              </c:multiLvlStrCache>
            </c:multiLvlStrRef>
          </c:cat>
          <c:val>
            <c:numRef>
              <c:f>'6'!$K$12:$AD$12</c:f>
              <c:numCache>
                <c:formatCode>#,##0</c:formatCode>
                <c:ptCount val="20"/>
                <c:pt idx="1">
                  <c:v>1923.0581999999999</c:v>
                </c:pt>
                <c:pt idx="2">
                  <c:v>1891.1992</c:v>
                </c:pt>
                <c:pt idx="3">
                  <c:v>1807.3922</c:v>
                </c:pt>
                <c:pt idx="4">
                  <c:v>1834.4340999999999</c:v>
                </c:pt>
                <c:pt idx="5">
                  <c:v>1837.4712999999999</c:v>
                </c:pt>
                <c:pt idx="6">
                  <c:v>1829.3456000000001</c:v>
                </c:pt>
                <c:pt idx="7">
                  <c:v>1846.39</c:v>
                </c:pt>
                <c:pt idx="8">
                  <c:v>1926.82</c:v>
                </c:pt>
                <c:pt idx="11">
                  <c:v>632.8374</c:v>
                </c:pt>
                <c:pt idx="12">
                  <c:v>602.23030000000006</c:v>
                </c:pt>
                <c:pt idx="13">
                  <c:v>608.68409999999994</c:v>
                </c:pt>
                <c:pt idx="14">
                  <c:v>619.79070000000002</c:v>
                </c:pt>
                <c:pt idx="15">
                  <c:v>637.47619999999995</c:v>
                </c:pt>
                <c:pt idx="16">
                  <c:v>658.71450000000004</c:v>
                </c:pt>
                <c:pt idx="17">
                  <c:v>660.59</c:v>
                </c:pt>
                <c:pt idx="18">
                  <c:v>678.41</c:v>
                </c:pt>
              </c:numCache>
            </c:numRef>
          </c:val>
          <c:smooth val="0"/>
          <c:extLst>
            <c:ext xmlns:c16="http://schemas.microsoft.com/office/drawing/2014/chart" uri="{C3380CC4-5D6E-409C-BE32-E72D297353CC}">
              <c16:uniqueId val="{00000002-BB62-42B2-B856-AE6CD6EAA14D}"/>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lineChart>
        <c:grouping val="standard"/>
        <c:varyColors val="0"/>
        <c:ser>
          <c:idx val="0"/>
          <c:order val="0"/>
          <c:tx>
            <c:strRef>
              <c:f>'6'!$H$10</c:f>
              <c:strCache>
                <c:ptCount val="1"/>
                <c:pt idx="0">
                  <c:v>Assets</c:v>
                </c:pt>
              </c:strCache>
            </c:strRef>
          </c:tx>
          <c:spPr>
            <a:ln w="25400" cap="rnd" cmpd="sng">
              <a:solidFill>
                <a:srgbClr val="057D46"/>
              </a:solidFill>
              <a:prstDash val="solid"/>
              <a:round/>
            </a:ln>
            <a:effectLst/>
          </c:spPr>
          <c:marker>
            <c:symbol val="none"/>
          </c:marker>
          <c:cat>
            <c:multiLvlStrRef>
              <c:f>'6'!$K$6:$AD$7</c:f>
              <c:multiLvlStrCache>
                <c:ptCount val="20"/>
                <c:lvl>
                  <c:pt idx="0">
                    <c:v> </c:v>
                  </c:pt>
                  <c:pt idx="1">
                    <c:v>03.24</c:v>
                  </c:pt>
                  <c:pt idx="4">
                    <c:v>12.24</c:v>
                  </c:pt>
                  <c:pt idx="8">
                    <c:v>12.25</c:v>
                  </c:pt>
                  <c:pt idx="10">
                    <c:v> </c:v>
                  </c:pt>
                  <c:pt idx="11">
                    <c:v>03.24</c:v>
                  </c:pt>
                  <c:pt idx="14">
                    <c:v>12.24</c:v>
                  </c:pt>
                  <c:pt idx="18">
                    <c:v>12.25</c:v>
                  </c:pt>
                  <c:pt idx="19">
                    <c:v> </c:v>
                  </c:pt>
                </c:lvl>
                <c:lvl>
                  <c:pt idx="0">
                    <c:v>Life insurers</c:v>
                  </c:pt>
                  <c:pt idx="10">
                    <c:v>Non-life insurers</c:v>
                  </c:pt>
                </c:lvl>
              </c:multiLvlStrCache>
            </c:multiLvlStrRef>
          </c:cat>
          <c:val>
            <c:numRef>
              <c:f>'6'!$K$10:$AD$10</c:f>
              <c:numCache>
                <c:formatCode>#,##0</c:formatCode>
                <c:ptCount val="20"/>
                <c:pt idx="1">
                  <c:v>2091.65</c:v>
                </c:pt>
                <c:pt idx="2">
                  <c:v>2078.15</c:v>
                </c:pt>
                <c:pt idx="3">
                  <c:v>2124.98</c:v>
                </c:pt>
                <c:pt idx="4">
                  <c:v>2163.44</c:v>
                </c:pt>
                <c:pt idx="5">
                  <c:v>2195.64</c:v>
                </c:pt>
                <c:pt idx="6">
                  <c:v>2219.69</c:v>
                </c:pt>
                <c:pt idx="7">
                  <c:v>2249.3000000000002</c:v>
                </c:pt>
                <c:pt idx="8">
                  <c:v>2252.17</c:v>
                </c:pt>
                <c:pt idx="11">
                  <c:v>520.37</c:v>
                </c:pt>
                <c:pt idx="12">
                  <c:v>546.92999999999995</c:v>
                </c:pt>
                <c:pt idx="13">
                  <c:v>559.69000000000005</c:v>
                </c:pt>
                <c:pt idx="14">
                  <c:v>570.19000000000005</c:v>
                </c:pt>
                <c:pt idx="15">
                  <c:v>590.74</c:v>
                </c:pt>
                <c:pt idx="16">
                  <c:v>602.85</c:v>
                </c:pt>
                <c:pt idx="17">
                  <c:v>608.67999999999995</c:v>
                </c:pt>
                <c:pt idx="18">
                  <c:v>615.71</c:v>
                </c:pt>
              </c:numCache>
            </c:numRef>
          </c:val>
          <c:smooth val="0"/>
          <c:extLst>
            <c:ext xmlns:c16="http://schemas.microsoft.com/office/drawing/2014/chart" uri="{C3380CC4-5D6E-409C-BE32-E72D297353CC}">
              <c16:uniqueId val="{00000000-6190-49FC-92AE-69CBABF73893}"/>
            </c:ext>
          </c:extLst>
        </c:ser>
        <c:ser>
          <c:idx val="1"/>
          <c:order val="1"/>
          <c:tx>
            <c:strRef>
              <c:f>'6'!$H$11</c:f>
              <c:strCache>
                <c:ptCount val="1"/>
                <c:pt idx="0">
                  <c:v>Gross premiums</c:v>
                </c:pt>
              </c:strCache>
            </c:strRef>
          </c:tx>
          <c:spPr>
            <a:ln w="25400" cap="rnd" cmpd="sng">
              <a:solidFill>
                <a:srgbClr val="91C864"/>
              </a:solidFill>
              <a:prstDash val="solid"/>
              <a:round/>
            </a:ln>
            <a:effectLst/>
          </c:spPr>
          <c:marker>
            <c:symbol val="none"/>
          </c:marker>
          <c:cat>
            <c:multiLvlStrRef>
              <c:f>'6'!$K$6:$AD$7</c:f>
              <c:multiLvlStrCache>
                <c:ptCount val="20"/>
                <c:lvl>
                  <c:pt idx="0">
                    <c:v> </c:v>
                  </c:pt>
                  <c:pt idx="1">
                    <c:v>03.24</c:v>
                  </c:pt>
                  <c:pt idx="4">
                    <c:v>12.24</c:v>
                  </c:pt>
                  <c:pt idx="8">
                    <c:v>12.25</c:v>
                  </c:pt>
                  <c:pt idx="10">
                    <c:v> </c:v>
                  </c:pt>
                  <c:pt idx="11">
                    <c:v>03.24</c:v>
                  </c:pt>
                  <c:pt idx="14">
                    <c:v>12.24</c:v>
                  </c:pt>
                  <c:pt idx="18">
                    <c:v>12.25</c:v>
                  </c:pt>
                  <c:pt idx="19">
                    <c:v> </c:v>
                  </c:pt>
                </c:lvl>
                <c:lvl>
                  <c:pt idx="0">
                    <c:v>Life insurers</c:v>
                  </c:pt>
                  <c:pt idx="10">
                    <c:v>Non-life insurers</c:v>
                  </c:pt>
                </c:lvl>
              </c:multiLvlStrCache>
            </c:multiLvlStrRef>
          </c:cat>
          <c:val>
            <c:numRef>
              <c:f>'6'!$K$11:$AD$11</c:f>
              <c:numCache>
                <c:formatCode>#,##0</c:formatCode>
                <c:ptCount val="20"/>
                <c:pt idx="1">
                  <c:v>2726.26</c:v>
                </c:pt>
                <c:pt idx="2">
                  <c:v>2806.7</c:v>
                </c:pt>
                <c:pt idx="3">
                  <c:v>2807.73</c:v>
                </c:pt>
                <c:pt idx="4">
                  <c:v>2923.07</c:v>
                </c:pt>
                <c:pt idx="5">
                  <c:v>3015.23</c:v>
                </c:pt>
                <c:pt idx="6">
                  <c:v>3072.2287000000001</c:v>
                </c:pt>
                <c:pt idx="7">
                  <c:v>2925.2</c:v>
                </c:pt>
                <c:pt idx="8">
                  <c:v>2850.95</c:v>
                </c:pt>
                <c:pt idx="11">
                  <c:v>560.67999999999995</c:v>
                </c:pt>
                <c:pt idx="12">
                  <c:v>573.03</c:v>
                </c:pt>
                <c:pt idx="13">
                  <c:v>594.23</c:v>
                </c:pt>
                <c:pt idx="14">
                  <c:v>584.89</c:v>
                </c:pt>
                <c:pt idx="15">
                  <c:v>594.38</c:v>
                </c:pt>
                <c:pt idx="16">
                  <c:v>645.34860000000003</c:v>
                </c:pt>
                <c:pt idx="17">
                  <c:v>654.01</c:v>
                </c:pt>
                <c:pt idx="18">
                  <c:v>640.01</c:v>
                </c:pt>
              </c:numCache>
            </c:numRef>
          </c:val>
          <c:smooth val="0"/>
          <c:extLst>
            <c:ext xmlns:c16="http://schemas.microsoft.com/office/drawing/2014/chart" uri="{C3380CC4-5D6E-409C-BE32-E72D297353CC}">
              <c16:uniqueId val="{00000001-6190-49FC-92AE-69CBABF73893}"/>
            </c:ext>
          </c:extLst>
        </c:ser>
        <c:ser>
          <c:idx val="2"/>
          <c:order val="2"/>
          <c:tx>
            <c:strRef>
              <c:f>'6'!$H$12</c:f>
              <c:strCache>
                <c:ptCount val="1"/>
                <c:pt idx="0">
                  <c:v>Technical provisions</c:v>
                </c:pt>
              </c:strCache>
            </c:strRef>
          </c:tx>
          <c:spPr>
            <a:ln w="25400" cap="rnd" cmpd="sng">
              <a:solidFill>
                <a:srgbClr val="7D0532"/>
              </a:solidFill>
              <a:prstDash val="solid"/>
              <a:round/>
            </a:ln>
            <a:effectLst/>
          </c:spPr>
          <c:marker>
            <c:symbol val="none"/>
          </c:marker>
          <c:cat>
            <c:multiLvlStrRef>
              <c:f>'6'!$K$6:$AD$7</c:f>
              <c:multiLvlStrCache>
                <c:ptCount val="20"/>
                <c:lvl>
                  <c:pt idx="0">
                    <c:v> </c:v>
                  </c:pt>
                  <c:pt idx="1">
                    <c:v>03.24</c:v>
                  </c:pt>
                  <c:pt idx="4">
                    <c:v>12.24</c:v>
                  </c:pt>
                  <c:pt idx="8">
                    <c:v>12.25</c:v>
                  </c:pt>
                  <c:pt idx="10">
                    <c:v> </c:v>
                  </c:pt>
                  <c:pt idx="11">
                    <c:v>03.24</c:v>
                  </c:pt>
                  <c:pt idx="14">
                    <c:v>12.24</c:v>
                  </c:pt>
                  <c:pt idx="18">
                    <c:v>12.25</c:v>
                  </c:pt>
                  <c:pt idx="19">
                    <c:v> </c:v>
                  </c:pt>
                </c:lvl>
                <c:lvl>
                  <c:pt idx="0">
                    <c:v>Life insurers</c:v>
                  </c:pt>
                  <c:pt idx="10">
                    <c:v>Non-life insurers</c:v>
                  </c:pt>
                </c:lvl>
              </c:multiLvlStrCache>
            </c:multiLvlStrRef>
          </c:cat>
          <c:val>
            <c:numRef>
              <c:f>'6'!$K$12:$AD$12</c:f>
              <c:numCache>
                <c:formatCode>#,##0</c:formatCode>
                <c:ptCount val="20"/>
                <c:pt idx="1">
                  <c:v>1923.0581999999999</c:v>
                </c:pt>
                <c:pt idx="2">
                  <c:v>1891.1992</c:v>
                </c:pt>
                <c:pt idx="3">
                  <c:v>1807.3922</c:v>
                </c:pt>
                <c:pt idx="4">
                  <c:v>1834.4340999999999</c:v>
                </c:pt>
                <c:pt idx="5">
                  <c:v>1837.4712999999999</c:v>
                </c:pt>
                <c:pt idx="6">
                  <c:v>1829.3456000000001</c:v>
                </c:pt>
                <c:pt idx="7">
                  <c:v>1846.39</c:v>
                </c:pt>
                <c:pt idx="8">
                  <c:v>1926.82</c:v>
                </c:pt>
                <c:pt idx="11">
                  <c:v>632.8374</c:v>
                </c:pt>
                <c:pt idx="12">
                  <c:v>602.23030000000006</c:v>
                </c:pt>
                <c:pt idx="13">
                  <c:v>608.68409999999994</c:v>
                </c:pt>
                <c:pt idx="14">
                  <c:v>619.79070000000002</c:v>
                </c:pt>
                <c:pt idx="15">
                  <c:v>637.47619999999995</c:v>
                </c:pt>
                <c:pt idx="16">
                  <c:v>658.71450000000004</c:v>
                </c:pt>
                <c:pt idx="17">
                  <c:v>660.59</c:v>
                </c:pt>
                <c:pt idx="18">
                  <c:v>678.41</c:v>
                </c:pt>
              </c:numCache>
            </c:numRef>
          </c:val>
          <c:smooth val="0"/>
          <c:extLst>
            <c:ext xmlns:c16="http://schemas.microsoft.com/office/drawing/2014/chart" uri="{C3380CC4-5D6E-409C-BE32-E72D297353CC}">
              <c16:uniqueId val="{00000002-6190-49FC-92AE-69CBABF73893}"/>
            </c:ext>
          </c:extLst>
        </c:ser>
        <c:dLbls>
          <c:showLegendKey val="0"/>
          <c:showVal val="0"/>
          <c:showCatName val="0"/>
          <c:showSerName val="0"/>
          <c:showPercent val="0"/>
          <c:showBubbleSize val="0"/>
        </c:dLbls>
        <c:smooth val="0"/>
        <c:axId val="1036106768"/>
        <c:axId val="1036110096"/>
      </c:lineChart>
      <c:catAx>
        <c:axId val="1036106768"/>
        <c:scaling>
          <c:orientation val="minMax"/>
        </c:scaling>
        <c:delete val="0"/>
        <c:axPos val="b"/>
        <c:numFmt formatCode="[$-409]mm\.yy;@" sourceLinked="0"/>
        <c:majorTickMark val="none"/>
        <c:minorTickMark val="in"/>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10096"/>
        <c:crosses val="autoZero"/>
        <c:auto val="1"/>
        <c:lblAlgn val="ctr"/>
        <c:lblOffset val="100"/>
        <c:tickMarkSkip val="2"/>
        <c:noMultiLvlLbl val="0"/>
      </c:catAx>
      <c:valAx>
        <c:axId val="1036110096"/>
        <c:scaling>
          <c:orientation val="minMax"/>
          <c:max val="35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36106768"/>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'7'!$I$17</c:f>
              <c:strCache>
                <c:ptCount val="1"/>
                <c:pt idx="0">
                  <c:v>Поточні рахунки та готівка</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'7'!$J$17:$P$17</c:f>
              <c:numCache>
                <c:formatCode>0.0%</c:formatCode>
                <c:ptCount val="7"/>
                <c:pt idx="0">
                  <c:v>6.6400000000000001E-2</c:v>
                </c:pt>
                <c:pt idx="1">
                  <c:v>5.9400000000000001E-2</c:v>
                </c:pt>
                <c:pt idx="2">
                  <c:v>7.6399999999999996E-2</c:v>
                </c:pt>
                <c:pt idx="3">
                  <c:v>4.7100000000000003E-2</c:v>
                </c:pt>
                <c:pt idx="4">
                  <c:v>3.1699999999999999E-2</c:v>
                </c:pt>
              </c:numCache>
            </c:numRef>
          </c:val>
          <c:extLst>
            <c:ext xmlns:c16="http://schemas.microsoft.com/office/drawing/2014/chart" uri="{C3380CC4-5D6E-409C-BE32-E72D297353CC}">
              <c16:uniqueId val="{00000000-C92D-4B0B-80A7-891ABDA379D4}"/>
            </c:ext>
          </c:extLst>
        </c:ser>
        <c:ser>
          <c:idx val="5"/>
          <c:order val="1"/>
          <c:tx>
            <c:strRef>
              <c:f>'7'!$I$18</c:f>
              <c:strCache>
                <c:ptCount val="1"/>
                <c:pt idx="0">
                  <c:v>Депозити</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'7'!$J$18:$P$18</c:f>
              <c:numCache>
                <c:formatCode>0.0%</c:formatCode>
                <c:ptCount val="7"/>
                <c:pt idx="0">
                  <c:v>0.44690000000000002</c:v>
                </c:pt>
                <c:pt idx="1">
                  <c:v>0.48709999999999998</c:v>
                </c:pt>
                <c:pt idx="2" formatCode="0.00%">
                  <c:v>0.4975</c:v>
                </c:pt>
                <c:pt idx="3">
                  <c:v>0.50409999999999999</c:v>
                </c:pt>
                <c:pt idx="4">
                  <c:v>0.51290000000000002</c:v>
                </c:pt>
              </c:numCache>
            </c:numRef>
          </c:val>
          <c:extLst>
            <c:ext xmlns:c16="http://schemas.microsoft.com/office/drawing/2014/chart" uri="{C3380CC4-5D6E-409C-BE32-E72D297353CC}">
              <c16:uniqueId val="{00000001-C92D-4B0B-80A7-891ABDA379D4}"/>
            </c:ext>
          </c:extLst>
        </c:ser>
        <c:ser>
          <c:idx val="10"/>
          <c:order val="2"/>
          <c:tx>
            <c:strRef>
              <c:f>'7'!$I$13</c:f>
              <c:strCache>
                <c:ptCount val="1"/>
                <c:pt idx="0">
                  <c:v>Облігації</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'7'!$J$13:$P$13</c:f>
              <c:numCache>
                <c:formatCode>0.0%</c:formatCode>
                <c:ptCount val="7"/>
                <c:pt idx="0">
                  <c:v>0.42420000000000002</c:v>
                </c:pt>
                <c:pt idx="1">
                  <c:v>0.40749999999999997</c:v>
                </c:pt>
                <c:pt idx="2">
                  <c:v>0.379</c:v>
                </c:pt>
                <c:pt idx="3">
                  <c:v>0.40620000000000001</c:v>
                </c:pt>
                <c:pt idx="4">
                  <c:v>0.41449999999999998</c:v>
                </c:pt>
              </c:numCache>
            </c:numRef>
          </c:val>
          <c:extLst>
            <c:ext xmlns:c16="http://schemas.microsoft.com/office/drawing/2014/chart" uri="{C3380CC4-5D6E-409C-BE32-E72D297353CC}">
              <c16:uniqueId val="{00000002-C92D-4B0B-80A7-891ABDA379D4}"/>
            </c:ext>
          </c:extLst>
        </c:ser>
        <c:ser>
          <c:idx val="6"/>
          <c:order val="4"/>
          <c:tx>
            <c:strRef>
              <c:f>'7'!$I$14</c:f>
              <c:strCache>
                <c:ptCount val="1"/>
                <c:pt idx="0">
                  <c:v>Резерви перестрахування**</c:v>
                </c:pt>
              </c:strCache>
            </c:strRef>
          </c:tx>
          <c:spPr>
            <a:solidFill>
              <a:srgbClr val="057D46"/>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'7'!$J$14:$P$14</c:f>
              <c:numCache>
                <c:formatCode>0.0%</c:formatCode>
                <c:ptCount val="7"/>
                <c:pt idx="0">
                  <c:v>8.9999999999999998E-4</c:v>
                </c:pt>
                <c:pt idx="1">
                  <c:v>8.9999999999999998E-4</c:v>
                </c:pt>
                <c:pt idx="2">
                  <c:v>8.9999999999999998E-4</c:v>
                </c:pt>
                <c:pt idx="3">
                  <c:v>8.0000000000000004E-4</c:v>
                </c:pt>
                <c:pt idx="4">
                  <c:v>5.9999999999999995E-4</c:v>
                </c:pt>
              </c:numCache>
            </c:numRef>
          </c:val>
          <c:extLst>
            <c:ext xmlns:c16="http://schemas.microsoft.com/office/drawing/2014/chart" uri="{C3380CC4-5D6E-409C-BE32-E72D297353CC}">
              <c16:uniqueId val="{00000003-C92D-4B0B-80A7-891ABDA379D4}"/>
            </c:ext>
          </c:extLst>
        </c:ser>
        <c:ser>
          <c:idx val="1"/>
          <c:order val="5"/>
          <c:tx>
            <c:strRef>
              <c:f>'7'!$I$15</c:f>
              <c:strCache>
                <c:ptCount val="1"/>
                <c:pt idx="0">
                  <c:v>Дебіторська заборгованість</c:v>
                </c:pt>
              </c:strCache>
            </c:strRef>
          </c:tx>
          <c:spPr>
            <a:solidFill>
              <a:srgbClr val="91C864">
                <a:alpha val="50000"/>
              </a:srgbClr>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'7'!$J$15:$P$15</c:f>
              <c:numCache>
                <c:formatCode>0.0%</c:formatCode>
                <c:ptCount val="7"/>
                <c:pt idx="0">
                  <c:v>1.06E-2</c:v>
                </c:pt>
                <c:pt idx="1">
                  <c:v>1.21E-2</c:v>
                </c:pt>
                <c:pt idx="2">
                  <c:v>1.4200000000000001E-2</c:v>
                </c:pt>
                <c:pt idx="3">
                  <c:v>1.0999999999999999E-2</c:v>
                </c:pt>
                <c:pt idx="4">
                  <c:v>9.5999999999999992E-3</c:v>
                </c:pt>
              </c:numCache>
            </c:numRef>
          </c:val>
          <c:extLst>
            <c:ext xmlns:c16="http://schemas.microsoft.com/office/drawing/2014/chart" uri="{C3380CC4-5D6E-409C-BE32-E72D297353CC}">
              <c16:uniqueId val="{00000004-C92D-4B0B-80A7-891ABDA379D4}"/>
            </c:ext>
          </c:extLst>
        </c:ser>
        <c:ser>
          <c:idx val="2"/>
          <c:order val="6"/>
          <c:tx>
            <c:strRef>
              <c:f>'7'!$I$12</c:f>
              <c:strCache>
                <c:ptCount val="1"/>
                <c:pt idx="0">
                  <c:v>Нерухоме майно</c:v>
                </c:pt>
              </c:strCache>
            </c:strRef>
          </c:tx>
          <c:spPr>
            <a:solidFill>
              <a:srgbClr val="8C969B"/>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'7'!$J$12:$P$12</c:f>
              <c:numCache>
                <c:formatCode>0.0%</c:formatCode>
                <c:ptCount val="7"/>
                <c:pt idx="0">
                  <c:v>2.2499999999999999E-2</c:v>
                </c:pt>
                <c:pt idx="1">
                  <c:v>2.18E-2</c:v>
                </c:pt>
                <c:pt idx="2">
                  <c:v>2.1100000000000001E-2</c:v>
                </c:pt>
                <c:pt idx="3">
                  <c:v>2.06E-2</c:v>
                </c:pt>
                <c:pt idx="4">
                  <c:v>1.9900000000000001E-2</c:v>
                </c:pt>
              </c:numCache>
            </c:numRef>
          </c:val>
          <c:extLst>
            <c:ext xmlns:c16="http://schemas.microsoft.com/office/drawing/2014/chart" uri="{C3380CC4-5D6E-409C-BE32-E72D297353CC}">
              <c16:uniqueId val="{00000005-C92D-4B0B-80A7-891ABDA379D4}"/>
            </c:ext>
          </c:extLst>
        </c:ser>
        <c:ser>
          <c:idx val="3"/>
          <c:order val="7"/>
          <c:tx>
            <c:strRef>
              <c:f>'7'!$I$11</c:f>
              <c:strCache>
                <c:ptCount val="1"/>
                <c:pt idx="0">
                  <c:v>Інше</c:v>
                </c:pt>
              </c:strCache>
            </c:strRef>
          </c:tx>
          <c:spPr>
            <a:solidFill>
              <a:srgbClr val="505050"/>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'7'!$J$11:$Q$11</c:f>
              <c:numCache>
                <c:formatCode>0.0%</c:formatCode>
                <c:ptCount val="8"/>
                <c:pt idx="0">
                  <c:v>2.8400000000000002E-2</c:v>
                </c:pt>
                <c:pt idx="1">
                  <c:v>1.12E-2</c:v>
                </c:pt>
                <c:pt idx="2">
                  <c:v>1.09E-2</c:v>
                </c:pt>
                <c:pt idx="3">
                  <c:v>1.03E-2</c:v>
                </c:pt>
                <c:pt idx="4">
                  <c:v>1.0800000000000001E-2</c:v>
                </c:pt>
              </c:numCache>
            </c:numRef>
          </c:val>
          <c:extLst>
            <c:ext xmlns:c16="http://schemas.microsoft.com/office/drawing/2014/chart" uri="{C3380CC4-5D6E-409C-BE32-E72D297353CC}">
              <c16:uniqueId val="{00000006-C92D-4B0B-80A7-891ABDA379D4}"/>
            </c:ext>
          </c:extLst>
        </c:ser>
        <c:ser>
          <c:idx val="8"/>
          <c:order val="8"/>
          <c:tx>
            <c:strRef>
              <c:f>'7'!$I$20</c:f>
              <c:strCache>
                <c:ptCount val="1"/>
                <c:pt idx="0">
                  <c:v>Власний капітал</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'7'!$J$20:$S$20</c:f>
              <c:numCache>
                <c:formatCode>0%</c:formatCode>
                <c:ptCount val="10"/>
                <c:pt idx="5" formatCode="0.0%">
                  <c:v>0.31259999999999999</c:v>
                </c:pt>
                <c:pt idx="6" formatCode="0.0%">
                  <c:v>0.3155</c:v>
                </c:pt>
                <c:pt idx="7" formatCode="0.0%">
                  <c:v>0.30180000000000001</c:v>
                </c:pt>
                <c:pt idx="8" formatCode="0.0%">
                  <c:v>0.3034</c:v>
                </c:pt>
                <c:pt idx="9" formatCode="0.0%">
                  <c:v>0.31619999999999998</c:v>
                </c:pt>
              </c:numCache>
            </c:numRef>
          </c:val>
          <c:extLst>
            <c:ext xmlns:c16="http://schemas.microsoft.com/office/drawing/2014/chart" uri="{C3380CC4-5D6E-409C-BE32-E72D297353CC}">
              <c16:uniqueId val="{00000007-C92D-4B0B-80A7-891ABDA379D4}"/>
            </c:ext>
          </c:extLst>
        </c:ser>
        <c:ser>
          <c:idx val="11"/>
          <c:order val="9"/>
          <c:tx>
            <c:strRef>
              <c:f>'7'!$I$19</c:f>
              <c:strCache>
                <c:ptCount val="1"/>
                <c:pt idx="0">
                  <c:v>Резерв узгодження</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'7'!$J$19:$S$19</c:f>
              <c:numCache>
                <c:formatCode>0%</c:formatCode>
                <c:ptCount val="10"/>
                <c:pt idx="5" formatCode="0.0%">
                  <c:v>0.18709999999999999</c:v>
                </c:pt>
                <c:pt idx="6" formatCode="0.0%">
                  <c:v>0.2049</c:v>
                </c:pt>
                <c:pt idx="7" formatCode="0.0%">
                  <c:v>0.2087</c:v>
                </c:pt>
                <c:pt idx="8" formatCode="0.0%">
                  <c:v>0.21920000000000001</c:v>
                </c:pt>
                <c:pt idx="9" formatCode="0.0%">
                  <c:v>0.17949999999999999</c:v>
                </c:pt>
              </c:numCache>
            </c:numRef>
          </c:val>
          <c:extLst>
            <c:ext xmlns:c16="http://schemas.microsoft.com/office/drawing/2014/chart" uri="{C3380CC4-5D6E-409C-BE32-E72D297353CC}">
              <c16:uniqueId val="{00000008-C92D-4B0B-80A7-891ABDA379D4}"/>
            </c:ext>
          </c:extLst>
        </c:ser>
        <c:ser>
          <c:idx val="7"/>
          <c:order val="10"/>
          <c:tx>
            <c:strRef>
              <c:f>'7'!$I$22</c:f>
              <c:strCache>
                <c:ptCount val="1"/>
                <c:pt idx="0">
                  <c:v>Технічні резерви</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'7'!$J$22:$S$22</c:f>
              <c:numCache>
                <c:formatCode>0%</c:formatCode>
                <c:ptCount val="10"/>
                <c:pt idx="5" formatCode="0.0%">
                  <c:v>0.46479999999999999</c:v>
                </c:pt>
                <c:pt idx="6" formatCode="0.0%">
                  <c:v>0.4501</c:v>
                </c:pt>
                <c:pt idx="7" formatCode="0.0%">
                  <c:v>0.44900000000000001</c:v>
                </c:pt>
                <c:pt idx="8" formatCode="0.0%">
                  <c:v>0.44119999999999998</c:v>
                </c:pt>
                <c:pt idx="9" formatCode="0.0%">
                  <c:v>0.4622</c:v>
                </c:pt>
              </c:numCache>
            </c:numRef>
          </c:val>
          <c:extLst>
            <c:ext xmlns:c16="http://schemas.microsoft.com/office/drawing/2014/chart" uri="{C3380CC4-5D6E-409C-BE32-E72D297353CC}">
              <c16:uniqueId val="{00000009-C92D-4B0B-80A7-891ABDA379D4}"/>
            </c:ext>
          </c:extLst>
        </c:ser>
        <c:ser>
          <c:idx val="9"/>
          <c:order val="11"/>
          <c:tx>
            <c:strRef>
              <c:f>'7'!$I$21</c:f>
              <c:strCache>
                <c:ptCount val="1"/>
                <c:pt idx="0">
                  <c:v>Інше</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'7'!$J$21:$S$21</c:f>
              <c:numCache>
                <c:formatCode>0%</c:formatCode>
                <c:ptCount val="10"/>
                <c:pt idx="5" formatCode="0.0%">
                  <c:v>3.5400000000000001E-2</c:v>
                </c:pt>
                <c:pt idx="6" formatCode="0.0%">
                  <c:v>2.9499999999999998E-2</c:v>
                </c:pt>
                <c:pt idx="7" formatCode="0.0%">
                  <c:v>4.0500000000000001E-2</c:v>
                </c:pt>
                <c:pt idx="8" formatCode="0.0%">
                  <c:v>3.6200000000000003E-2</c:v>
                </c:pt>
                <c:pt idx="9" formatCode="0.0%">
                  <c:v>4.2099999999999999E-2</c:v>
                </c:pt>
              </c:numCache>
            </c:numRef>
          </c:val>
          <c:extLst>
            <c:ext xmlns:c16="http://schemas.microsoft.com/office/drawing/2014/chart" uri="{C3380CC4-5D6E-409C-BE32-E72D297353CC}">
              <c16:uniqueId val="{0000000A-C92D-4B0B-80A7-891ABDA379D4}"/>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'7'!$I$16</c15:sqref>
                        </c15:formulaRef>
                      </c:ext>
                    </c:extLst>
                    <c:strCache>
                      <c:ptCount val="1"/>
                      <c:pt idx="0">
                        <c:v>Залишки в МТСБУ</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'7'!$J$9:$S$10</c15:sqref>
                        </c15:formulaRef>
                      </c:ext>
                    </c:extLst>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extLst>
                      <c:ext uri="{02D57815-91ED-43cb-92C2-25804820EDAC}">
                        <c15:formulaRef>
                          <c15:sqref>'7'!$J$16:$P$16</c15:sqref>
                        </c15:formulaRef>
                      </c:ext>
                    </c:extLst>
                    <c:numCache>
                      <c:formatCode>0.0%</c:formatCode>
                      <c:ptCount val="7"/>
                      <c:pt idx="0">
                        <c:v>0</c:v>
                      </c:pt>
                      <c:pt idx="1">
                        <c:v>0</c:v>
                      </c:pt>
                      <c:pt idx="2">
                        <c:v>0</c:v>
                      </c:pt>
                      <c:pt idx="3">
                        <c:v>0</c:v>
                      </c:pt>
                      <c:pt idx="4">
                        <c:v>0</c:v>
                      </c:pt>
                    </c:numCache>
                  </c:numRef>
                </c:val>
                <c:extLst>
                  <c:ext xmlns:c16="http://schemas.microsoft.com/office/drawing/2014/chart" uri="{C3380CC4-5D6E-409C-BE32-E72D297353CC}">
                    <c16:uniqueId val="{0000000B-C92D-4B0B-80A7-891ABDA379D4}"/>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72964637464626"/>
          <c:y val="4.5598943347185623E-2"/>
          <c:w val="0.8691073248928074"/>
          <c:h val="0.54293532986111115"/>
        </c:manualLayout>
      </c:layout>
      <c:barChart>
        <c:barDir val="col"/>
        <c:grouping val="percentStacked"/>
        <c:varyColors val="0"/>
        <c:ser>
          <c:idx val="4"/>
          <c:order val="0"/>
          <c:tx>
            <c:strRef>
              <c:f>'7'!$H$17</c:f>
              <c:strCache>
                <c:ptCount val="1"/>
                <c:pt idx="0">
                  <c:v>Current accounts and cash</c:v>
                </c:pt>
              </c:strCache>
            </c:strRef>
          </c:tx>
          <c:spPr>
            <a:solidFill>
              <a:srgbClr val="057C48"/>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'7'!$J$17:$P$17</c:f>
              <c:numCache>
                <c:formatCode>0.0%</c:formatCode>
                <c:ptCount val="7"/>
                <c:pt idx="0">
                  <c:v>6.6400000000000001E-2</c:v>
                </c:pt>
                <c:pt idx="1">
                  <c:v>5.9400000000000001E-2</c:v>
                </c:pt>
                <c:pt idx="2">
                  <c:v>7.6399999999999996E-2</c:v>
                </c:pt>
                <c:pt idx="3">
                  <c:v>4.7100000000000003E-2</c:v>
                </c:pt>
                <c:pt idx="4">
                  <c:v>3.1699999999999999E-2</c:v>
                </c:pt>
              </c:numCache>
            </c:numRef>
          </c:val>
          <c:extLst>
            <c:ext xmlns:c16="http://schemas.microsoft.com/office/drawing/2014/chart" uri="{C3380CC4-5D6E-409C-BE32-E72D297353CC}">
              <c16:uniqueId val="{00000000-D446-4BF3-B18F-39C8C25BC1C4}"/>
            </c:ext>
          </c:extLst>
        </c:ser>
        <c:ser>
          <c:idx val="5"/>
          <c:order val="1"/>
          <c:tx>
            <c:strRef>
              <c:f>'7'!$H$18</c:f>
              <c:strCache>
                <c:ptCount val="1"/>
                <c:pt idx="0">
                  <c:v>Deposits</c:v>
                </c:pt>
              </c:strCache>
            </c:strRef>
          </c:tx>
          <c:spPr>
            <a:solidFill>
              <a:srgbClr val="89C864"/>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'7'!$J$18:$P$18</c:f>
              <c:numCache>
                <c:formatCode>0.0%</c:formatCode>
                <c:ptCount val="7"/>
                <c:pt idx="0">
                  <c:v>0.44690000000000002</c:v>
                </c:pt>
                <c:pt idx="1">
                  <c:v>0.48709999999999998</c:v>
                </c:pt>
                <c:pt idx="2" formatCode="0.00%">
                  <c:v>0.4975</c:v>
                </c:pt>
                <c:pt idx="3">
                  <c:v>0.50409999999999999</c:v>
                </c:pt>
                <c:pt idx="4">
                  <c:v>0.51290000000000002</c:v>
                </c:pt>
              </c:numCache>
            </c:numRef>
          </c:val>
          <c:extLst>
            <c:ext xmlns:c16="http://schemas.microsoft.com/office/drawing/2014/chart" uri="{C3380CC4-5D6E-409C-BE32-E72D297353CC}">
              <c16:uniqueId val="{00000001-D446-4BF3-B18F-39C8C25BC1C4}"/>
            </c:ext>
          </c:extLst>
        </c:ser>
        <c:ser>
          <c:idx val="10"/>
          <c:order val="2"/>
          <c:tx>
            <c:strRef>
              <c:f>'7'!$H$13</c:f>
              <c:strCache>
                <c:ptCount val="1"/>
                <c:pt idx="0">
                  <c:v>Bonds</c:v>
                </c:pt>
              </c:strCache>
            </c:strRef>
          </c:tx>
          <c:spPr>
            <a:solidFill>
              <a:srgbClr val="7D0532"/>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'7'!$J$13:$P$13</c:f>
              <c:numCache>
                <c:formatCode>0.0%</c:formatCode>
                <c:ptCount val="7"/>
                <c:pt idx="0">
                  <c:v>0.42420000000000002</c:v>
                </c:pt>
                <c:pt idx="1">
                  <c:v>0.40749999999999997</c:v>
                </c:pt>
                <c:pt idx="2">
                  <c:v>0.379</c:v>
                </c:pt>
                <c:pt idx="3">
                  <c:v>0.40620000000000001</c:v>
                </c:pt>
                <c:pt idx="4">
                  <c:v>0.41449999999999998</c:v>
                </c:pt>
              </c:numCache>
            </c:numRef>
          </c:val>
          <c:extLst>
            <c:ext xmlns:c16="http://schemas.microsoft.com/office/drawing/2014/chart" uri="{C3380CC4-5D6E-409C-BE32-E72D297353CC}">
              <c16:uniqueId val="{00000002-D446-4BF3-B18F-39C8C25BC1C4}"/>
            </c:ext>
          </c:extLst>
        </c:ser>
        <c:ser>
          <c:idx val="6"/>
          <c:order val="4"/>
          <c:tx>
            <c:strRef>
              <c:f>'7'!$H$14</c:f>
              <c:strCache>
                <c:ptCount val="1"/>
                <c:pt idx="0">
                  <c:v>Reinsurance reserves**</c:v>
                </c:pt>
              </c:strCache>
            </c:strRef>
          </c:tx>
          <c:spPr>
            <a:solidFill>
              <a:srgbClr val="057D46"/>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'7'!$J$14:$P$14</c:f>
              <c:numCache>
                <c:formatCode>0.0%</c:formatCode>
                <c:ptCount val="7"/>
                <c:pt idx="0">
                  <c:v>8.9999999999999998E-4</c:v>
                </c:pt>
                <c:pt idx="1">
                  <c:v>8.9999999999999998E-4</c:v>
                </c:pt>
                <c:pt idx="2">
                  <c:v>8.9999999999999998E-4</c:v>
                </c:pt>
                <c:pt idx="3">
                  <c:v>8.0000000000000004E-4</c:v>
                </c:pt>
                <c:pt idx="4">
                  <c:v>5.9999999999999995E-4</c:v>
                </c:pt>
              </c:numCache>
            </c:numRef>
          </c:val>
          <c:extLst>
            <c:ext xmlns:c16="http://schemas.microsoft.com/office/drawing/2014/chart" uri="{C3380CC4-5D6E-409C-BE32-E72D297353CC}">
              <c16:uniqueId val="{00000003-D446-4BF3-B18F-39C8C25BC1C4}"/>
            </c:ext>
          </c:extLst>
        </c:ser>
        <c:ser>
          <c:idx val="1"/>
          <c:order val="5"/>
          <c:tx>
            <c:strRef>
              <c:f>'7'!$H$15</c:f>
              <c:strCache>
                <c:ptCount val="1"/>
                <c:pt idx="0">
                  <c:v>Receivables</c:v>
                </c:pt>
              </c:strCache>
            </c:strRef>
          </c:tx>
          <c:spPr>
            <a:solidFill>
              <a:srgbClr val="91C864">
                <a:alpha val="50000"/>
              </a:srgbClr>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'7'!$J$15:$P$15</c:f>
              <c:numCache>
                <c:formatCode>0.0%</c:formatCode>
                <c:ptCount val="7"/>
                <c:pt idx="0">
                  <c:v>1.06E-2</c:v>
                </c:pt>
                <c:pt idx="1">
                  <c:v>1.21E-2</c:v>
                </c:pt>
                <c:pt idx="2">
                  <c:v>1.4200000000000001E-2</c:v>
                </c:pt>
                <c:pt idx="3">
                  <c:v>1.0999999999999999E-2</c:v>
                </c:pt>
                <c:pt idx="4">
                  <c:v>9.5999999999999992E-3</c:v>
                </c:pt>
              </c:numCache>
            </c:numRef>
          </c:val>
          <c:extLst>
            <c:ext xmlns:c16="http://schemas.microsoft.com/office/drawing/2014/chart" uri="{C3380CC4-5D6E-409C-BE32-E72D297353CC}">
              <c16:uniqueId val="{00000004-D446-4BF3-B18F-39C8C25BC1C4}"/>
            </c:ext>
          </c:extLst>
        </c:ser>
        <c:ser>
          <c:idx val="2"/>
          <c:order val="6"/>
          <c:tx>
            <c:strRef>
              <c:f>'7'!$H$12</c:f>
              <c:strCache>
                <c:ptCount val="1"/>
                <c:pt idx="0">
                  <c:v>Real estate</c:v>
                </c:pt>
              </c:strCache>
            </c:strRef>
          </c:tx>
          <c:spPr>
            <a:solidFill>
              <a:srgbClr val="8C969B"/>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'7'!$J$12:$P$12</c:f>
              <c:numCache>
                <c:formatCode>0.0%</c:formatCode>
                <c:ptCount val="7"/>
                <c:pt idx="0">
                  <c:v>2.2499999999999999E-2</c:v>
                </c:pt>
                <c:pt idx="1">
                  <c:v>2.18E-2</c:v>
                </c:pt>
                <c:pt idx="2">
                  <c:v>2.1100000000000001E-2</c:v>
                </c:pt>
                <c:pt idx="3">
                  <c:v>2.06E-2</c:v>
                </c:pt>
                <c:pt idx="4">
                  <c:v>1.9900000000000001E-2</c:v>
                </c:pt>
              </c:numCache>
            </c:numRef>
          </c:val>
          <c:extLst>
            <c:ext xmlns:c16="http://schemas.microsoft.com/office/drawing/2014/chart" uri="{C3380CC4-5D6E-409C-BE32-E72D297353CC}">
              <c16:uniqueId val="{00000005-D446-4BF3-B18F-39C8C25BC1C4}"/>
            </c:ext>
          </c:extLst>
        </c:ser>
        <c:ser>
          <c:idx val="3"/>
          <c:order val="7"/>
          <c:tx>
            <c:strRef>
              <c:f>'7'!$H$11</c:f>
              <c:strCache>
                <c:ptCount val="1"/>
                <c:pt idx="0">
                  <c:v>Other</c:v>
                </c:pt>
              </c:strCache>
            </c:strRef>
          </c:tx>
          <c:spPr>
            <a:solidFill>
              <a:srgbClr val="505050"/>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'7'!$J$11:$Q$11</c:f>
              <c:numCache>
                <c:formatCode>0.0%</c:formatCode>
                <c:ptCount val="8"/>
                <c:pt idx="0">
                  <c:v>2.8400000000000002E-2</c:v>
                </c:pt>
                <c:pt idx="1">
                  <c:v>1.12E-2</c:v>
                </c:pt>
                <c:pt idx="2">
                  <c:v>1.09E-2</c:v>
                </c:pt>
                <c:pt idx="3">
                  <c:v>1.03E-2</c:v>
                </c:pt>
                <c:pt idx="4">
                  <c:v>1.0800000000000001E-2</c:v>
                </c:pt>
              </c:numCache>
            </c:numRef>
          </c:val>
          <c:extLst>
            <c:ext xmlns:c16="http://schemas.microsoft.com/office/drawing/2014/chart" uri="{C3380CC4-5D6E-409C-BE32-E72D297353CC}">
              <c16:uniqueId val="{00000006-D446-4BF3-B18F-39C8C25BC1C4}"/>
            </c:ext>
          </c:extLst>
        </c:ser>
        <c:ser>
          <c:idx val="8"/>
          <c:order val="8"/>
          <c:tx>
            <c:strRef>
              <c:f>'7'!$H$20</c:f>
              <c:strCache>
                <c:ptCount val="1"/>
                <c:pt idx="0">
                  <c:v>Equity</c:v>
                </c:pt>
              </c:strCache>
            </c:strRef>
          </c:tx>
          <c:spPr>
            <a:solidFill>
              <a:srgbClr val="00206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'7'!$J$20:$S$20</c:f>
              <c:numCache>
                <c:formatCode>0%</c:formatCode>
                <c:ptCount val="10"/>
                <c:pt idx="5" formatCode="0.0%">
                  <c:v>0.31259999999999999</c:v>
                </c:pt>
                <c:pt idx="6" formatCode="0.0%">
                  <c:v>0.3155</c:v>
                </c:pt>
                <c:pt idx="7" formatCode="0.0%">
                  <c:v>0.30180000000000001</c:v>
                </c:pt>
                <c:pt idx="8" formatCode="0.0%">
                  <c:v>0.3034</c:v>
                </c:pt>
                <c:pt idx="9" formatCode="0.0%">
                  <c:v>0.31619999999999998</c:v>
                </c:pt>
              </c:numCache>
            </c:numRef>
          </c:val>
          <c:extLst>
            <c:ext xmlns:c16="http://schemas.microsoft.com/office/drawing/2014/chart" uri="{C3380CC4-5D6E-409C-BE32-E72D297353CC}">
              <c16:uniqueId val="{00000007-D446-4BF3-B18F-39C8C25BC1C4}"/>
            </c:ext>
          </c:extLst>
        </c:ser>
        <c:ser>
          <c:idx val="11"/>
          <c:order val="9"/>
          <c:tx>
            <c:strRef>
              <c:f>'7'!$H$19</c:f>
              <c:strCache>
                <c:ptCount val="1"/>
                <c:pt idx="0">
                  <c:v>Matching reserve</c:v>
                </c:pt>
              </c:strCache>
            </c:strRef>
          </c:tx>
          <c:spPr>
            <a:pattFill prst="dkDnDiag">
              <a:fgClr>
                <a:srgbClr val="0070C0"/>
              </a:fgClr>
              <a:bgClr>
                <a:schemeClr val="bg1"/>
              </a:bgClr>
            </a:pattFill>
          </c:spPr>
          <c:invertIfNegative val="0"/>
          <c:dLbls>
            <c:numFmt formatCode="0%" sourceLinked="0"/>
            <c:spPr>
              <a:noFill/>
              <a:ln>
                <a:noFill/>
              </a:ln>
              <a:effectLst/>
            </c:spPr>
            <c:txPr>
              <a:bodyPr wrap="square" lIns="38100" tIns="19050" rIns="38100" bIns="19050" anchor="ctr">
                <a:spAutoFit/>
              </a:bodyPr>
              <a:lstStyle/>
              <a:p>
                <a:pPr>
                  <a:defRPr>
                    <a:solidFill>
                      <a:schemeClr val="tx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'7'!$J$19:$S$19</c:f>
              <c:numCache>
                <c:formatCode>0%</c:formatCode>
                <c:ptCount val="10"/>
                <c:pt idx="5" formatCode="0.0%">
                  <c:v>0.18709999999999999</c:v>
                </c:pt>
                <c:pt idx="6" formatCode="0.0%">
                  <c:v>0.2049</c:v>
                </c:pt>
                <c:pt idx="7" formatCode="0.0%">
                  <c:v>0.2087</c:v>
                </c:pt>
                <c:pt idx="8" formatCode="0.0%">
                  <c:v>0.21920000000000001</c:v>
                </c:pt>
                <c:pt idx="9" formatCode="0.0%">
                  <c:v>0.17949999999999999</c:v>
                </c:pt>
              </c:numCache>
            </c:numRef>
          </c:val>
          <c:extLst>
            <c:ext xmlns:c16="http://schemas.microsoft.com/office/drawing/2014/chart" uri="{C3380CC4-5D6E-409C-BE32-E72D297353CC}">
              <c16:uniqueId val="{00000008-D446-4BF3-B18F-39C8C25BC1C4}"/>
            </c:ext>
          </c:extLst>
        </c:ser>
        <c:ser>
          <c:idx val="7"/>
          <c:order val="10"/>
          <c:tx>
            <c:strRef>
              <c:f>'7'!$H$22</c:f>
              <c:strCache>
                <c:ptCount val="1"/>
                <c:pt idx="0">
                  <c:v>Insurance provisions</c:v>
                </c:pt>
              </c:strCache>
            </c:strRef>
          </c:tx>
          <c:spPr>
            <a:solidFill>
              <a:srgbClr val="00B0F0"/>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'7'!$J$22:$S$22</c:f>
              <c:numCache>
                <c:formatCode>0%</c:formatCode>
                <c:ptCount val="10"/>
                <c:pt idx="5" formatCode="0.0%">
                  <c:v>0.46479999999999999</c:v>
                </c:pt>
                <c:pt idx="6" formatCode="0.0%">
                  <c:v>0.4501</c:v>
                </c:pt>
                <c:pt idx="7" formatCode="0.0%">
                  <c:v>0.44900000000000001</c:v>
                </c:pt>
                <c:pt idx="8" formatCode="0.0%">
                  <c:v>0.44119999999999998</c:v>
                </c:pt>
                <c:pt idx="9" formatCode="0.0%">
                  <c:v>0.4622</c:v>
                </c:pt>
              </c:numCache>
            </c:numRef>
          </c:val>
          <c:extLst>
            <c:ext xmlns:c16="http://schemas.microsoft.com/office/drawing/2014/chart" uri="{C3380CC4-5D6E-409C-BE32-E72D297353CC}">
              <c16:uniqueId val="{00000009-D446-4BF3-B18F-39C8C25BC1C4}"/>
            </c:ext>
          </c:extLst>
        </c:ser>
        <c:ser>
          <c:idx val="9"/>
          <c:order val="11"/>
          <c:tx>
            <c:strRef>
              <c:f>'7'!$H$21</c:f>
              <c:strCache>
                <c:ptCount val="1"/>
                <c:pt idx="0">
                  <c:v>Other</c:v>
                </c:pt>
              </c:strCache>
            </c:strRef>
          </c:tx>
          <c:spPr>
            <a:solidFill>
              <a:srgbClr val="46AFE6">
                <a:alpha val="50000"/>
              </a:srgbClr>
            </a:solidFill>
          </c:spPr>
          <c:invertIfNegative val="0"/>
          <c:dLbls>
            <c:numFmt formatCode="0%" sourceLinked="0"/>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'7'!$J$21:$S$21</c:f>
              <c:numCache>
                <c:formatCode>0%</c:formatCode>
                <c:ptCount val="10"/>
                <c:pt idx="5" formatCode="0.0%">
                  <c:v>3.5400000000000001E-2</c:v>
                </c:pt>
                <c:pt idx="6" formatCode="0.0%">
                  <c:v>2.9499999999999998E-2</c:v>
                </c:pt>
                <c:pt idx="7" formatCode="0.0%">
                  <c:v>4.0500000000000001E-2</c:v>
                </c:pt>
                <c:pt idx="8" formatCode="0.0%">
                  <c:v>3.6200000000000003E-2</c:v>
                </c:pt>
                <c:pt idx="9" formatCode="0.0%">
                  <c:v>4.2099999999999999E-2</c:v>
                </c:pt>
              </c:numCache>
            </c:numRef>
          </c:val>
          <c:extLst>
            <c:ext xmlns:c16="http://schemas.microsoft.com/office/drawing/2014/chart" uri="{C3380CC4-5D6E-409C-BE32-E72D297353CC}">
              <c16:uniqueId val="{0000000A-D446-4BF3-B18F-39C8C25BC1C4}"/>
            </c:ext>
          </c:extLst>
        </c:ser>
        <c:dLbls>
          <c:dLblPos val="ctr"/>
          <c:showLegendKey val="0"/>
          <c:showVal val="1"/>
          <c:showCatName val="0"/>
          <c:showSerName val="0"/>
          <c:showPercent val="0"/>
          <c:showBubbleSize val="0"/>
        </c:dLbls>
        <c:gapWidth val="50"/>
        <c:overlap val="100"/>
        <c:axId val="629319400"/>
        <c:axId val="629319008"/>
        <c:extLst>
          <c:ext xmlns:c15="http://schemas.microsoft.com/office/drawing/2012/chart" uri="{02D57815-91ED-43cb-92C2-25804820EDAC}">
            <c15:filteredBarSeries>
              <c15:ser>
                <c:idx val="0"/>
                <c:order val="3"/>
                <c:tx>
                  <c:strRef>
                    <c:extLst>
                      <c:ext uri="{02D57815-91ED-43cb-92C2-25804820EDAC}">
                        <c15:formulaRef>
                          <c15:sqref>'7'!$H$16</c15:sqref>
                        </c15:formulaRef>
                      </c:ext>
                    </c:extLst>
                    <c:strCache>
                      <c:ptCount val="1"/>
                      <c:pt idx="0">
                        <c:v>Balances at MTIBU*</c:v>
                      </c:pt>
                    </c:strCache>
                  </c:strRef>
                </c:tx>
                <c:spPr>
                  <a:solidFill>
                    <a:srgbClr val="91C864"/>
                  </a:solidFill>
                </c:spPr>
                <c:invertIfNegative val="0"/>
                <c:dLbls>
                  <c:spPr>
                    <a:noFill/>
                    <a:ln>
                      <a:noFill/>
                    </a:ln>
                    <a:effectLst/>
                  </c:spPr>
                  <c:dLblPos val="ctr"/>
                  <c:showLegendKey val="0"/>
                  <c:showVal val="1"/>
                  <c:showCatName val="0"/>
                  <c:showSerName val="0"/>
                  <c:showPercent val="0"/>
                  <c:showBubbleSize val="0"/>
                  <c:showLeaderLines val="0"/>
                  <c:extLst>
                    <c:ext uri="{CE6537A1-D6FC-4f65-9D91-7224C49458BB}">
                      <c15:showLeaderLines val="1"/>
                    </c:ext>
                  </c:extLst>
                </c:dLbls>
                <c:cat>
                  <c:multiLvlStrRef>
                    <c:extLst>
                      <c:ext uri="{02D57815-91ED-43cb-92C2-25804820EDAC}">
                        <c15:formulaRef>
                          <c15:sqref>'7'!$J$7:$S$8</c15:sqref>
                        </c15:formulaRef>
                      </c:ext>
                    </c:extLst>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extLst>
                      <c:ext uri="{02D57815-91ED-43cb-92C2-25804820EDAC}">
                        <c15:formulaRef>
                          <c15:sqref>'7'!$J$16:$P$16</c15:sqref>
                        </c15:formulaRef>
                      </c:ext>
                    </c:extLst>
                    <c:numCache>
                      <c:formatCode>0.0%</c:formatCode>
                      <c:ptCount val="7"/>
                      <c:pt idx="0">
                        <c:v>0</c:v>
                      </c:pt>
                      <c:pt idx="1">
                        <c:v>0</c:v>
                      </c:pt>
                      <c:pt idx="2">
                        <c:v>0</c:v>
                      </c:pt>
                      <c:pt idx="3">
                        <c:v>0</c:v>
                      </c:pt>
                      <c:pt idx="4">
                        <c:v>0</c:v>
                      </c:pt>
                    </c:numCache>
                  </c:numRef>
                </c:val>
                <c:extLst>
                  <c:ext xmlns:c16="http://schemas.microsoft.com/office/drawing/2014/chart" uri="{C3380CC4-5D6E-409C-BE32-E72D297353CC}">
                    <c16:uniqueId val="{0000000B-D446-4BF3-B18F-39C8C25BC1C4}"/>
                  </c:ext>
                </c:extLst>
              </c15:ser>
            </c15:filteredBarSeries>
          </c:ext>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812818238176393"/>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'8'!$I$18</c:f>
              <c:strCache>
                <c:ptCount val="1"/>
                <c:pt idx="0">
                  <c:v>Поточні рахунки та готівка</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'8'!$J$18:$P$18</c:f>
              <c:numCache>
                <c:formatCode>0%</c:formatCode>
                <c:ptCount val="7"/>
                <c:pt idx="0">
                  <c:v>8.1500000000000003E-2</c:v>
                </c:pt>
                <c:pt idx="1">
                  <c:v>8.09E-2</c:v>
                </c:pt>
                <c:pt idx="2">
                  <c:v>8.3599999999999994E-2</c:v>
                </c:pt>
                <c:pt idx="3">
                  <c:v>8.2900000000000001E-2</c:v>
                </c:pt>
                <c:pt idx="4">
                  <c:v>7.8600000000000003E-2</c:v>
                </c:pt>
              </c:numCache>
            </c:numRef>
          </c:val>
          <c:extLst>
            <c:ext xmlns:c16="http://schemas.microsoft.com/office/drawing/2014/chart" uri="{C3380CC4-5D6E-409C-BE32-E72D297353CC}">
              <c16:uniqueId val="{00000000-B112-499C-8798-CFC67621820E}"/>
            </c:ext>
          </c:extLst>
        </c:ser>
        <c:ser>
          <c:idx val="5"/>
          <c:order val="1"/>
          <c:tx>
            <c:strRef>
              <c:f>'8'!$I$19</c:f>
              <c:strCache>
                <c:ptCount val="1"/>
                <c:pt idx="0">
                  <c:v>Депозити</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'8'!$J$19:$P$19</c:f>
              <c:numCache>
                <c:formatCode>0%</c:formatCode>
                <c:ptCount val="7"/>
                <c:pt idx="0">
                  <c:v>0.26219999999999999</c:v>
                </c:pt>
                <c:pt idx="1">
                  <c:v>0.27829999999999999</c:v>
                </c:pt>
                <c:pt idx="2">
                  <c:v>0.29360000000000003</c:v>
                </c:pt>
                <c:pt idx="3">
                  <c:v>0.3004</c:v>
                </c:pt>
                <c:pt idx="4">
                  <c:v>0.28960000000000002</c:v>
                </c:pt>
              </c:numCache>
            </c:numRef>
          </c:val>
          <c:extLst>
            <c:ext xmlns:c16="http://schemas.microsoft.com/office/drawing/2014/chart" uri="{C3380CC4-5D6E-409C-BE32-E72D297353CC}">
              <c16:uniqueId val="{00000001-B112-499C-8798-CFC67621820E}"/>
            </c:ext>
          </c:extLst>
        </c:ser>
        <c:ser>
          <c:idx val="10"/>
          <c:order val="2"/>
          <c:tx>
            <c:strRef>
              <c:f>'8'!$I$14</c:f>
              <c:strCache>
                <c:ptCount val="1"/>
                <c:pt idx="0">
                  <c:v>Облігації</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'8'!$J$14:$P$14</c:f>
              <c:numCache>
                <c:formatCode>0%</c:formatCode>
                <c:ptCount val="7"/>
                <c:pt idx="0">
                  <c:v>0.26200000000000001</c:v>
                </c:pt>
                <c:pt idx="1">
                  <c:v>0.23250000000000001</c:v>
                </c:pt>
                <c:pt idx="2">
                  <c:v>0.22309999999999999</c:v>
                </c:pt>
                <c:pt idx="3">
                  <c:v>0.22650000000000001</c:v>
                </c:pt>
                <c:pt idx="4">
                  <c:v>0.24110000000000001</c:v>
                </c:pt>
              </c:numCache>
            </c:numRef>
          </c:val>
          <c:extLst>
            <c:ext xmlns:c16="http://schemas.microsoft.com/office/drawing/2014/chart" uri="{C3380CC4-5D6E-409C-BE32-E72D297353CC}">
              <c16:uniqueId val="{00000002-B112-499C-8798-CFC67621820E}"/>
            </c:ext>
          </c:extLst>
        </c:ser>
        <c:ser>
          <c:idx val="0"/>
          <c:order val="3"/>
          <c:tx>
            <c:strRef>
              <c:f>'8'!$I$17</c:f>
              <c:strCache>
                <c:ptCount val="1"/>
                <c:pt idx="0">
                  <c:v>Залишки в МТСБУ</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'8'!$J$17:$P$17</c:f>
              <c:numCache>
                <c:formatCode>0%</c:formatCode>
                <c:ptCount val="7"/>
                <c:pt idx="0">
                  <c:v>0.17610000000000001</c:v>
                </c:pt>
                <c:pt idx="1">
                  <c:v>0.18190000000000001</c:v>
                </c:pt>
                <c:pt idx="2">
                  <c:v>0.18340000000000001</c:v>
                </c:pt>
                <c:pt idx="3">
                  <c:v>0.18099999999999999</c:v>
                </c:pt>
                <c:pt idx="4">
                  <c:v>0.187</c:v>
                </c:pt>
              </c:numCache>
            </c:numRef>
          </c:val>
          <c:extLst xmlns:c15="http://schemas.microsoft.com/office/drawing/2012/chart">
            <c:ext xmlns:c16="http://schemas.microsoft.com/office/drawing/2014/chart" uri="{C3380CC4-5D6E-409C-BE32-E72D297353CC}">
              <c16:uniqueId val="{00000003-B112-499C-8798-CFC67621820E}"/>
            </c:ext>
          </c:extLst>
        </c:ser>
        <c:ser>
          <c:idx val="6"/>
          <c:order val="4"/>
          <c:tx>
            <c:strRef>
              <c:f>'8'!$I$15</c:f>
              <c:strCache>
                <c:ptCount val="1"/>
                <c:pt idx="0">
                  <c:v>Резерви перестрахування**</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'8'!$J$15:$P$15</c:f>
              <c:numCache>
                <c:formatCode>0%</c:formatCode>
                <c:ptCount val="7"/>
                <c:pt idx="0">
                  <c:v>8.9899999999999994E-2</c:v>
                </c:pt>
                <c:pt idx="1">
                  <c:v>0.1072</c:v>
                </c:pt>
                <c:pt idx="2">
                  <c:v>0.1038</c:v>
                </c:pt>
                <c:pt idx="3">
                  <c:v>0.1048</c:v>
                </c:pt>
                <c:pt idx="4">
                  <c:v>9.6100000000000005E-2</c:v>
                </c:pt>
              </c:numCache>
            </c:numRef>
          </c:val>
          <c:extLst>
            <c:ext xmlns:c16="http://schemas.microsoft.com/office/drawing/2014/chart" uri="{C3380CC4-5D6E-409C-BE32-E72D297353CC}">
              <c16:uniqueId val="{00000004-B112-499C-8798-CFC67621820E}"/>
            </c:ext>
          </c:extLst>
        </c:ser>
        <c:ser>
          <c:idx val="1"/>
          <c:order val="5"/>
          <c:tx>
            <c:strRef>
              <c:f>'8'!$I$16</c:f>
              <c:strCache>
                <c:ptCount val="1"/>
                <c:pt idx="0">
                  <c:v>Дебіторська заборгованість</c:v>
                </c:pt>
              </c:strCache>
            </c:strRef>
          </c:tx>
          <c:spPr>
            <a:solidFill>
              <a:srgbClr val="91C864">
                <a:alpha val="50000"/>
              </a:srgbClr>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'8'!$J$16:$P$16</c:f>
              <c:numCache>
                <c:formatCode>0%</c:formatCode>
                <c:ptCount val="7"/>
                <c:pt idx="0">
                  <c:v>2.5700000000000001E-2</c:v>
                </c:pt>
                <c:pt idx="1">
                  <c:v>2.3599999999999999E-2</c:v>
                </c:pt>
                <c:pt idx="2">
                  <c:v>2.24E-2</c:v>
                </c:pt>
                <c:pt idx="3">
                  <c:v>2.1299999999999999E-2</c:v>
                </c:pt>
                <c:pt idx="4">
                  <c:v>2.1100000000000001E-2</c:v>
                </c:pt>
              </c:numCache>
            </c:numRef>
          </c:val>
          <c:extLst>
            <c:ext xmlns:c16="http://schemas.microsoft.com/office/drawing/2014/chart" uri="{C3380CC4-5D6E-409C-BE32-E72D297353CC}">
              <c16:uniqueId val="{00000005-B112-499C-8798-CFC67621820E}"/>
            </c:ext>
          </c:extLst>
        </c:ser>
        <c:ser>
          <c:idx val="2"/>
          <c:order val="6"/>
          <c:tx>
            <c:strRef>
              <c:f>'8'!$I$13</c:f>
              <c:strCache>
                <c:ptCount val="1"/>
                <c:pt idx="0">
                  <c:v>Нерухоме майно</c:v>
                </c:pt>
              </c:strCache>
            </c:strRef>
          </c:tx>
          <c:spPr>
            <a:solidFill>
              <a:srgbClr val="8C969B"/>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'8'!$J$13:$P$13</c:f>
              <c:numCache>
                <c:formatCode>0%</c:formatCode>
                <c:ptCount val="7"/>
                <c:pt idx="0">
                  <c:v>5.7700000000000001E-2</c:v>
                </c:pt>
                <c:pt idx="1">
                  <c:v>5.33E-2</c:v>
                </c:pt>
                <c:pt idx="2">
                  <c:v>4.9500000000000002E-2</c:v>
                </c:pt>
                <c:pt idx="3">
                  <c:v>4.5199999999999997E-2</c:v>
                </c:pt>
                <c:pt idx="4">
                  <c:v>4.3400000000000001E-2</c:v>
                </c:pt>
              </c:numCache>
            </c:numRef>
          </c:val>
          <c:extLst>
            <c:ext xmlns:c16="http://schemas.microsoft.com/office/drawing/2014/chart" uri="{C3380CC4-5D6E-409C-BE32-E72D297353CC}">
              <c16:uniqueId val="{00000006-B112-499C-8798-CFC67621820E}"/>
            </c:ext>
          </c:extLst>
        </c:ser>
        <c:ser>
          <c:idx val="3"/>
          <c:order val="7"/>
          <c:tx>
            <c:strRef>
              <c:f>'8'!$I$12</c:f>
              <c:strCache>
                <c:ptCount val="1"/>
                <c:pt idx="0">
                  <c:v>Інше</c:v>
                </c:pt>
              </c:strCache>
            </c:strRef>
          </c:tx>
          <c:spPr>
            <a:solidFill>
              <a:srgbClr val="505050"/>
            </a:solid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'8'!$J$12:$P$12</c:f>
              <c:numCache>
                <c:formatCode>0%</c:formatCode>
                <c:ptCount val="7"/>
                <c:pt idx="0">
                  <c:v>4.48E-2</c:v>
                </c:pt>
                <c:pt idx="1">
                  <c:v>4.2299999999999997E-2</c:v>
                </c:pt>
                <c:pt idx="2">
                  <c:v>4.07E-2</c:v>
                </c:pt>
                <c:pt idx="3">
                  <c:v>3.7900000000000003E-2</c:v>
                </c:pt>
                <c:pt idx="4">
                  <c:v>4.3200000000000002E-2</c:v>
                </c:pt>
              </c:numCache>
            </c:numRef>
          </c:val>
          <c:extLst>
            <c:ext xmlns:c16="http://schemas.microsoft.com/office/drawing/2014/chart" uri="{C3380CC4-5D6E-409C-BE32-E72D297353CC}">
              <c16:uniqueId val="{00000007-B112-499C-8798-CFC67621820E}"/>
            </c:ext>
          </c:extLst>
        </c:ser>
        <c:ser>
          <c:idx val="8"/>
          <c:order val="8"/>
          <c:tx>
            <c:strRef>
              <c:f>'8'!$I$21</c:f>
              <c:strCache>
                <c:ptCount val="1"/>
                <c:pt idx="0">
                  <c:v>Власний капітал</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'8'!$J$21:$S$21</c:f>
              <c:numCache>
                <c:formatCode>0%</c:formatCode>
                <c:ptCount val="10"/>
                <c:pt idx="5">
                  <c:v>0.39900000000000002</c:v>
                </c:pt>
                <c:pt idx="6">
                  <c:v>0.38529999999999998</c:v>
                </c:pt>
                <c:pt idx="7">
                  <c:v>0.36320000000000002</c:v>
                </c:pt>
                <c:pt idx="8">
                  <c:v>0.3543</c:v>
                </c:pt>
                <c:pt idx="9">
                  <c:v>0.35110000000000002</c:v>
                </c:pt>
              </c:numCache>
            </c:numRef>
          </c:val>
          <c:extLst>
            <c:ext xmlns:c16="http://schemas.microsoft.com/office/drawing/2014/chart" uri="{C3380CC4-5D6E-409C-BE32-E72D297353CC}">
              <c16:uniqueId val="{00000008-B112-499C-8798-CFC67621820E}"/>
            </c:ext>
          </c:extLst>
        </c:ser>
        <c:ser>
          <c:idx val="11"/>
          <c:order val="9"/>
          <c:tx>
            <c:strRef>
              <c:f>'8'!$I$20</c:f>
              <c:strCache>
                <c:ptCount val="1"/>
                <c:pt idx="0">
                  <c:v>Резерв узгодження</c:v>
                </c:pt>
              </c:strCache>
            </c:strRef>
          </c:tx>
          <c:spPr>
            <a:pattFill prst="dkDnDiag">
              <a:fgClr>
                <a:srgbClr val="0070C0"/>
              </a:fgClr>
              <a:bgClr>
                <a:schemeClr val="bg1"/>
              </a:bgClr>
            </a:pattFill>
          </c:spPr>
          <c:invertIfNegative val="0"/>
          <c:dLbls>
            <c:delete val="1"/>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'8'!$J$20:$S$20</c:f>
              <c:numCache>
                <c:formatCode>0%</c:formatCode>
                <c:ptCount val="10"/>
                <c:pt idx="5">
                  <c:v>2.5000000000000001E-3</c:v>
                </c:pt>
                <c:pt idx="6">
                  <c:v>-1.2999999999999999E-3</c:v>
                </c:pt>
                <c:pt idx="7">
                  <c:v>3.0999999999999999E-3</c:v>
                </c:pt>
                <c:pt idx="8">
                  <c:v>2.5000000000000001E-3</c:v>
                </c:pt>
                <c:pt idx="9">
                  <c:v>2.3999999999999998E-3</c:v>
                </c:pt>
              </c:numCache>
            </c:numRef>
          </c:val>
          <c:extLst>
            <c:ext xmlns:c16="http://schemas.microsoft.com/office/drawing/2014/chart" uri="{C3380CC4-5D6E-409C-BE32-E72D297353CC}">
              <c16:uniqueId val="{00000009-B112-499C-8798-CFC67621820E}"/>
            </c:ext>
          </c:extLst>
        </c:ser>
        <c:ser>
          <c:idx val="7"/>
          <c:order val="10"/>
          <c:tx>
            <c:strRef>
              <c:f>'8'!$I$23</c:f>
              <c:strCache>
                <c:ptCount val="1"/>
                <c:pt idx="0">
                  <c:v>Технічні резерви</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'8'!$J$23:$S$23</c:f>
              <c:numCache>
                <c:formatCode>0%</c:formatCode>
                <c:ptCount val="10"/>
                <c:pt idx="5">
                  <c:v>0.53310000000000002</c:v>
                </c:pt>
                <c:pt idx="6">
                  <c:v>0.52910000000000001</c:v>
                </c:pt>
                <c:pt idx="7">
                  <c:v>0.54749999999999999</c:v>
                </c:pt>
                <c:pt idx="8">
                  <c:v>0.56499999999999995</c:v>
                </c:pt>
                <c:pt idx="9">
                  <c:v>0.55710000000000004</c:v>
                </c:pt>
              </c:numCache>
            </c:numRef>
          </c:val>
          <c:extLst>
            <c:ext xmlns:c16="http://schemas.microsoft.com/office/drawing/2014/chart" uri="{C3380CC4-5D6E-409C-BE32-E72D297353CC}">
              <c16:uniqueId val="{0000000A-B112-499C-8798-CFC67621820E}"/>
            </c:ext>
          </c:extLst>
        </c:ser>
        <c:ser>
          <c:idx val="9"/>
          <c:order val="11"/>
          <c:tx>
            <c:strRef>
              <c:f>'8'!$I$22</c:f>
              <c:strCache>
                <c:ptCount val="1"/>
                <c:pt idx="0">
                  <c:v>Інше</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'7'!$J$9:$S$10</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'8'!$J$22:$S$22</c:f>
              <c:numCache>
                <c:formatCode>0%</c:formatCode>
                <c:ptCount val="10"/>
                <c:pt idx="5">
                  <c:v>6.5299999999999997E-2</c:v>
                </c:pt>
                <c:pt idx="6">
                  <c:v>8.6999999999999994E-2</c:v>
                </c:pt>
                <c:pt idx="7">
                  <c:v>8.6199999999999999E-2</c:v>
                </c:pt>
                <c:pt idx="8">
                  <c:v>7.8200000000000006E-2</c:v>
                </c:pt>
                <c:pt idx="9">
                  <c:v>8.9399999999999993E-2</c:v>
                </c:pt>
              </c:numCache>
            </c:numRef>
          </c:val>
          <c:extLst>
            <c:ext xmlns:c16="http://schemas.microsoft.com/office/drawing/2014/chart" uri="{C3380CC4-5D6E-409C-BE32-E72D297353CC}">
              <c16:uniqueId val="{0000000B-B112-499C-8798-CFC67621820E}"/>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666534107479"/>
          <c:y val="4.5598943347185623E-2"/>
          <c:w val="0.82792942548848059"/>
          <c:h val="0.54293532986111115"/>
        </c:manualLayout>
      </c:layout>
      <c:barChart>
        <c:barDir val="col"/>
        <c:grouping val="percentStacked"/>
        <c:varyColors val="0"/>
        <c:ser>
          <c:idx val="4"/>
          <c:order val="0"/>
          <c:tx>
            <c:strRef>
              <c:f>'8'!$H$18</c:f>
              <c:strCache>
                <c:ptCount val="1"/>
                <c:pt idx="0">
                  <c:v>Current accounts and cash</c:v>
                </c:pt>
              </c:strCache>
            </c:strRef>
          </c:tx>
          <c:spPr>
            <a:solidFill>
              <a:srgbClr val="057C48"/>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'8'!$J$18:$P$18</c:f>
              <c:numCache>
                <c:formatCode>0%</c:formatCode>
                <c:ptCount val="7"/>
                <c:pt idx="0">
                  <c:v>8.1500000000000003E-2</c:v>
                </c:pt>
                <c:pt idx="1">
                  <c:v>8.09E-2</c:v>
                </c:pt>
                <c:pt idx="2">
                  <c:v>8.3599999999999994E-2</c:v>
                </c:pt>
                <c:pt idx="3">
                  <c:v>8.2900000000000001E-2</c:v>
                </c:pt>
                <c:pt idx="4">
                  <c:v>7.8600000000000003E-2</c:v>
                </c:pt>
              </c:numCache>
            </c:numRef>
          </c:val>
          <c:extLst>
            <c:ext xmlns:c16="http://schemas.microsoft.com/office/drawing/2014/chart" uri="{C3380CC4-5D6E-409C-BE32-E72D297353CC}">
              <c16:uniqueId val="{00000000-06DC-4CC9-A200-B03726148E9F}"/>
            </c:ext>
          </c:extLst>
        </c:ser>
        <c:ser>
          <c:idx val="5"/>
          <c:order val="1"/>
          <c:tx>
            <c:strRef>
              <c:f>'8'!$H$19</c:f>
              <c:strCache>
                <c:ptCount val="1"/>
                <c:pt idx="0">
                  <c:v>Deposits</c:v>
                </c:pt>
              </c:strCache>
            </c:strRef>
          </c:tx>
          <c:spPr>
            <a:solidFill>
              <a:srgbClr val="89C8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'8'!$J$19:$P$19</c:f>
              <c:numCache>
                <c:formatCode>0%</c:formatCode>
                <c:ptCount val="7"/>
                <c:pt idx="0">
                  <c:v>0.26219999999999999</c:v>
                </c:pt>
                <c:pt idx="1">
                  <c:v>0.27829999999999999</c:v>
                </c:pt>
                <c:pt idx="2">
                  <c:v>0.29360000000000003</c:v>
                </c:pt>
                <c:pt idx="3">
                  <c:v>0.3004</c:v>
                </c:pt>
                <c:pt idx="4">
                  <c:v>0.28960000000000002</c:v>
                </c:pt>
              </c:numCache>
            </c:numRef>
          </c:val>
          <c:extLst>
            <c:ext xmlns:c16="http://schemas.microsoft.com/office/drawing/2014/chart" uri="{C3380CC4-5D6E-409C-BE32-E72D297353CC}">
              <c16:uniqueId val="{00000001-06DC-4CC9-A200-B03726148E9F}"/>
            </c:ext>
          </c:extLst>
        </c:ser>
        <c:ser>
          <c:idx val="10"/>
          <c:order val="2"/>
          <c:tx>
            <c:strRef>
              <c:f>'8'!$H$14</c:f>
              <c:strCache>
                <c:ptCount val="1"/>
                <c:pt idx="0">
                  <c:v>Bonds</c:v>
                </c:pt>
              </c:strCache>
            </c:strRef>
          </c:tx>
          <c:spPr>
            <a:solidFill>
              <a:srgbClr val="7D053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'8'!$J$14:$P$14</c:f>
              <c:numCache>
                <c:formatCode>0%</c:formatCode>
                <c:ptCount val="7"/>
                <c:pt idx="0">
                  <c:v>0.26200000000000001</c:v>
                </c:pt>
                <c:pt idx="1">
                  <c:v>0.23250000000000001</c:v>
                </c:pt>
                <c:pt idx="2">
                  <c:v>0.22309999999999999</c:v>
                </c:pt>
                <c:pt idx="3">
                  <c:v>0.22650000000000001</c:v>
                </c:pt>
                <c:pt idx="4">
                  <c:v>0.24110000000000001</c:v>
                </c:pt>
              </c:numCache>
            </c:numRef>
          </c:val>
          <c:extLst>
            <c:ext xmlns:c16="http://schemas.microsoft.com/office/drawing/2014/chart" uri="{C3380CC4-5D6E-409C-BE32-E72D297353CC}">
              <c16:uniqueId val="{00000002-06DC-4CC9-A200-B03726148E9F}"/>
            </c:ext>
          </c:extLst>
        </c:ser>
        <c:ser>
          <c:idx val="0"/>
          <c:order val="3"/>
          <c:tx>
            <c:strRef>
              <c:f>'8'!$H$17</c:f>
              <c:strCache>
                <c:ptCount val="1"/>
                <c:pt idx="0">
                  <c:v>Balances at MTIBU*</c:v>
                </c:pt>
              </c:strCache>
            </c:strRef>
          </c:tx>
          <c:spPr>
            <a:solidFill>
              <a:srgbClr val="DC4B64"/>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'8'!$J$17:$P$17</c:f>
              <c:numCache>
                <c:formatCode>0%</c:formatCode>
                <c:ptCount val="7"/>
                <c:pt idx="0">
                  <c:v>0.17610000000000001</c:v>
                </c:pt>
                <c:pt idx="1">
                  <c:v>0.18190000000000001</c:v>
                </c:pt>
                <c:pt idx="2">
                  <c:v>0.18340000000000001</c:v>
                </c:pt>
                <c:pt idx="3">
                  <c:v>0.18099999999999999</c:v>
                </c:pt>
                <c:pt idx="4">
                  <c:v>0.187</c:v>
                </c:pt>
              </c:numCache>
            </c:numRef>
          </c:val>
          <c:extLst xmlns:c15="http://schemas.microsoft.com/office/drawing/2012/chart">
            <c:ext xmlns:c16="http://schemas.microsoft.com/office/drawing/2014/chart" uri="{C3380CC4-5D6E-409C-BE32-E72D297353CC}">
              <c16:uniqueId val="{00000003-06DC-4CC9-A200-B03726148E9F}"/>
            </c:ext>
          </c:extLst>
        </c:ser>
        <c:ser>
          <c:idx val="6"/>
          <c:order val="4"/>
          <c:tx>
            <c:strRef>
              <c:f>'8'!$H$15</c:f>
              <c:strCache>
                <c:ptCount val="1"/>
                <c:pt idx="0">
                  <c:v>Reinsurance reserves**</c:v>
                </c:pt>
              </c:strCache>
            </c:strRef>
          </c:tx>
          <c:spPr>
            <a:solidFill>
              <a:srgbClr val="057D4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'8'!$J$15:$P$15</c:f>
              <c:numCache>
                <c:formatCode>0%</c:formatCode>
                <c:ptCount val="7"/>
                <c:pt idx="0">
                  <c:v>8.9899999999999994E-2</c:v>
                </c:pt>
                <c:pt idx="1">
                  <c:v>0.1072</c:v>
                </c:pt>
                <c:pt idx="2">
                  <c:v>0.1038</c:v>
                </c:pt>
                <c:pt idx="3">
                  <c:v>0.1048</c:v>
                </c:pt>
                <c:pt idx="4">
                  <c:v>9.6100000000000005E-2</c:v>
                </c:pt>
              </c:numCache>
            </c:numRef>
          </c:val>
          <c:extLst>
            <c:ext xmlns:c16="http://schemas.microsoft.com/office/drawing/2014/chart" uri="{C3380CC4-5D6E-409C-BE32-E72D297353CC}">
              <c16:uniqueId val="{00000004-06DC-4CC9-A200-B03726148E9F}"/>
            </c:ext>
          </c:extLst>
        </c:ser>
        <c:ser>
          <c:idx val="1"/>
          <c:order val="5"/>
          <c:tx>
            <c:strRef>
              <c:f>'8'!$H$16</c:f>
              <c:strCache>
                <c:ptCount val="1"/>
                <c:pt idx="0">
                  <c:v>Receivables</c:v>
                </c:pt>
              </c:strCache>
            </c:strRef>
          </c:tx>
          <c:spPr>
            <a:solidFill>
              <a:srgbClr val="91C864">
                <a:alpha val="50000"/>
              </a:srgbClr>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'8'!$J$16:$P$16</c:f>
              <c:numCache>
                <c:formatCode>0%</c:formatCode>
                <c:ptCount val="7"/>
                <c:pt idx="0">
                  <c:v>2.5700000000000001E-2</c:v>
                </c:pt>
                <c:pt idx="1">
                  <c:v>2.3599999999999999E-2</c:v>
                </c:pt>
                <c:pt idx="2">
                  <c:v>2.24E-2</c:v>
                </c:pt>
                <c:pt idx="3">
                  <c:v>2.1299999999999999E-2</c:v>
                </c:pt>
                <c:pt idx="4">
                  <c:v>2.1100000000000001E-2</c:v>
                </c:pt>
              </c:numCache>
            </c:numRef>
          </c:val>
          <c:extLst>
            <c:ext xmlns:c16="http://schemas.microsoft.com/office/drawing/2014/chart" uri="{C3380CC4-5D6E-409C-BE32-E72D297353CC}">
              <c16:uniqueId val="{00000005-06DC-4CC9-A200-B03726148E9F}"/>
            </c:ext>
          </c:extLst>
        </c:ser>
        <c:ser>
          <c:idx val="2"/>
          <c:order val="6"/>
          <c:tx>
            <c:strRef>
              <c:f>'8'!$H$13</c:f>
              <c:strCache>
                <c:ptCount val="1"/>
                <c:pt idx="0">
                  <c:v>Real estate</c:v>
                </c:pt>
              </c:strCache>
            </c:strRef>
          </c:tx>
          <c:spPr>
            <a:solidFill>
              <a:srgbClr val="8C969B"/>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'8'!$J$13:$P$13</c:f>
              <c:numCache>
                <c:formatCode>0%</c:formatCode>
                <c:ptCount val="7"/>
                <c:pt idx="0">
                  <c:v>5.7700000000000001E-2</c:v>
                </c:pt>
                <c:pt idx="1">
                  <c:v>5.33E-2</c:v>
                </c:pt>
                <c:pt idx="2">
                  <c:v>4.9500000000000002E-2</c:v>
                </c:pt>
                <c:pt idx="3">
                  <c:v>4.5199999999999997E-2</c:v>
                </c:pt>
                <c:pt idx="4">
                  <c:v>4.3400000000000001E-2</c:v>
                </c:pt>
              </c:numCache>
            </c:numRef>
          </c:val>
          <c:extLst>
            <c:ext xmlns:c16="http://schemas.microsoft.com/office/drawing/2014/chart" uri="{C3380CC4-5D6E-409C-BE32-E72D297353CC}">
              <c16:uniqueId val="{00000006-06DC-4CC9-A200-B03726148E9F}"/>
            </c:ext>
          </c:extLst>
        </c:ser>
        <c:ser>
          <c:idx val="3"/>
          <c:order val="7"/>
          <c:tx>
            <c:strRef>
              <c:f>'8'!$H$12</c:f>
              <c:strCache>
                <c:ptCount val="1"/>
                <c:pt idx="0">
                  <c:v>Other</c:v>
                </c:pt>
              </c:strCache>
            </c:strRef>
          </c:tx>
          <c:spPr>
            <a:solidFill>
              <a:srgbClr val="505050"/>
            </a:solid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'8'!$J$12:$P$12</c:f>
              <c:numCache>
                <c:formatCode>0%</c:formatCode>
                <c:ptCount val="7"/>
                <c:pt idx="0">
                  <c:v>4.48E-2</c:v>
                </c:pt>
                <c:pt idx="1">
                  <c:v>4.2299999999999997E-2</c:v>
                </c:pt>
                <c:pt idx="2">
                  <c:v>4.07E-2</c:v>
                </c:pt>
                <c:pt idx="3">
                  <c:v>3.7900000000000003E-2</c:v>
                </c:pt>
                <c:pt idx="4">
                  <c:v>4.3200000000000002E-2</c:v>
                </c:pt>
              </c:numCache>
            </c:numRef>
          </c:val>
          <c:extLst>
            <c:ext xmlns:c16="http://schemas.microsoft.com/office/drawing/2014/chart" uri="{C3380CC4-5D6E-409C-BE32-E72D297353CC}">
              <c16:uniqueId val="{00000007-06DC-4CC9-A200-B03726148E9F}"/>
            </c:ext>
          </c:extLst>
        </c:ser>
        <c:ser>
          <c:idx val="8"/>
          <c:order val="8"/>
          <c:tx>
            <c:strRef>
              <c:f>'8'!$H$21</c:f>
              <c:strCache>
                <c:ptCount val="1"/>
                <c:pt idx="0">
                  <c:v>Equity</c:v>
                </c:pt>
              </c:strCache>
            </c:strRef>
          </c:tx>
          <c:spPr>
            <a:solidFill>
              <a:srgbClr val="00206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'8'!$J$21:$S$21</c:f>
              <c:numCache>
                <c:formatCode>0%</c:formatCode>
                <c:ptCount val="10"/>
                <c:pt idx="5">
                  <c:v>0.39900000000000002</c:v>
                </c:pt>
                <c:pt idx="6">
                  <c:v>0.38529999999999998</c:v>
                </c:pt>
                <c:pt idx="7">
                  <c:v>0.36320000000000002</c:v>
                </c:pt>
                <c:pt idx="8">
                  <c:v>0.3543</c:v>
                </c:pt>
                <c:pt idx="9">
                  <c:v>0.35110000000000002</c:v>
                </c:pt>
              </c:numCache>
            </c:numRef>
          </c:val>
          <c:extLst>
            <c:ext xmlns:c16="http://schemas.microsoft.com/office/drawing/2014/chart" uri="{C3380CC4-5D6E-409C-BE32-E72D297353CC}">
              <c16:uniqueId val="{00000008-06DC-4CC9-A200-B03726148E9F}"/>
            </c:ext>
          </c:extLst>
        </c:ser>
        <c:ser>
          <c:idx val="11"/>
          <c:order val="9"/>
          <c:tx>
            <c:strRef>
              <c:f>'8'!$H$20</c:f>
              <c:strCache>
                <c:ptCount val="1"/>
                <c:pt idx="0">
                  <c:v>Matching reserve</c:v>
                </c:pt>
              </c:strCache>
            </c:strRef>
          </c:tx>
          <c:spPr>
            <a:pattFill prst="dkDnDiag">
              <a:fgClr>
                <a:srgbClr val="0070C0"/>
              </a:fgClr>
              <a:bgClr>
                <a:schemeClr val="bg1"/>
              </a:bgClr>
            </a:pattFill>
          </c:spPr>
          <c:invertIfNegative val="0"/>
          <c:dLbls>
            <c:delete val="1"/>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'8'!$J$20:$S$20</c:f>
              <c:numCache>
                <c:formatCode>0%</c:formatCode>
                <c:ptCount val="10"/>
                <c:pt idx="5">
                  <c:v>2.5000000000000001E-3</c:v>
                </c:pt>
                <c:pt idx="6">
                  <c:v>-1.2999999999999999E-3</c:v>
                </c:pt>
                <c:pt idx="7">
                  <c:v>3.0999999999999999E-3</c:v>
                </c:pt>
                <c:pt idx="8">
                  <c:v>2.5000000000000001E-3</c:v>
                </c:pt>
                <c:pt idx="9">
                  <c:v>2.3999999999999998E-3</c:v>
                </c:pt>
              </c:numCache>
            </c:numRef>
          </c:val>
          <c:extLst>
            <c:ext xmlns:c16="http://schemas.microsoft.com/office/drawing/2014/chart" uri="{C3380CC4-5D6E-409C-BE32-E72D297353CC}">
              <c16:uniqueId val="{00000009-06DC-4CC9-A200-B03726148E9F}"/>
            </c:ext>
          </c:extLst>
        </c:ser>
        <c:ser>
          <c:idx val="7"/>
          <c:order val="10"/>
          <c:tx>
            <c:strRef>
              <c:f>'8'!$H$23</c:f>
              <c:strCache>
                <c:ptCount val="1"/>
                <c:pt idx="0">
                  <c:v>Technical provisions</c:v>
                </c:pt>
              </c:strCache>
            </c:strRef>
          </c:tx>
          <c:spPr>
            <a:solidFill>
              <a:srgbClr val="00B0F0"/>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'8'!$J$23:$S$23</c:f>
              <c:numCache>
                <c:formatCode>0%</c:formatCode>
                <c:ptCount val="10"/>
                <c:pt idx="5">
                  <c:v>0.53310000000000002</c:v>
                </c:pt>
                <c:pt idx="6">
                  <c:v>0.52910000000000001</c:v>
                </c:pt>
                <c:pt idx="7">
                  <c:v>0.54749999999999999</c:v>
                </c:pt>
                <c:pt idx="8">
                  <c:v>0.56499999999999995</c:v>
                </c:pt>
                <c:pt idx="9">
                  <c:v>0.55710000000000004</c:v>
                </c:pt>
              </c:numCache>
            </c:numRef>
          </c:val>
          <c:extLst>
            <c:ext xmlns:c16="http://schemas.microsoft.com/office/drawing/2014/chart" uri="{C3380CC4-5D6E-409C-BE32-E72D297353CC}">
              <c16:uniqueId val="{0000000A-06DC-4CC9-A200-B03726148E9F}"/>
            </c:ext>
          </c:extLst>
        </c:ser>
        <c:ser>
          <c:idx val="9"/>
          <c:order val="11"/>
          <c:tx>
            <c:strRef>
              <c:f>'8'!$H$22</c:f>
              <c:strCache>
                <c:ptCount val="1"/>
                <c:pt idx="0">
                  <c:v>Other</c:v>
                </c:pt>
              </c:strCache>
            </c:strRef>
          </c:tx>
          <c:spPr>
            <a:solidFill>
              <a:srgbClr val="46AFE6">
                <a:alpha val="50000"/>
              </a:srgb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multiLvlStrRef>
              <c:f>'7'!$J$7:$S$8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'8'!$J$22:$S$22</c:f>
              <c:numCache>
                <c:formatCode>0%</c:formatCode>
                <c:ptCount val="10"/>
                <c:pt idx="5">
                  <c:v>6.5299999999999997E-2</c:v>
                </c:pt>
                <c:pt idx="6">
                  <c:v>8.6999999999999994E-2</c:v>
                </c:pt>
                <c:pt idx="7">
                  <c:v>8.6199999999999999E-2</c:v>
                </c:pt>
                <c:pt idx="8">
                  <c:v>7.8200000000000006E-2</c:v>
                </c:pt>
                <c:pt idx="9">
                  <c:v>8.9399999999999993E-2</c:v>
                </c:pt>
              </c:numCache>
            </c:numRef>
          </c:val>
          <c:extLst>
            <c:ext xmlns:c16="http://schemas.microsoft.com/office/drawing/2014/chart" uri="{C3380CC4-5D6E-409C-BE32-E72D297353CC}">
              <c16:uniqueId val="{0000000B-06DC-4CC9-A200-B03726148E9F}"/>
            </c:ext>
          </c:extLst>
        </c:ser>
        <c:dLbls>
          <c:dLblPos val="ctr"/>
          <c:showLegendKey val="0"/>
          <c:showVal val="1"/>
          <c:showCatName val="0"/>
          <c:showSerName val="0"/>
          <c:showPercent val="0"/>
          <c:showBubbleSize val="0"/>
        </c:dLbls>
        <c:gapWidth val="50"/>
        <c:overlap val="100"/>
        <c:axId val="629319400"/>
        <c:axId val="629319008"/>
        <c:extLst/>
      </c:barChart>
      <c:catAx>
        <c:axId val="62931940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a:lstStyle/>
          <a:p>
            <a:pPr>
              <a:defRPr/>
            </a:pPr>
            <a:endParaRPr lang="uk-UA"/>
          </a:p>
        </c:txPr>
        <c:crossAx val="629319008"/>
        <c:crosses val="autoZero"/>
        <c:auto val="0"/>
        <c:lblAlgn val="ctr"/>
        <c:lblOffset val="100"/>
        <c:noMultiLvlLbl val="0"/>
      </c:catAx>
      <c:valAx>
        <c:axId val="629319008"/>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a:lstStyle/>
          <a:p>
            <a:pPr>
              <a:defRPr/>
            </a:pPr>
            <a:endParaRPr lang="uk-UA"/>
          </a:p>
        </c:txPr>
        <c:crossAx val="629319400"/>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6.8738149154000692E-5"/>
          <c:y val="0.73227539193075453"/>
          <c:w val="0.99993126185084602"/>
          <c:h val="0.267578250634757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vert="horz"/>
        <a:lstStyle/>
        <a:p>
          <a:pPr>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'9'!$I$9</c:f>
              <c:strCache>
                <c:ptCount val="1"/>
                <c:pt idx="0">
                  <c:v>Грошові кошти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E27F3B47-A6EA-452A-83DA-0CDDAA3A22C9}"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C74F-4D7D-BF47-E2268122B5F3}"/>
                </c:ext>
              </c:extLst>
            </c:dLbl>
            <c:dLbl>
              <c:idx val="1"/>
              <c:layout/>
              <c:tx>
                <c:rich>
                  <a:bodyPr/>
                  <a:lstStyle/>
                  <a:p>
                    <a:fld id="{90168BC2-F92A-4182-B00E-531B3EA3C01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C74F-4D7D-BF47-E2268122B5F3}"/>
                </c:ext>
              </c:extLst>
            </c:dLbl>
            <c:dLbl>
              <c:idx val="2"/>
              <c:layout/>
              <c:tx>
                <c:rich>
                  <a:bodyPr/>
                  <a:lstStyle/>
                  <a:p>
                    <a:fld id="{58F56A6F-A5FF-466C-8030-9068C98467A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C74F-4D7D-BF47-E2268122B5F3}"/>
                </c:ext>
              </c:extLst>
            </c:dLbl>
            <c:dLbl>
              <c:idx val="3"/>
              <c:layout/>
              <c:tx>
                <c:rich>
                  <a:bodyPr/>
                  <a:lstStyle/>
                  <a:p>
                    <a:fld id="{A5ACFADC-F672-443F-8287-74A80513A77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C74F-4D7D-BF47-E2268122B5F3}"/>
                </c:ext>
              </c:extLst>
            </c:dLbl>
            <c:dLbl>
              <c:idx val="4"/>
              <c:layout/>
              <c:tx>
                <c:rich>
                  <a:bodyPr/>
                  <a:lstStyle/>
                  <a:p>
                    <a:fld id="{036CA742-07B6-44F4-9D61-56FD031AE90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C74F-4D7D-BF47-E2268122B5F3}"/>
                </c:ext>
              </c:extLst>
            </c:dLbl>
            <c:dLbl>
              <c:idx val="5"/>
              <c:layout/>
              <c:tx>
                <c:rich>
                  <a:bodyPr/>
                  <a:lstStyle/>
                  <a:p>
                    <a:fld id="{A7CC2F18-01A8-4748-A601-E8725260BC8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C74F-4D7D-BF47-E2268122B5F3}"/>
                </c:ext>
              </c:extLst>
            </c:dLbl>
            <c:dLbl>
              <c:idx val="6"/>
              <c:layout/>
              <c:tx>
                <c:rich>
                  <a:bodyPr/>
                  <a:lstStyle/>
                  <a:p>
                    <a:fld id="{C6FF7138-6405-4161-B4BC-2B526AC50B4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C74F-4D7D-BF47-E2268122B5F3}"/>
                </c:ext>
              </c:extLst>
            </c:dLbl>
            <c:dLbl>
              <c:idx val="7"/>
              <c:layout/>
              <c:tx>
                <c:rich>
                  <a:bodyPr/>
                  <a:lstStyle/>
                  <a:p>
                    <a:fld id="{F8B321AA-25EA-4479-A2B2-C38F9E26FA07}"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C74F-4D7D-BF47-E2268122B5F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'9'!$J$9:$Q$9</c:f>
              <c:numCache>
                <c:formatCode>0.0</c:formatCode>
                <c:ptCount val="8"/>
                <c:pt idx="0">
                  <c:v>19.885400000000001</c:v>
                </c:pt>
                <c:pt idx="1">
                  <c:v>21.9</c:v>
                </c:pt>
                <c:pt idx="2">
                  <c:v>26.22</c:v>
                </c:pt>
                <c:pt idx="3">
                  <c:v>27.4</c:v>
                </c:pt>
                <c:pt idx="4">
                  <c:v>29.11</c:v>
                </c:pt>
                <c:pt idx="5">
                  <c:v>33.708199999999998</c:v>
                </c:pt>
                <c:pt idx="6">
                  <c:v>35.729999999999997</c:v>
                </c:pt>
                <c:pt idx="7">
                  <c:v>37.14</c:v>
                </c:pt>
              </c:numCache>
            </c:numRef>
          </c:val>
          <c:extLst>
            <c:ext xmlns:c15="http://schemas.microsoft.com/office/drawing/2012/chart" uri="{02D57815-91ED-43cb-92C2-25804820EDAC}">
              <c15:datalabelsRange>
                <c15:f>'9'!$R$9:$Y$9</c15:f>
                <c15:dlblRangeCache>
                  <c:ptCount val="8"/>
                  <c:pt idx="0">
                    <c:v>40%</c:v>
                  </c:pt>
                  <c:pt idx="1">
                    <c:v>42%</c:v>
                  </c:pt>
                  <c:pt idx="2">
                    <c:v>43%</c:v>
                  </c:pt>
                  <c:pt idx="3">
                    <c:v>44%</c:v>
                  </c:pt>
                  <c:pt idx="4">
                    <c:v>44%</c:v>
                  </c:pt>
                  <c:pt idx="5">
                    <c:v>46%</c:v>
                  </c:pt>
                  <c:pt idx="6">
                    <c:v>46%</c:v>
                  </c:pt>
                  <c:pt idx="7">
                    <c:v>45%</c:v>
                  </c:pt>
                </c15:dlblRangeCache>
              </c15:datalabelsRange>
            </c:ext>
            <c:ext xmlns:c16="http://schemas.microsoft.com/office/drawing/2014/chart" uri="{C3380CC4-5D6E-409C-BE32-E72D297353CC}">
              <c16:uniqueId val="{00000008-C74F-4D7D-BF47-E2268122B5F3}"/>
            </c:ext>
          </c:extLst>
        </c:ser>
        <c:ser>
          <c:idx val="2"/>
          <c:order val="1"/>
          <c:tx>
            <c:strRef>
              <c:f>'9'!$I$11</c:f>
              <c:strCache>
                <c:ptCount val="1"/>
                <c:pt idx="0">
                  <c:v>Державні цінні папери</c:v>
                </c:pt>
              </c:strCache>
            </c:strRef>
          </c:tx>
          <c:spPr>
            <a:solidFill>
              <a:srgbClr val="91C864"/>
            </a:solidFill>
            <a:ln>
              <a:noFill/>
            </a:ln>
            <a:effectLst/>
            <a:extLst/>
          </c:spPr>
          <c:invertIfNegative val="0"/>
          <c:dLbls>
            <c:dLbl>
              <c:idx val="0"/>
              <c:layout/>
              <c:tx>
                <c:rich>
                  <a:bodyPr/>
                  <a:lstStyle/>
                  <a:p>
                    <a:fld id="{77A573D6-5515-4C6E-8BBF-3C1DE53D2833}"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C74F-4D7D-BF47-E2268122B5F3}"/>
                </c:ext>
              </c:extLst>
            </c:dLbl>
            <c:dLbl>
              <c:idx val="1"/>
              <c:layout/>
              <c:tx>
                <c:rich>
                  <a:bodyPr/>
                  <a:lstStyle/>
                  <a:p>
                    <a:fld id="{058558ED-980D-46A4-8B32-C51DFAE6240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C74F-4D7D-BF47-E2268122B5F3}"/>
                </c:ext>
              </c:extLst>
            </c:dLbl>
            <c:dLbl>
              <c:idx val="2"/>
              <c:layout/>
              <c:tx>
                <c:rich>
                  <a:bodyPr/>
                  <a:lstStyle/>
                  <a:p>
                    <a:fld id="{5AAA7B4B-2FBB-47D1-AA8D-7277F2318C7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C74F-4D7D-BF47-E2268122B5F3}"/>
                </c:ext>
              </c:extLst>
            </c:dLbl>
            <c:dLbl>
              <c:idx val="3"/>
              <c:layout/>
              <c:tx>
                <c:rich>
                  <a:bodyPr/>
                  <a:lstStyle/>
                  <a:p>
                    <a:fld id="{27AAC64D-8A15-479C-829C-27A88A4FF2D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C74F-4D7D-BF47-E2268122B5F3}"/>
                </c:ext>
              </c:extLst>
            </c:dLbl>
            <c:dLbl>
              <c:idx val="4"/>
              <c:layout/>
              <c:tx>
                <c:rich>
                  <a:bodyPr/>
                  <a:lstStyle/>
                  <a:p>
                    <a:fld id="{CAAAAA51-C171-45C0-875D-5BA9D050B47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C74F-4D7D-BF47-E2268122B5F3}"/>
                </c:ext>
              </c:extLst>
            </c:dLbl>
            <c:dLbl>
              <c:idx val="5"/>
              <c:layout/>
              <c:tx>
                <c:rich>
                  <a:bodyPr/>
                  <a:lstStyle/>
                  <a:p>
                    <a:fld id="{397169B2-DB6C-4203-9862-8CCEAA4FD5D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C74F-4D7D-BF47-E2268122B5F3}"/>
                </c:ext>
              </c:extLst>
            </c:dLbl>
            <c:dLbl>
              <c:idx val="6"/>
              <c:layout/>
              <c:tx>
                <c:rich>
                  <a:bodyPr/>
                  <a:lstStyle/>
                  <a:p>
                    <a:fld id="{96BFC391-E01E-45E9-AACC-C581EB8CDD4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C74F-4D7D-BF47-E2268122B5F3}"/>
                </c:ext>
              </c:extLst>
            </c:dLbl>
            <c:dLbl>
              <c:idx val="7"/>
              <c:layout/>
              <c:tx>
                <c:rich>
                  <a:bodyPr/>
                  <a:lstStyle/>
                  <a:p>
                    <a:fld id="{9BAF2D42-47C2-4D1C-8FDE-DF1AF4F2D5E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C74F-4D7D-BF47-E2268122B5F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'9'!$J$11:$Q$11</c:f>
              <c:numCache>
                <c:formatCode>0.0</c:formatCode>
                <c:ptCount val="8"/>
                <c:pt idx="0">
                  <c:v>18.051200000000001</c:v>
                </c:pt>
                <c:pt idx="1">
                  <c:v>17.78</c:v>
                </c:pt>
                <c:pt idx="2">
                  <c:v>20.94</c:v>
                </c:pt>
                <c:pt idx="3">
                  <c:v>20.77</c:v>
                </c:pt>
                <c:pt idx="4">
                  <c:v>20.05</c:v>
                </c:pt>
                <c:pt idx="5">
                  <c:v>20.253699999999998</c:v>
                </c:pt>
                <c:pt idx="6">
                  <c:v>22.81</c:v>
                </c:pt>
                <c:pt idx="7">
                  <c:v>24.92</c:v>
                </c:pt>
              </c:numCache>
            </c:numRef>
          </c:val>
          <c:extLst>
            <c:ext xmlns:c15="http://schemas.microsoft.com/office/drawing/2012/chart" uri="{02D57815-91ED-43cb-92C2-25804820EDAC}">
              <c15:datalabelsRange>
                <c15:f>'9'!$R$11:$Y$11</c15:f>
                <c15:dlblRangeCache>
                  <c:ptCount val="8"/>
                  <c:pt idx="0">
                    <c:v>36%</c:v>
                  </c:pt>
                  <c:pt idx="1">
                    <c:v>34%</c:v>
                  </c:pt>
                  <c:pt idx="2">
                    <c:v>34%</c:v>
                  </c:pt>
                  <c:pt idx="3">
                    <c:v>33%</c:v>
                  </c:pt>
                  <c:pt idx="4">
                    <c:v>30%</c:v>
                  </c:pt>
                  <c:pt idx="5">
                    <c:v>28%</c:v>
                  </c:pt>
                  <c:pt idx="6">
                    <c:v>29%</c:v>
                  </c:pt>
                  <c:pt idx="7">
                    <c:v>30%</c:v>
                  </c:pt>
                </c15:dlblRangeCache>
              </c15:datalabelsRange>
            </c:ext>
            <c:ext xmlns:c16="http://schemas.microsoft.com/office/drawing/2014/chart" uri="{C3380CC4-5D6E-409C-BE32-E72D297353CC}">
              <c16:uniqueId val="{00000011-C74F-4D7D-BF47-E2268122B5F3}"/>
            </c:ext>
          </c:extLst>
        </c:ser>
        <c:ser>
          <c:idx val="4"/>
          <c:order val="2"/>
          <c:tx>
            <c:strRef>
              <c:f>'9'!$I$13</c:f>
              <c:strCache>
                <c:ptCount val="1"/>
                <c:pt idx="0">
                  <c:v>Залишок коштів у МТСБУ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4F3B45A5-2D9C-4C78-B0E3-0A6A7A0DA1F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C74F-4D7D-BF47-E2268122B5F3}"/>
                </c:ext>
              </c:extLst>
            </c:dLbl>
            <c:dLbl>
              <c:idx val="1"/>
              <c:layout/>
              <c:tx>
                <c:rich>
                  <a:bodyPr/>
                  <a:lstStyle/>
                  <a:p>
                    <a:fld id="{D64E20FE-D62D-4B90-983A-31581670583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C74F-4D7D-BF47-E2268122B5F3}"/>
                </c:ext>
              </c:extLst>
            </c:dLbl>
            <c:dLbl>
              <c:idx val="2"/>
              <c:layout/>
              <c:tx>
                <c:rich>
                  <a:bodyPr/>
                  <a:lstStyle/>
                  <a:p>
                    <a:fld id="{591958EA-B869-405C-8DF9-32FDE133170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C74F-4D7D-BF47-E2268122B5F3}"/>
                </c:ext>
              </c:extLst>
            </c:dLbl>
            <c:dLbl>
              <c:idx val="3"/>
              <c:layout/>
              <c:tx>
                <c:rich>
                  <a:bodyPr/>
                  <a:lstStyle/>
                  <a:p>
                    <a:fld id="{6347BC45-24B3-4D48-A247-5E142DDCACD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C74F-4D7D-BF47-E2268122B5F3}"/>
                </c:ext>
              </c:extLst>
            </c:dLbl>
            <c:dLbl>
              <c:idx val="4"/>
              <c:layout/>
              <c:tx>
                <c:rich>
                  <a:bodyPr/>
                  <a:lstStyle/>
                  <a:p>
                    <a:fld id="{87EF504F-47B9-4026-871C-00143055D28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C74F-4D7D-BF47-E2268122B5F3}"/>
                </c:ext>
              </c:extLst>
            </c:dLbl>
            <c:dLbl>
              <c:idx val="5"/>
              <c:layout/>
              <c:tx>
                <c:rich>
                  <a:bodyPr/>
                  <a:lstStyle/>
                  <a:p>
                    <a:fld id="{F7E0F46F-BEDF-402B-8E72-E16DF495A01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C74F-4D7D-BF47-E2268122B5F3}"/>
                </c:ext>
              </c:extLst>
            </c:dLbl>
            <c:dLbl>
              <c:idx val="6"/>
              <c:layout/>
              <c:tx>
                <c:rich>
                  <a:bodyPr/>
                  <a:lstStyle/>
                  <a:p>
                    <a:fld id="{0F59B47F-BD54-4BC0-9AB7-9D3373C5B72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C74F-4D7D-BF47-E2268122B5F3}"/>
                </c:ext>
              </c:extLst>
            </c:dLbl>
            <c:dLbl>
              <c:idx val="7"/>
              <c:layout/>
              <c:tx>
                <c:rich>
                  <a:bodyPr/>
                  <a:lstStyle/>
                  <a:p>
                    <a:fld id="{688EB0F8-1168-4D39-BB1C-5FBD1E5FDD0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C74F-4D7D-BF47-E2268122B5F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'9'!$J$13:$Q$13</c:f>
              <c:numCache>
                <c:formatCode>0.0</c:formatCode>
                <c:ptCount val="8"/>
                <c:pt idx="0">
                  <c:v>5.6132999999999997</c:v>
                </c:pt>
                <c:pt idx="1">
                  <c:v>5.9</c:v>
                </c:pt>
                <c:pt idx="2">
                  <c:v>6.47</c:v>
                </c:pt>
                <c:pt idx="3">
                  <c:v>7.14</c:v>
                </c:pt>
                <c:pt idx="4">
                  <c:v>8.73</c:v>
                </c:pt>
                <c:pt idx="5">
                  <c:v>9.2888000000000002</c:v>
                </c:pt>
                <c:pt idx="6">
                  <c:v>9.9</c:v>
                </c:pt>
                <c:pt idx="7">
                  <c:v>11.09</c:v>
                </c:pt>
              </c:numCache>
            </c:numRef>
          </c:val>
          <c:extLst>
            <c:ext xmlns:c15="http://schemas.microsoft.com/office/drawing/2012/chart" uri="{02D57815-91ED-43cb-92C2-25804820EDAC}">
              <c15:datalabelsRange>
                <c15:f>'9'!$R$13:$Y$13</c15:f>
                <c15:dlblRangeCache>
                  <c:ptCount val="8"/>
                  <c:pt idx="0">
                    <c:v>11%</c:v>
                  </c:pt>
                  <c:pt idx="1">
                    <c:v>11%</c:v>
                  </c:pt>
                  <c:pt idx="2">
                    <c:v>11%</c:v>
                  </c:pt>
                  <c:pt idx="3">
                    <c:v>11%</c:v>
                  </c:pt>
                  <c:pt idx="4">
                    <c:v>13%</c:v>
                  </c:pt>
                  <c:pt idx="5">
                    <c:v>13%</c:v>
                  </c:pt>
                  <c:pt idx="6">
                    <c:v>13%</c:v>
                  </c:pt>
                  <c:pt idx="7">
                    <c:v>13%</c:v>
                  </c:pt>
                </c15:dlblRangeCache>
              </c15:datalabelsRange>
            </c:ext>
            <c:ext xmlns:c16="http://schemas.microsoft.com/office/drawing/2014/chart" uri="{C3380CC4-5D6E-409C-BE32-E72D297353CC}">
              <c16:uniqueId val="{0000001A-C74F-4D7D-BF47-E2268122B5F3}"/>
            </c:ext>
          </c:extLst>
        </c:ser>
        <c:ser>
          <c:idx val="3"/>
          <c:order val="3"/>
          <c:tx>
            <c:strRef>
              <c:f>'9'!$I$12</c:f>
              <c:strCache>
                <c:ptCount val="1"/>
                <c:pt idx="0">
                  <c:v>Резерви перестрахування*</c:v>
                </c:pt>
              </c:strCache>
            </c:strRef>
          </c:tx>
          <c:spPr>
            <a:solidFill>
              <a:srgbClr val="DC4B64"/>
            </a:solidFill>
            <a:ln>
              <a:noFill/>
            </a:ln>
            <a:effectLst/>
            <a:extLst/>
          </c:spPr>
          <c:invertIfNegative val="0"/>
          <c:dLbls>
            <c:dLbl>
              <c:idx val="0"/>
              <c:layout>
                <c:manualLayout>
                  <c:x val="0"/>
                  <c:y val="-5.4901967565473839E-3"/>
                </c:manualLayout>
              </c:layout>
              <c:tx>
                <c:rich>
                  <a:bodyPr/>
                  <a:lstStyle/>
                  <a:p>
                    <a:fld id="{648F5CE8-D418-455B-A26F-25AE5C1E1AC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C74F-4D7D-BF47-E2268122B5F3}"/>
                </c:ext>
              </c:extLst>
            </c:dLbl>
            <c:dLbl>
              <c:idx val="1"/>
              <c:layout>
                <c:manualLayout>
                  <c:x val="0"/>
                  <c:y val="-5.4901967565473839E-3"/>
                </c:manualLayout>
              </c:layout>
              <c:tx>
                <c:rich>
                  <a:bodyPr/>
                  <a:lstStyle/>
                  <a:p>
                    <a:fld id="{53AA6E79-6E9C-444D-A4D8-74FDF90D28DF}"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C74F-4D7D-BF47-E2268122B5F3}"/>
                </c:ext>
              </c:extLst>
            </c:dLbl>
            <c:dLbl>
              <c:idx val="2"/>
              <c:layout/>
              <c:tx>
                <c:rich>
                  <a:bodyPr/>
                  <a:lstStyle/>
                  <a:p>
                    <a:fld id="{FB094206-8B53-43AE-89CB-D1DDBF7659D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C74F-4D7D-BF47-E2268122B5F3}"/>
                </c:ext>
              </c:extLst>
            </c:dLbl>
            <c:dLbl>
              <c:idx val="3"/>
              <c:layout/>
              <c:tx>
                <c:rich>
                  <a:bodyPr/>
                  <a:lstStyle/>
                  <a:p>
                    <a:fld id="{6CB22D2A-0977-43DF-88F7-330983B307F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C74F-4D7D-BF47-E2268122B5F3}"/>
                </c:ext>
              </c:extLst>
            </c:dLbl>
            <c:dLbl>
              <c:idx val="4"/>
              <c:layout/>
              <c:tx>
                <c:rich>
                  <a:bodyPr/>
                  <a:lstStyle/>
                  <a:p>
                    <a:fld id="{09129B58-EE86-49EA-9646-9936831C5F5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C74F-4D7D-BF47-E2268122B5F3}"/>
                </c:ext>
              </c:extLst>
            </c:dLbl>
            <c:dLbl>
              <c:idx val="5"/>
              <c:layout/>
              <c:tx>
                <c:rich>
                  <a:bodyPr/>
                  <a:lstStyle/>
                  <a:p>
                    <a:fld id="{A802EEC4-B7C0-4F98-BFC6-072DCF85C4F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C74F-4D7D-BF47-E2268122B5F3}"/>
                </c:ext>
              </c:extLst>
            </c:dLbl>
            <c:dLbl>
              <c:idx val="6"/>
              <c:layout/>
              <c:tx>
                <c:rich>
                  <a:bodyPr/>
                  <a:lstStyle/>
                  <a:p>
                    <a:fld id="{328494B8-1E7E-4D20-89C8-0C44474E680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C74F-4D7D-BF47-E2268122B5F3}"/>
                </c:ext>
              </c:extLst>
            </c:dLbl>
            <c:dLbl>
              <c:idx val="7"/>
              <c:layout/>
              <c:tx>
                <c:rich>
                  <a:bodyPr/>
                  <a:lstStyle/>
                  <a:p>
                    <a:fld id="{C9E4BDEA-353C-4380-AE4E-67834135752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C74F-4D7D-BF47-E2268122B5F3}"/>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'9'!$J$12:$Q$12</c:f>
              <c:numCache>
                <c:formatCode>0.0</c:formatCode>
                <c:ptCount val="8"/>
                <c:pt idx="0">
                  <c:v>4.2325999999999997</c:v>
                </c:pt>
                <c:pt idx="1">
                  <c:v>3.99</c:v>
                </c:pt>
                <c:pt idx="2">
                  <c:v>4.28</c:v>
                </c:pt>
                <c:pt idx="3">
                  <c:v>4.1399999999999997</c:v>
                </c:pt>
                <c:pt idx="4">
                  <c:v>5.42</c:v>
                </c:pt>
                <c:pt idx="5">
                  <c:v>6.4592000000000001</c:v>
                </c:pt>
                <c:pt idx="6">
                  <c:v>6.15</c:v>
                </c:pt>
                <c:pt idx="7">
                  <c:v>6.06</c:v>
                </c:pt>
              </c:numCache>
            </c:numRef>
          </c:val>
          <c:extLst>
            <c:ext xmlns:c15="http://schemas.microsoft.com/office/drawing/2012/chart" uri="{02D57815-91ED-43cb-92C2-25804820EDAC}">
              <c15:datalabelsRange>
                <c15:f>'9'!$R$12:$Y$12</c15:f>
                <c15:dlblRangeCache>
                  <c:ptCount val="8"/>
                  <c:pt idx="0">
                    <c:v>8%</c:v>
                  </c:pt>
                  <c:pt idx="1">
                    <c:v>8%</c:v>
                  </c:pt>
                  <c:pt idx="2">
                    <c:v>7%</c:v>
                  </c:pt>
                  <c:pt idx="3">
                    <c:v>7%</c:v>
                  </c:pt>
                  <c:pt idx="4">
                    <c:v>8%</c:v>
                  </c:pt>
                  <c:pt idx="5">
                    <c:v>9%</c:v>
                  </c:pt>
                  <c:pt idx="6">
                    <c:v>8%</c:v>
                  </c:pt>
                  <c:pt idx="7">
                    <c:v>7%</c:v>
                  </c:pt>
                </c15:dlblRangeCache>
              </c15:datalabelsRange>
            </c:ext>
            <c:ext xmlns:c16="http://schemas.microsoft.com/office/drawing/2014/chart" uri="{C3380CC4-5D6E-409C-BE32-E72D297353CC}">
              <c16:uniqueId val="{00000023-C74F-4D7D-BF47-E2268122B5F3}"/>
            </c:ext>
          </c:extLst>
        </c:ser>
        <c:ser>
          <c:idx val="1"/>
          <c:order val="4"/>
          <c:tx>
            <c:strRef>
              <c:f>'9'!$I$10</c:f>
              <c:strCache>
                <c:ptCount val="1"/>
                <c:pt idx="0">
                  <c:v>Нерухоме майно</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'9'!$J$10:$Q$10</c:f>
              <c:numCache>
                <c:formatCode>0.0</c:formatCode>
                <c:ptCount val="8"/>
                <c:pt idx="0">
                  <c:v>1.7857000000000001</c:v>
                </c:pt>
                <c:pt idx="1">
                  <c:v>2.0299999999999998</c:v>
                </c:pt>
                <c:pt idx="2">
                  <c:v>2.23</c:v>
                </c:pt>
                <c:pt idx="3">
                  <c:v>2.1800000000000002</c:v>
                </c:pt>
                <c:pt idx="4">
                  <c:v>2.29</c:v>
                </c:pt>
                <c:pt idx="5">
                  <c:v>2.4563000000000001</c:v>
                </c:pt>
                <c:pt idx="6">
                  <c:v>2.39</c:v>
                </c:pt>
                <c:pt idx="7">
                  <c:v>2.4300000000000002</c:v>
                </c:pt>
              </c:numCache>
            </c:numRef>
          </c:val>
          <c:extLst>
            <c:ext xmlns:c16="http://schemas.microsoft.com/office/drawing/2014/chart" uri="{C3380CC4-5D6E-409C-BE32-E72D297353CC}">
              <c16:uniqueId val="{00000024-C74F-4D7D-BF47-E2268122B5F3}"/>
            </c:ext>
          </c:extLst>
        </c:ser>
        <c:ser>
          <c:idx val="5"/>
          <c:order val="5"/>
          <c:tx>
            <c:strRef>
              <c:f>'9'!$I$14</c:f>
              <c:strCache>
                <c:ptCount val="1"/>
                <c:pt idx="0">
                  <c:v>Інші</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'9'!$J$14:$Q$14</c:f>
              <c:numCache>
                <c:formatCode>0.0</c:formatCode>
                <c:ptCount val="8"/>
                <c:pt idx="0">
                  <c:v>0.6421</c:v>
                </c:pt>
                <c:pt idx="1">
                  <c:v>0.56999999999999995</c:v>
                </c:pt>
                <c:pt idx="2">
                  <c:v>1.03</c:v>
                </c:pt>
                <c:pt idx="3">
                  <c:v>1.07</c:v>
                </c:pt>
                <c:pt idx="4">
                  <c:v>1.1200000000000001</c:v>
                </c:pt>
                <c:pt idx="5">
                  <c:v>1.3809</c:v>
                </c:pt>
                <c:pt idx="6">
                  <c:v>1.46</c:v>
                </c:pt>
                <c:pt idx="7">
                  <c:v>1.19</c:v>
                </c:pt>
              </c:numCache>
            </c:numRef>
          </c:val>
          <c:extLst>
            <c:ext xmlns:c16="http://schemas.microsoft.com/office/drawing/2014/chart" uri="{C3380CC4-5D6E-409C-BE32-E72D297353CC}">
              <c16:uniqueId val="{00000025-C74F-4D7D-BF47-E2268122B5F3}"/>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'9'!$H$9</c:f>
              <c:strCache>
                <c:ptCount val="1"/>
                <c:pt idx="0">
                  <c:v>Deposits at 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C01E592B-0144-4CDE-BB46-379B071FB2E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32E2-407F-8E6C-6B8FB039EBAA}"/>
                </c:ext>
              </c:extLst>
            </c:dLbl>
            <c:dLbl>
              <c:idx val="1"/>
              <c:layout/>
              <c:tx>
                <c:rich>
                  <a:bodyPr/>
                  <a:lstStyle/>
                  <a:p>
                    <a:fld id="{6B63A222-4731-4536-87FA-61C78DE0BFE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32E2-407F-8E6C-6B8FB039EBAA}"/>
                </c:ext>
              </c:extLst>
            </c:dLbl>
            <c:dLbl>
              <c:idx val="2"/>
              <c:layout/>
              <c:tx>
                <c:rich>
                  <a:bodyPr/>
                  <a:lstStyle/>
                  <a:p>
                    <a:fld id="{6E32ED47-0CEF-4A2C-8C79-4C0F9CC892D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32E2-407F-8E6C-6B8FB039EBAA}"/>
                </c:ext>
              </c:extLst>
            </c:dLbl>
            <c:dLbl>
              <c:idx val="3"/>
              <c:layout/>
              <c:tx>
                <c:rich>
                  <a:bodyPr/>
                  <a:lstStyle/>
                  <a:p>
                    <a:fld id="{AAA68101-1CAB-4E6A-9115-3B8AC1391011}"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32E2-407F-8E6C-6B8FB039EBAA}"/>
                </c:ext>
              </c:extLst>
            </c:dLbl>
            <c:dLbl>
              <c:idx val="4"/>
              <c:layout/>
              <c:tx>
                <c:rich>
                  <a:bodyPr/>
                  <a:lstStyle/>
                  <a:p>
                    <a:fld id="{F296C15E-7516-4DF3-BD8E-1BA36B019A3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32E2-407F-8E6C-6B8FB039EBAA}"/>
                </c:ext>
              </c:extLst>
            </c:dLbl>
            <c:dLbl>
              <c:idx val="5"/>
              <c:layout/>
              <c:tx>
                <c:rich>
                  <a:bodyPr/>
                  <a:lstStyle/>
                  <a:p>
                    <a:fld id="{31F2635D-1E32-408E-845F-3CCB1150765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32E2-407F-8E6C-6B8FB039EBAA}"/>
                </c:ext>
              </c:extLst>
            </c:dLbl>
            <c:dLbl>
              <c:idx val="6"/>
              <c:layout/>
              <c:tx>
                <c:rich>
                  <a:bodyPr/>
                  <a:lstStyle/>
                  <a:p>
                    <a:fld id="{45559FD4-E11F-4B92-85AC-CEB9C358C02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32E2-407F-8E6C-6B8FB039EBAA}"/>
                </c:ext>
              </c:extLst>
            </c:dLbl>
            <c:dLbl>
              <c:idx val="7"/>
              <c:layout/>
              <c:tx>
                <c:rich>
                  <a:bodyPr/>
                  <a:lstStyle/>
                  <a:p>
                    <a:fld id="{68DAE9FB-99B2-4024-B647-D99404F1817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32E2-407F-8E6C-6B8FB039EBA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'9'!$J$9:$Q$9</c:f>
              <c:numCache>
                <c:formatCode>0.0</c:formatCode>
                <c:ptCount val="8"/>
                <c:pt idx="0">
                  <c:v>19.885400000000001</c:v>
                </c:pt>
                <c:pt idx="1">
                  <c:v>21.9</c:v>
                </c:pt>
                <c:pt idx="2">
                  <c:v>26.22</c:v>
                </c:pt>
                <c:pt idx="3">
                  <c:v>27.4</c:v>
                </c:pt>
                <c:pt idx="4">
                  <c:v>29.11</c:v>
                </c:pt>
                <c:pt idx="5">
                  <c:v>33.708199999999998</c:v>
                </c:pt>
                <c:pt idx="6">
                  <c:v>35.729999999999997</c:v>
                </c:pt>
                <c:pt idx="7">
                  <c:v>37.14</c:v>
                </c:pt>
              </c:numCache>
            </c:numRef>
          </c:val>
          <c:extLst>
            <c:ext xmlns:c15="http://schemas.microsoft.com/office/drawing/2012/chart" uri="{02D57815-91ED-43cb-92C2-25804820EDAC}">
              <c15:datalabelsRange>
                <c15:f>'9'!$R$9:$Y$9</c15:f>
                <c15:dlblRangeCache>
                  <c:ptCount val="8"/>
                  <c:pt idx="0">
                    <c:v>40%</c:v>
                  </c:pt>
                  <c:pt idx="1">
                    <c:v>42%</c:v>
                  </c:pt>
                  <c:pt idx="2">
                    <c:v>43%</c:v>
                  </c:pt>
                  <c:pt idx="3">
                    <c:v>44%</c:v>
                  </c:pt>
                  <c:pt idx="4">
                    <c:v>44%</c:v>
                  </c:pt>
                  <c:pt idx="5">
                    <c:v>46%</c:v>
                  </c:pt>
                  <c:pt idx="6">
                    <c:v>46%</c:v>
                  </c:pt>
                  <c:pt idx="7">
                    <c:v>45%</c:v>
                  </c:pt>
                </c15:dlblRangeCache>
              </c15:datalabelsRange>
            </c:ext>
            <c:ext xmlns:c16="http://schemas.microsoft.com/office/drawing/2014/chart" uri="{C3380CC4-5D6E-409C-BE32-E72D297353CC}">
              <c16:uniqueId val="{00000008-32E2-407F-8E6C-6B8FB039EBAA}"/>
            </c:ext>
          </c:extLst>
        </c:ser>
        <c:ser>
          <c:idx val="2"/>
          <c:order val="1"/>
          <c:tx>
            <c:strRef>
              <c:f>'9'!$H$11</c:f>
              <c:strCache>
                <c:ptCount val="1"/>
                <c:pt idx="0">
                  <c:v>Government securities</c:v>
                </c:pt>
              </c:strCache>
            </c:strRef>
          </c:tx>
          <c:spPr>
            <a:solidFill>
              <a:srgbClr val="91C864"/>
            </a:solidFill>
            <a:ln>
              <a:noFill/>
            </a:ln>
            <a:effectLst/>
            <a:extLst/>
          </c:spPr>
          <c:invertIfNegative val="0"/>
          <c:dLbls>
            <c:dLbl>
              <c:idx val="0"/>
              <c:layout/>
              <c:tx>
                <c:rich>
                  <a:bodyPr/>
                  <a:lstStyle/>
                  <a:p>
                    <a:fld id="{75008ADD-7DD9-41DC-98F0-D48DBBF1FF67}"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9-32E2-407F-8E6C-6B8FB039EBAA}"/>
                </c:ext>
              </c:extLst>
            </c:dLbl>
            <c:dLbl>
              <c:idx val="1"/>
              <c:layout/>
              <c:tx>
                <c:rich>
                  <a:bodyPr/>
                  <a:lstStyle/>
                  <a:p>
                    <a:fld id="{71650CD0-214C-4B0D-B12C-C129CC899FD0}"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32E2-407F-8E6C-6B8FB039EBAA}"/>
                </c:ext>
              </c:extLst>
            </c:dLbl>
            <c:dLbl>
              <c:idx val="2"/>
              <c:layout/>
              <c:tx>
                <c:rich>
                  <a:bodyPr/>
                  <a:lstStyle/>
                  <a:p>
                    <a:fld id="{68B44ECF-39B0-4A19-BD2E-D61C5D3A9C7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32E2-407F-8E6C-6B8FB039EBAA}"/>
                </c:ext>
              </c:extLst>
            </c:dLbl>
            <c:dLbl>
              <c:idx val="3"/>
              <c:layout/>
              <c:tx>
                <c:rich>
                  <a:bodyPr/>
                  <a:lstStyle/>
                  <a:p>
                    <a:fld id="{FD904263-F641-4FEF-B822-95A3F7DD35E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C-32E2-407F-8E6C-6B8FB039EBAA}"/>
                </c:ext>
              </c:extLst>
            </c:dLbl>
            <c:dLbl>
              <c:idx val="4"/>
              <c:layout/>
              <c:tx>
                <c:rich>
                  <a:bodyPr/>
                  <a:lstStyle/>
                  <a:p>
                    <a:fld id="{561943D3-8FC0-4043-B559-ADF5559ECEEA}"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32E2-407F-8E6C-6B8FB039EBAA}"/>
                </c:ext>
              </c:extLst>
            </c:dLbl>
            <c:dLbl>
              <c:idx val="5"/>
              <c:layout/>
              <c:tx>
                <c:rich>
                  <a:bodyPr/>
                  <a:lstStyle/>
                  <a:p>
                    <a:fld id="{34A3CF20-320F-4D65-B837-2356F971F5E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32E2-407F-8E6C-6B8FB039EBAA}"/>
                </c:ext>
              </c:extLst>
            </c:dLbl>
            <c:dLbl>
              <c:idx val="6"/>
              <c:layout/>
              <c:tx>
                <c:rich>
                  <a:bodyPr/>
                  <a:lstStyle/>
                  <a:p>
                    <a:fld id="{0E0463A9-997F-41E0-9DEE-8AED5DCF9AAD}"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32E2-407F-8E6C-6B8FB039EBAA}"/>
                </c:ext>
              </c:extLst>
            </c:dLbl>
            <c:dLbl>
              <c:idx val="7"/>
              <c:layout/>
              <c:tx>
                <c:rich>
                  <a:bodyPr/>
                  <a:lstStyle/>
                  <a:p>
                    <a:fld id="{4F44EC27-5FAA-44AF-B7E3-5C963AEF741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32E2-407F-8E6C-6B8FB039EBA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'9'!$J$11:$Q$11</c:f>
              <c:numCache>
                <c:formatCode>0.0</c:formatCode>
                <c:ptCount val="8"/>
                <c:pt idx="0">
                  <c:v>18.051200000000001</c:v>
                </c:pt>
                <c:pt idx="1">
                  <c:v>17.78</c:v>
                </c:pt>
                <c:pt idx="2">
                  <c:v>20.94</c:v>
                </c:pt>
                <c:pt idx="3">
                  <c:v>20.77</c:v>
                </c:pt>
                <c:pt idx="4">
                  <c:v>20.05</c:v>
                </c:pt>
                <c:pt idx="5">
                  <c:v>20.253699999999998</c:v>
                </c:pt>
                <c:pt idx="6">
                  <c:v>22.81</c:v>
                </c:pt>
                <c:pt idx="7">
                  <c:v>24.92</c:v>
                </c:pt>
              </c:numCache>
            </c:numRef>
          </c:val>
          <c:extLst>
            <c:ext xmlns:c15="http://schemas.microsoft.com/office/drawing/2012/chart" uri="{02D57815-91ED-43cb-92C2-25804820EDAC}">
              <c15:datalabelsRange>
                <c15:f>'9'!$R$11:$Y$11</c15:f>
                <c15:dlblRangeCache>
                  <c:ptCount val="8"/>
                  <c:pt idx="0">
                    <c:v>36%</c:v>
                  </c:pt>
                  <c:pt idx="1">
                    <c:v>34%</c:v>
                  </c:pt>
                  <c:pt idx="2">
                    <c:v>34%</c:v>
                  </c:pt>
                  <c:pt idx="3">
                    <c:v>33%</c:v>
                  </c:pt>
                  <c:pt idx="4">
                    <c:v>30%</c:v>
                  </c:pt>
                  <c:pt idx="5">
                    <c:v>28%</c:v>
                  </c:pt>
                  <c:pt idx="6">
                    <c:v>29%</c:v>
                  </c:pt>
                  <c:pt idx="7">
                    <c:v>30%</c:v>
                  </c:pt>
                </c15:dlblRangeCache>
              </c15:datalabelsRange>
            </c:ext>
            <c:ext xmlns:c16="http://schemas.microsoft.com/office/drawing/2014/chart" uri="{C3380CC4-5D6E-409C-BE32-E72D297353CC}">
              <c16:uniqueId val="{00000011-32E2-407F-8E6C-6B8FB039EBAA}"/>
            </c:ext>
          </c:extLst>
        </c:ser>
        <c:ser>
          <c:idx val="4"/>
          <c:order val="2"/>
          <c:tx>
            <c:strRef>
              <c:f>'9'!$H$13</c:f>
              <c:strCache>
                <c:ptCount val="1"/>
                <c:pt idx="0">
                  <c:v>Balances at MTIBU**</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3D4A19D1-E03B-4D09-9D74-8B8929CC54CE}"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2-32E2-407F-8E6C-6B8FB039EBAA}"/>
                </c:ext>
              </c:extLst>
            </c:dLbl>
            <c:dLbl>
              <c:idx val="1"/>
              <c:layout/>
              <c:tx>
                <c:rich>
                  <a:bodyPr/>
                  <a:lstStyle/>
                  <a:p>
                    <a:fld id="{8F501272-1494-47C0-910D-4F32ED1D1BF7}"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32E2-407F-8E6C-6B8FB039EBAA}"/>
                </c:ext>
              </c:extLst>
            </c:dLbl>
            <c:dLbl>
              <c:idx val="2"/>
              <c:layout/>
              <c:tx>
                <c:rich>
                  <a:bodyPr/>
                  <a:lstStyle/>
                  <a:p>
                    <a:fld id="{7BFDDD31-7310-45CA-A8AE-CDEFECCE2FA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32E2-407F-8E6C-6B8FB039EBAA}"/>
                </c:ext>
              </c:extLst>
            </c:dLbl>
            <c:dLbl>
              <c:idx val="3"/>
              <c:layout/>
              <c:tx>
                <c:rich>
                  <a:bodyPr/>
                  <a:lstStyle/>
                  <a:p>
                    <a:fld id="{9D4F9A34-457D-44C6-8E04-2D7D8707701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32E2-407F-8E6C-6B8FB039EBAA}"/>
                </c:ext>
              </c:extLst>
            </c:dLbl>
            <c:dLbl>
              <c:idx val="4"/>
              <c:layout/>
              <c:tx>
                <c:rich>
                  <a:bodyPr/>
                  <a:lstStyle/>
                  <a:p>
                    <a:fld id="{BE4637D9-EF18-4DB1-A3D0-38B535B8C57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32E2-407F-8E6C-6B8FB039EBAA}"/>
                </c:ext>
              </c:extLst>
            </c:dLbl>
            <c:dLbl>
              <c:idx val="5"/>
              <c:layout/>
              <c:tx>
                <c:rich>
                  <a:bodyPr/>
                  <a:lstStyle/>
                  <a:p>
                    <a:fld id="{612AFDDF-F958-44A9-BAB7-E9EA9A2E0DE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32E2-407F-8E6C-6B8FB039EBAA}"/>
                </c:ext>
              </c:extLst>
            </c:dLbl>
            <c:dLbl>
              <c:idx val="6"/>
              <c:layout/>
              <c:tx>
                <c:rich>
                  <a:bodyPr/>
                  <a:lstStyle/>
                  <a:p>
                    <a:fld id="{E1B31BB4-9C4B-4C19-9BB1-2C76D15DD785}"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32E2-407F-8E6C-6B8FB039EBAA}"/>
                </c:ext>
              </c:extLst>
            </c:dLbl>
            <c:dLbl>
              <c:idx val="7"/>
              <c:layout/>
              <c:tx>
                <c:rich>
                  <a:bodyPr/>
                  <a:lstStyle/>
                  <a:p>
                    <a:fld id="{49E53F6B-CCB1-4471-83B5-B1BAA7B4FAA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9-32E2-407F-8E6C-6B8FB039EBA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'9'!$J$13:$Q$13</c:f>
              <c:numCache>
                <c:formatCode>0.0</c:formatCode>
                <c:ptCount val="8"/>
                <c:pt idx="0">
                  <c:v>5.6132999999999997</c:v>
                </c:pt>
                <c:pt idx="1">
                  <c:v>5.9</c:v>
                </c:pt>
                <c:pt idx="2">
                  <c:v>6.47</c:v>
                </c:pt>
                <c:pt idx="3">
                  <c:v>7.14</c:v>
                </c:pt>
                <c:pt idx="4">
                  <c:v>8.73</c:v>
                </c:pt>
                <c:pt idx="5">
                  <c:v>9.2888000000000002</c:v>
                </c:pt>
                <c:pt idx="6">
                  <c:v>9.9</c:v>
                </c:pt>
                <c:pt idx="7">
                  <c:v>11.09</c:v>
                </c:pt>
              </c:numCache>
            </c:numRef>
          </c:val>
          <c:extLst>
            <c:ext xmlns:c15="http://schemas.microsoft.com/office/drawing/2012/chart" uri="{02D57815-91ED-43cb-92C2-25804820EDAC}">
              <c15:datalabelsRange>
                <c15:f>'9'!$R$13:$Y$13</c15:f>
                <c15:dlblRangeCache>
                  <c:ptCount val="8"/>
                  <c:pt idx="0">
                    <c:v>11%</c:v>
                  </c:pt>
                  <c:pt idx="1">
                    <c:v>11%</c:v>
                  </c:pt>
                  <c:pt idx="2">
                    <c:v>11%</c:v>
                  </c:pt>
                  <c:pt idx="3">
                    <c:v>11%</c:v>
                  </c:pt>
                  <c:pt idx="4">
                    <c:v>13%</c:v>
                  </c:pt>
                  <c:pt idx="5">
                    <c:v>13%</c:v>
                  </c:pt>
                  <c:pt idx="6">
                    <c:v>13%</c:v>
                  </c:pt>
                  <c:pt idx="7">
                    <c:v>13%</c:v>
                  </c:pt>
                </c15:dlblRangeCache>
              </c15:datalabelsRange>
            </c:ext>
            <c:ext xmlns:c16="http://schemas.microsoft.com/office/drawing/2014/chart" uri="{C3380CC4-5D6E-409C-BE32-E72D297353CC}">
              <c16:uniqueId val="{0000001A-32E2-407F-8E6C-6B8FB039EBAA}"/>
            </c:ext>
          </c:extLst>
        </c:ser>
        <c:ser>
          <c:idx val="3"/>
          <c:order val="3"/>
          <c:tx>
            <c:strRef>
              <c:f>'9'!$H$12</c:f>
              <c:strCache>
                <c:ptCount val="1"/>
                <c:pt idx="0">
                  <c:v>Reinsurance claims</c:v>
                </c:pt>
              </c:strCache>
            </c:strRef>
          </c:tx>
          <c:spPr>
            <a:solidFill>
              <a:srgbClr val="DC4B64"/>
            </a:solidFill>
            <a:ln>
              <a:noFill/>
            </a:ln>
            <a:effectLst/>
            <a:extLst/>
          </c:spPr>
          <c:invertIfNegative val="0"/>
          <c:dLbls>
            <c:dLbl>
              <c:idx val="0"/>
              <c:layout>
                <c:manualLayout>
                  <c:x val="0"/>
                  <c:y val="-5.4901967565473839E-3"/>
                </c:manualLayout>
              </c:layout>
              <c:tx>
                <c:rich>
                  <a:bodyPr/>
                  <a:lstStyle/>
                  <a:p>
                    <a:fld id="{1DC91B76-4098-4BE5-A48B-00B3F72500E0}"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B-32E2-407F-8E6C-6B8FB039EBAA}"/>
                </c:ext>
              </c:extLst>
            </c:dLbl>
            <c:dLbl>
              <c:idx val="1"/>
              <c:layout>
                <c:manualLayout>
                  <c:x val="0"/>
                  <c:y val="-5.4901967565473839E-3"/>
                </c:manualLayout>
              </c:layout>
              <c:tx>
                <c:rich>
                  <a:bodyPr/>
                  <a:lstStyle/>
                  <a:p>
                    <a:fld id="{54DEA4BA-5131-4753-B63E-314D6FCA86C7}"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1C-32E2-407F-8E6C-6B8FB039EBAA}"/>
                </c:ext>
              </c:extLst>
            </c:dLbl>
            <c:dLbl>
              <c:idx val="2"/>
              <c:layout/>
              <c:tx>
                <c:rich>
                  <a:bodyPr/>
                  <a:lstStyle/>
                  <a:p>
                    <a:fld id="{C41297B6-E4F6-4A84-8ADD-D148CCF3DEF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D-32E2-407F-8E6C-6B8FB039EBAA}"/>
                </c:ext>
              </c:extLst>
            </c:dLbl>
            <c:dLbl>
              <c:idx val="3"/>
              <c:layout/>
              <c:tx>
                <c:rich>
                  <a:bodyPr/>
                  <a:lstStyle/>
                  <a:p>
                    <a:fld id="{195E7982-5A62-4E4C-9DAD-8063E02B2048}"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E-32E2-407F-8E6C-6B8FB039EBAA}"/>
                </c:ext>
              </c:extLst>
            </c:dLbl>
            <c:dLbl>
              <c:idx val="4"/>
              <c:layout/>
              <c:tx>
                <c:rich>
                  <a:bodyPr/>
                  <a:lstStyle/>
                  <a:p>
                    <a:fld id="{B6F58DDB-0CE4-4CEB-900B-1D81C676685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F-32E2-407F-8E6C-6B8FB039EBAA}"/>
                </c:ext>
              </c:extLst>
            </c:dLbl>
            <c:dLbl>
              <c:idx val="5"/>
              <c:layout/>
              <c:tx>
                <c:rich>
                  <a:bodyPr/>
                  <a:lstStyle/>
                  <a:p>
                    <a:fld id="{3243A505-7036-4CEF-A9C7-9236DD26EDF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0-32E2-407F-8E6C-6B8FB039EBAA}"/>
                </c:ext>
              </c:extLst>
            </c:dLbl>
            <c:dLbl>
              <c:idx val="6"/>
              <c:layout/>
              <c:tx>
                <c:rich>
                  <a:bodyPr/>
                  <a:lstStyle/>
                  <a:p>
                    <a:fld id="{431B0FB6-6156-4B44-A744-900F66A432F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1-32E2-407F-8E6C-6B8FB039EBAA}"/>
                </c:ext>
              </c:extLst>
            </c:dLbl>
            <c:dLbl>
              <c:idx val="7"/>
              <c:layout/>
              <c:tx>
                <c:rich>
                  <a:bodyPr/>
                  <a:lstStyle/>
                  <a:p>
                    <a:fld id="{27FCACA9-BC25-46B7-8DA4-16E9CB17008E}"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22-32E2-407F-8E6C-6B8FB039EBA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'9'!$J$12:$Q$12</c:f>
              <c:numCache>
                <c:formatCode>0.0</c:formatCode>
                <c:ptCount val="8"/>
                <c:pt idx="0">
                  <c:v>4.2325999999999997</c:v>
                </c:pt>
                <c:pt idx="1">
                  <c:v>3.99</c:v>
                </c:pt>
                <c:pt idx="2">
                  <c:v>4.28</c:v>
                </c:pt>
                <c:pt idx="3">
                  <c:v>4.1399999999999997</c:v>
                </c:pt>
                <c:pt idx="4">
                  <c:v>5.42</c:v>
                </c:pt>
                <c:pt idx="5">
                  <c:v>6.4592000000000001</c:v>
                </c:pt>
                <c:pt idx="6">
                  <c:v>6.15</c:v>
                </c:pt>
                <c:pt idx="7">
                  <c:v>6.06</c:v>
                </c:pt>
              </c:numCache>
            </c:numRef>
          </c:val>
          <c:extLst>
            <c:ext xmlns:c15="http://schemas.microsoft.com/office/drawing/2012/chart" uri="{02D57815-91ED-43cb-92C2-25804820EDAC}">
              <c15:datalabelsRange>
                <c15:f>'9'!$R$12:$Y$12</c15:f>
                <c15:dlblRangeCache>
                  <c:ptCount val="8"/>
                  <c:pt idx="0">
                    <c:v>8%</c:v>
                  </c:pt>
                  <c:pt idx="1">
                    <c:v>8%</c:v>
                  </c:pt>
                  <c:pt idx="2">
                    <c:v>7%</c:v>
                  </c:pt>
                  <c:pt idx="3">
                    <c:v>7%</c:v>
                  </c:pt>
                  <c:pt idx="4">
                    <c:v>8%</c:v>
                  </c:pt>
                  <c:pt idx="5">
                    <c:v>9%</c:v>
                  </c:pt>
                  <c:pt idx="6">
                    <c:v>8%</c:v>
                  </c:pt>
                  <c:pt idx="7">
                    <c:v>7%</c:v>
                  </c:pt>
                </c15:dlblRangeCache>
              </c15:datalabelsRange>
            </c:ext>
            <c:ext xmlns:c16="http://schemas.microsoft.com/office/drawing/2014/chart" uri="{C3380CC4-5D6E-409C-BE32-E72D297353CC}">
              <c16:uniqueId val="{00000023-32E2-407F-8E6C-6B8FB039EBAA}"/>
            </c:ext>
          </c:extLst>
        </c:ser>
        <c:ser>
          <c:idx val="1"/>
          <c:order val="4"/>
          <c:tx>
            <c:strRef>
              <c:f>'9'!$H$10</c:f>
              <c:strCache>
                <c:ptCount val="1"/>
                <c:pt idx="0">
                  <c:v>Real estate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'9'!$J$10:$Q$10</c:f>
              <c:numCache>
                <c:formatCode>0.0</c:formatCode>
                <c:ptCount val="8"/>
                <c:pt idx="0">
                  <c:v>1.7857000000000001</c:v>
                </c:pt>
                <c:pt idx="1">
                  <c:v>2.0299999999999998</c:v>
                </c:pt>
                <c:pt idx="2">
                  <c:v>2.23</c:v>
                </c:pt>
                <c:pt idx="3">
                  <c:v>2.1800000000000002</c:v>
                </c:pt>
                <c:pt idx="4">
                  <c:v>2.29</c:v>
                </c:pt>
                <c:pt idx="5">
                  <c:v>2.4563000000000001</c:v>
                </c:pt>
                <c:pt idx="6">
                  <c:v>2.39</c:v>
                </c:pt>
                <c:pt idx="7">
                  <c:v>2.4300000000000002</c:v>
                </c:pt>
              </c:numCache>
            </c:numRef>
          </c:val>
          <c:extLst>
            <c:ext xmlns:c16="http://schemas.microsoft.com/office/drawing/2014/chart" uri="{C3380CC4-5D6E-409C-BE32-E72D297353CC}">
              <c16:uniqueId val="{00000024-32E2-407F-8E6C-6B8FB039EBAA}"/>
            </c:ext>
          </c:extLst>
        </c:ser>
        <c:ser>
          <c:idx val="5"/>
          <c:order val="5"/>
          <c:tx>
            <c:strRef>
              <c:f>'9'!$H$14</c:f>
              <c:strCache>
                <c:ptCount val="1"/>
                <c:pt idx="0">
                  <c:v>Other</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'9'!$J$8:$Q$8</c:f>
              <c:numCache>
                <c:formatCode>m/d/yyyy</c:formatCode>
                <c:ptCount val="8"/>
                <c:pt idx="0">
                  <c:v>45382</c:v>
                </c:pt>
                <c:pt idx="1">
                  <c:v>45473</c:v>
                </c:pt>
                <c:pt idx="2">
                  <c:v>45565</c:v>
                </c:pt>
                <c:pt idx="3">
                  <c:v>45657</c:v>
                </c:pt>
                <c:pt idx="4">
                  <c:v>45747</c:v>
                </c:pt>
                <c:pt idx="5">
                  <c:v>45838</c:v>
                </c:pt>
                <c:pt idx="6">
                  <c:v>45930</c:v>
                </c:pt>
                <c:pt idx="7">
                  <c:v>46022</c:v>
                </c:pt>
              </c:numCache>
            </c:numRef>
          </c:cat>
          <c:val>
            <c:numRef>
              <c:f>'9'!$J$14:$Q$14</c:f>
              <c:numCache>
                <c:formatCode>0.0</c:formatCode>
                <c:ptCount val="8"/>
                <c:pt idx="0">
                  <c:v>0.6421</c:v>
                </c:pt>
                <c:pt idx="1">
                  <c:v>0.56999999999999995</c:v>
                </c:pt>
                <c:pt idx="2">
                  <c:v>1.03</c:v>
                </c:pt>
                <c:pt idx="3">
                  <c:v>1.07</c:v>
                </c:pt>
                <c:pt idx="4">
                  <c:v>1.1200000000000001</c:v>
                </c:pt>
                <c:pt idx="5">
                  <c:v>1.3809</c:v>
                </c:pt>
                <c:pt idx="6">
                  <c:v>1.46</c:v>
                </c:pt>
                <c:pt idx="7">
                  <c:v>1.19</c:v>
                </c:pt>
              </c:numCache>
            </c:numRef>
          </c:val>
          <c:extLst>
            <c:ext xmlns:c16="http://schemas.microsoft.com/office/drawing/2014/chart" uri="{C3380CC4-5D6E-409C-BE32-E72D297353CC}">
              <c16:uniqueId val="{00000025-32E2-407F-8E6C-6B8FB039EBAA}"/>
            </c:ext>
          </c:extLst>
        </c:ser>
        <c:dLbls>
          <c:showLegendKey val="0"/>
          <c:showVal val="0"/>
          <c:showCatName val="0"/>
          <c:showSerName val="0"/>
          <c:showPercent val="0"/>
          <c:showBubbleSize val="0"/>
        </c:dLbls>
        <c:gapWidth val="5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noMultiLvlLbl val="0"/>
      </c:catAx>
      <c:valAx>
        <c:axId val="42762929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6920050646029303"/>
          <c:w val="0.99872268596224723"/>
          <c:h val="0.2286882029510351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'10'!$H$10</c:f>
              <c:strCache>
                <c:ptCount val="1"/>
                <c:pt idx="0">
                  <c:v>Валові страхові премії страхування життя</c:v>
                </c:pt>
              </c:strCache>
            </c:strRef>
          </c:tx>
          <c:spPr>
            <a:solidFill>
              <a:srgbClr val="057D46"/>
            </a:solidFill>
            <a:ln w="25400">
              <a:noFill/>
            </a:ln>
          </c:spPr>
          <c:invertIfNegative val="0"/>
          <c:cat>
            <c:strRef>
              <c:f>'10'!$J$9:$Y$9</c:f>
              <c:strCache>
                <c:ptCount val="16"/>
                <c:pt idx="0">
                  <c:v>I.22</c:v>
                </c:pt>
                <c:pt idx="3">
                  <c:v>ІV.22</c:v>
                </c:pt>
                <c:pt idx="5">
                  <c:v>II.23</c:v>
                </c:pt>
                <c:pt idx="7">
                  <c:v>ІV.23</c:v>
                </c:pt>
                <c:pt idx="9">
                  <c:v>II.24</c:v>
                </c:pt>
                <c:pt idx="11">
                  <c:v>ІV.24</c:v>
                </c:pt>
                <c:pt idx="13">
                  <c:v>II.25</c:v>
                </c:pt>
                <c:pt idx="15">
                  <c:v>ІV.25</c:v>
                </c:pt>
              </c:strCache>
            </c:strRef>
          </c:cat>
          <c:val>
            <c:numRef>
              <c:f>'10'!$J$10:$Y$10</c:f>
              <c:numCache>
                <c:formatCode>_-* #\ ##0.0_-;\-* #\ ##0.0_-;_-* "-"??_-;_-@_-</c:formatCode>
                <c:ptCount val="16"/>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pt idx="15" formatCode="_(* #,##0.00_);_(* \(#,##0.00\);_(* &quot;-&quot;??_);_(@_)">
                  <c:v>1.73</c:v>
                </c:pt>
              </c:numCache>
            </c:numRef>
          </c:val>
          <c:extLst>
            <c:ext xmlns:c16="http://schemas.microsoft.com/office/drawing/2014/chart" uri="{C3380CC4-5D6E-409C-BE32-E72D297353CC}">
              <c16:uniqueId val="{00000000-9246-4701-990C-5454DFE5C8AD}"/>
            </c:ext>
          </c:extLst>
        </c:ser>
        <c:ser>
          <c:idx val="1"/>
          <c:order val="1"/>
          <c:tx>
            <c:strRef>
              <c:f>'10'!$H$11</c:f>
              <c:strCache>
                <c:ptCount val="1"/>
                <c:pt idx="0">
                  <c:v>Валові страхові премії ризикового страхування</c:v>
                </c:pt>
              </c:strCache>
            </c:strRef>
          </c:tx>
          <c:spPr>
            <a:solidFill>
              <a:srgbClr val="91C864"/>
            </a:solidFill>
          </c:spPr>
          <c:invertIfNegative val="0"/>
          <c:cat>
            <c:strRef>
              <c:f>'10'!$J$9:$Y$9</c:f>
              <c:strCache>
                <c:ptCount val="16"/>
                <c:pt idx="0">
                  <c:v>I.22</c:v>
                </c:pt>
                <c:pt idx="3">
                  <c:v>ІV.22</c:v>
                </c:pt>
                <c:pt idx="5">
                  <c:v>II.23</c:v>
                </c:pt>
                <c:pt idx="7">
                  <c:v>ІV.23</c:v>
                </c:pt>
                <c:pt idx="9">
                  <c:v>II.24</c:v>
                </c:pt>
                <c:pt idx="11">
                  <c:v>ІV.24</c:v>
                </c:pt>
                <c:pt idx="13">
                  <c:v>II.25</c:v>
                </c:pt>
                <c:pt idx="15">
                  <c:v>ІV.25</c:v>
                </c:pt>
              </c:strCache>
            </c:strRef>
          </c:cat>
          <c:val>
            <c:numRef>
              <c:f>'10'!$J$11:$Y$11</c:f>
              <c:numCache>
                <c:formatCode>_-* #\ ##0.0_-;\-* #\ ##0.0_-;_-* "-"??_-;_-@_-</c:formatCode>
                <c:ptCount val="16"/>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17.91</c:v>
                </c:pt>
                <c:pt idx="15" formatCode="_(* #,##0.00_);_(* \(#,##0.00\);_(* &quot;-&quot;??_);_(@_)">
                  <c:v>17.88</c:v>
                </c:pt>
              </c:numCache>
            </c:numRef>
          </c:val>
          <c:extLst>
            <c:ext xmlns:c16="http://schemas.microsoft.com/office/drawing/2014/chart" uri="{C3380CC4-5D6E-409C-BE32-E72D297353CC}">
              <c16:uniqueId val="{00000001-9246-4701-990C-5454DFE5C8AD}"/>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'10'!$H$12</c:f>
              <c:strCache>
                <c:ptCount val="1"/>
                <c:pt idx="0">
                  <c:v>Рівень виплат страхування життя (п. ш.)</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9246-4701-990C-5454DFE5C8AD}"/>
              </c:ext>
            </c:extLst>
          </c:dPt>
          <c:dPt>
            <c:idx val="4"/>
            <c:bubble3D val="0"/>
            <c:spPr>
              <a:ln w="25400" cmpd="sng">
                <a:noFill/>
                <a:prstDash val="solid"/>
              </a:ln>
            </c:spPr>
            <c:extLst>
              <c:ext xmlns:c16="http://schemas.microsoft.com/office/drawing/2014/chart" uri="{C3380CC4-5D6E-409C-BE32-E72D297353CC}">
                <c16:uniqueId val="{00000005-9246-4701-990C-5454DFE5C8AD}"/>
              </c:ext>
            </c:extLst>
          </c:dPt>
          <c:dPt>
            <c:idx val="8"/>
            <c:bubble3D val="0"/>
            <c:spPr>
              <a:ln w="25400" cmpd="sng">
                <a:noFill/>
                <a:prstDash val="solid"/>
              </a:ln>
            </c:spPr>
            <c:extLst>
              <c:ext xmlns:c16="http://schemas.microsoft.com/office/drawing/2014/chart" uri="{C3380CC4-5D6E-409C-BE32-E72D297353CC}">
                <c16:uniqueId val="{00000007-9246-4701-990C-5454DFE5C8AD}"/>
              </c:ext>
            </c:extLst>
          </c:dPt>
          <c:dPt>
            <c:idx val="12"/>
            <c:bubble3D val="0"/>
            <c:spPr>
              <a:ln w="25400" cmpd="sng">
                <a:noFill/>
                <a:prstDash val="solid"/>
              </a:ln>
            </c:spPr>
            <c:extLst>
              <c:ext xmlns:c16="http://schemas.microsoft.com/office/drawing/2014/chart" uri="{C3380CC4-5D6E-409C-BE32-E72D297353CC}">
                <c16:uniqueId val="{00000009-9246-4701-990C-5454DFE5C8AD}"/>
              </c:ext>
            </c:extLst>
          </c:dPt>
          <c:cat>
            <c:strRef>
              <c:f>'10'!$J$9:$Y$9</c:f>
              <c:strCache>
                <c:ptCount val="16"/>
                <c:pt idx="0">
                  <c:v>I.22</c:v>
                </c:pt>
                <c:pt idx="3">
                  <c:v>ІV.22</c:v>
                </c:pt>
                <c:pt idx="5">
                  <c:v>II.23</c:v>
                </c:pt>
                <c:pt idx="7">
                  <c:v>ІV.23</c:v>
                </c:pt>
                <c:pt idx="9">
                  <c:v>II.24</c:v>
                </c:pt>
                <c:pt idx="11">
                  <c:v>ІV.24</c:v>
                </c:pt>
                <c:pt idx="13">
                  <c:v>II.25</c:v>
                </c:pt>
                <c:pt idx="15">
                  <c:v>ІV.25</c:v>
                </c:pt>
              </c:strCache>
            </c:strRef>
          </c:cat>
          <c:val>
            <c:numRef>
              <c:f>'10'!$J$12:$Y$12</c:f>
              <c:numCache>
                <c:formatCode>0%</c:formatCode>
                <c:ptCount val="16"/>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pt idx="15">
                  <c:v>0.30919999999999997</c:v>
                </c:pt>
              </c:numCache>
            </c:numRef>
          </c:val>
          <c:smooth val="0"/>
          <c:extLst>
            <c:ext xmlns:c16="http://schemas.microsoft.com/office/drawing/2014/chart" uri="{C3380CC4-5D6E-409C-BE32-E72D297353CC}">
              <c16:uniqueId val="{0000000A-9246-4701-990C-5454DFE5C8AD}"/>
            </c:ext>
          </c:extLst>
        </c:ser>
        <c:ser>
          <c:idx val="3"/>
          <c:order val="3"/>
          <c:tx>
            <c:strRef>
              <c:f>'10'!$H$13</c:f>
              <c:strCache>
                <c:ptCount val="1"/>
                <c:pt idx="0">
                  <c:v>Рівень виплат ризикового страхування (п. ш.)</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9246-4701-990C-5454DFE5C8AD}"/>
              </c:ext>
            </c:extLst>
          </c:dPt>
          <c:dPt>
            <c:idx val="4"/>
            <c:bubble3D val="0"/>
            <c:spPr>
              <a:ln w="25400" cmpd="sng">
                <a:noFill/>
                <a:prstDash val="solid"/>
              </a:ln>
            </c:spPr>
            <c:extLst>
              <c:ext xmlns:c16="http://schemas.microsoft.com/office/drawing/2014/chart" uri="{C3380CC4-5D6E-409C-BE32-E72D297353CC}">
                <c16:uniqueId val="{0000000E-9246-4701-990C-5454DFE5C8AD}"/>
              </c:ext>
            </c:extLst>
          </c:dPt>
          <c:dPt>
            <c:idx val="8"/>
            <c:bubble3D val="0"/>
            <c:spPr>
              <a:ln w="25400" cmpd="sng">
                <a:noFill/>
                <a:prstDash val="solid"/>
              </a:ln>
            </c:spPr>
            <c:extLst>
              <c:ext xmlns:c16="http://schemas.microsoft.com/office/drawing/2014/chart" uri="{C3380CC4-5D6E-409C-BE32-E72D297353CC}">
                <c16:uniqueId val="{00000010-9246-4701-990C-5454DFE5C8AD}"/>
              </c:ext>
            </c:extLst>
          </c:dPt>
          <c:dPt>
            <c:idx val="12"/>
            <c:bubble3D val="0"/>
            <c:spPr>
              <a:ln w="25400" cmpd="sng">
                <a:noFill/>
                <a:prstDash val="solid"/>
              </a:ln>
            </c:spPr>
            <c:extLst>
              <c:ext xmlns:c16="http://schemas.microsoft.com/office/drawing/2014/chart" uri="{C3380CC4-5D6E-409C-BE32-E72D297353CC}">
                <c16:uniqueId val="{00000012-9246-4701-990C-5454DFE5C8AD}"/>
              </c:ext>
            </c:extLst>
          </c:dPt>
          <c:cat>
            <c:strRef>
              <c:f>'10'!$J$9:$Y$9</c:f>
              <c:strCache>
                <c:ptCount val="16"/>
                <c:pt idx="0">
                  <c:v>I.22</c:v>
                </c:pt>
                <c:pt idx="3">
                  <c:v>ІV.22</c:v>
                </c:pt>
                <c:pt idx="5">
                  <c:v>II.23</c:v>
                </c:pt>
                <c:pt idx="7">
                  <c:v>ІV.23</c:v>
                </c:pt>
                <c:pt idx="9">
                  <c:v>II.24</c:v>
                </c:pt>
                <c:pt idx="11">
                  <c:v>ІV.24</c:v>
                </c:pt>
                <c:pt idx="13">
                  <c:v>II.25</c:v>
                </c:pt>
                <c:pt idx="15">
                  <c:v>ІV.25</c:v>
                </c:pt>
              </c:strCache>
            </c:strRef>
          </c:cat>
          <c:val>
            <c:numRef>
              <c:f>'10'!$J$13:$Y$13</c:f>
              <c:numCache>
                <c:formatCode>0%</c:formatCode>
                <c:ptCount val="16"/>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0.37090000000000001</c:v>
                </c:pt>
                <c:pt idx="15">
                  <c:v>0.37630000000000002</c:v>
                </c:pt>
              </c:numCache>
            </c:numRef>
          </c:val>
          <c:smooth val="0"/>
          <c:extLst>
            <c:ext xmlns:c16="http://schemas.microsoft.com/office/drawing/2014/chart" uri="{C3380CC4-5D6E-409C-BE32-E72D297353CC}">
              <c16:uniqueId val="{00000013-9246-4701-990C-5454DFE5C8AD}"/>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b"/>
      <c:layout>
        <c:manualLayout>
          <c:xMode val="edge"/>
          <c:yMode val="edge"/>
          <c:x val="5.6415447785199344E-2"/>
          <c:y val="0.71791613671726207"/>
          <c:w val="0.84159358380186633"/>
          <c:h val="0.28208386328273793"/>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026582238169731"/>
          <c:y val="5.3162351932250627E-2"/>
          <c:w val="0.85653903821444521"/>
          <c:h val="0.71378142252237764"/>
        </c:manualLayout>
      </c:layout>
      <c:barChart>
        <c:barDir val="col"/>
        <c:grouping val="stacked"/>
        <c:varyColors val="0"/>
        <c:ser>
          <c:idx val="0"/>
          <c:order val="0"/>
          <c:tx>
            <c:strRef>
              <c:f>'1'!$H$10</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'1'!$J$10:$Q$10</c:f>
              <c:numCache>
                <c:formatCode>#,##0</c:formatCode>
                <c:ptCount val="8"/>
                <c:pt idx="0">
                  <c:v>2053.232</c:v>
                </c:pt>
                <c:pt idx="1">
                  <c:v>2351.6779999999999</c:v>
                </c:pt>
                <c:pt idx="2">
                  <c:v>2945.03</c:v>
                </c:pt>
                <c:pt idx="3">
                  <c:v>3414.92</c:v>
                </c:pt>
                <c:pt idx="4">
                  <c:v>3397.4580000000001</c:v>
                </c:pt>
                <c:pt idx="5">
                  <c:v>3505.8432986937105</c:v>
                </c:pt>
                <c:pt idx="6">
                  <c:v>3603.6129999999998</c:v>
                </c:pt>
                <c:pt idx="7">
                  <c:v>4000.6</c:v>
                </c:pt>
              </c:numCache>
            </c:numRef>
          </c:val>
          <c:extLst>
            <c:ext xmlns:c16="http://schemas.microsoft.com/office/drawing/2014/chart" uri="{C3380CC4-5D6E-409C-BE32-E72D297353CC}">
              <c16:uniqueId val="{00000000-78B3-4529-B28B-4223FADE7459}"/>
            </c:ext>
          </c:extLst>
        </c:ser>
        <c:ser>
          <c:idx val="1"/>
          <c:order val="2"/>
          <c:tx>
            <c:strRef>
              <c:f>'1'!$H$11</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'1'!$J$11:$Q$11</c:f>
              <c:numCache>
                <c:formatCode>#,##0</c:formatCode>
                <c:ptCount val="8"/>
                <c:pt idx="0">
                  <c:v>64.736712585649997</c:v>
                </c:pt>
                <c:pt idx="1">
                  <c:v>70.298271729909999</c:v>
                </c:pt>
                <c:pt idx="2">
                  <c:v>74.412233922169975</c:v>
                </c:pt>
                <c:pt idx="3">
                  <c:v>72.530188818899987</c:v>
                </c:pt>
                <c:pt idx="4">
                  <c:v>76.905706478330004</c:v>
                </c:pt>
                <c:pt idx="5">
                  <c:v>81.656007557199999</c:v>
                </c:pt>
                <c:pt idx="6">
                  <c:v>87.758603266639952</c:v>
                </c:pt>
                <c:pt idx="7">
                  <c:v>93.854219475780056</c:v>
                </c:pt>
              </c:numCache>
            </c:numRef>
          </c:val>
          <c:extLst>
            <c:ext xmlns:c16="http://schemas.microsoft.com/office/drawing/2014/chart" uri="{C3380CC4-5D6E-409C-BE32-E72D297353CC}">
              <c16:uniqueId val="{00000001-78B3-4529-B28B-4223FADE7459}"/>
            </c:ext>
          </c:extLst>
        </c:ser>
        <c:ser>
          <c:idx val="3"/>
          <c:order val="3"/>
          <c:tx>
            <c:strRef>
              <c:f>'1'!$H$13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'1'!$J$13:$Q$13</c:f>
              <c:numCache>
                <c:formatCode>#,##0</c:formatCode>
                <c:ptCount val="8"/>
                <c:pt idx="0">
                  <c:v>216.40581826604998</c:v>
                </c:pt>
                <c:pt idx="1">
                  <c:v>243.99664316753001</c:v>
                </c:pt>
                <c:pt idx="2">
                  <c:v>250.45419692627001</c:v>
                </c:pt>
                <c:pt idx="3">
                  <c:v>310.74082825535987</c:v>
                </c:pt>
                <c:pt idx="4">
                  <c:v>307.07934115685009</c:v>
                </c:pt>
                <c:pt idx="5">
                  <c:v>256.81544424293998</c:v>
                </c:pt>
                <c:pt idx="6">
                  <c:v>258.88847631011998</c:v>
                </c:pt>
                <c:pt idx="7">
                  <c:v>288.71326533590002</c:v>
                </c:pt>
              </c:numCache>
            </c:numRef>
          </c:val>
          <c:extLst>
            <c:ext xmlns:c16="http://schemas.microsoft.com/office/drawing/2014/chart" uri="{C3380CC4-5D6E-409C-BE32-E72D297353CC}">
              <c16:uniqueId val="{00000002-78B3-4529-B28B-4223FADE7459}"/>
            </c:ext>
          </c:extLst>
        </c:ser>
        <c:dLbls>
          <c:showLegendKey val="0"/>
          <c:showVal val="0"/>
          <c:showCatName val="0"/>
          <c:showSerName val="0"/>
          <c:showPercent val="0"/>
          <c:showBubbleSize val="0"/>
        </c:dLbls>
        <c:gapWidth val="50"/>
        <c:overlap val="100"/>
        <c:axId val="464781936"/>
        <c:axId val="464785216"/>
      </c:barChart>
      <c:barChart>
        <c:barDir val="col"/>
        <c:grouping val="stacked"/>
        <c:varyColors val="0"/>
        <c:ser>
          <c:idx val="2"/>
          <c:order val="1"/>
          <c:tx>
            <c:strRef>
              <c:f>'1'!$H$12</c:f>
              <c:strCache>
                <c:ptCount val="1"/>
                <c:pt idx="0">
                  <c:v>Credit unions (r.h.s.)</c:v>
                </c:pt>
              </c:strCache>
            </c:strRef>
          </c:tx>
          <c:spPr>
            <a:solidFill>
              <a:srgbClr val="92D050"/>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'1'!$J$12:$Q$12</c:f>
              <c:numCache>
                <c:formatCode>#,##0</c:formatCode>
                <c:ptCount val="8"/>
                <c:pt idx="0">
                  <c:v>2.3297405580000001</c:v>
                </c:pt>
                <c:pt idx="1">
                  <c:v>1.44912573277</c:v>
                </c:pt>
                <c:pt idx="2">
                  <c:v>1.4219879481499997</c:v>
                </c:pt>
                <c:pt idx="3">
                  <c:v>1.35656427</c:v>
                </c:pt>
                <c:pt idx="4">
                  <c:v>1.323283711</c:v>
                </c:pt>
                <c:pt idx="5">
                  <c:v>1.298509959</c:v>
                </c:pt>
                <c:pt idx="6">
                  <c:v>1.2927280568300006</c:v>
                </c:pt>
                <c:pt idx="7">
                  <c:v>1.24890813506</c:v>
                </c:pt>
              </c:numCache>
            </c:numRef>
          </c:val>
          <c:extLst>
            <c:ext xmlns:c16="http://schemas.microsoft.com/office/drawing/2014/chart" uri="{C3380CC4-5D6E-409C-BE32-E72D297353CC}">
              <c16:uniqueId val="{00000003-78B3-4529-B28B-4223FADE7459}"/>
            </c:ext>
          </c:extLst>
        </c:ser>
        <c:ser>
          <c:idx val="4"/>
          <c:order val="4"/>
          <c:tx>
            <c:strRef>
              <c:f>'1'!$H$14</c:f>
              <c:strCache>
                <c:ptCount val="1"/>
                <c:pt idx="0">
                  <c:v>Pawnshops (r.h.s.)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'1'!$J$9:$Q$9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'1'!$J$14:$Q$14</c:f>
              <c:numCache>
                <c:formatCode>#,##0</c:formatCode>
                <c:ptCount val="8"/>
                <c:pt idx="0">
                  <c:v>4.2889560958599997</c:v>
                </c:pt>
                <c:pt idx="1">
                  <c:v>4.1009799959800004</c:v>
                </c:pt>
                <c:pt idx="2">
                  <c:v>3.8386607120500007</c:v>
                </c:pt>
                <c:pt idx="3">
                  <c:v>4.1304476450100003</c:v>
                </c:pt>
                <c:pt idx="4">
                  <c:v>4.3767039073699996</c:v>
                </c:pt>
                <c:pt idx="5">
                  <c:v>4.4611747198499998</c:v>
                </c:pt>
                <c:pt idx="6">
                  <c:v>4.55262727654</c:v>
                </c:pt>
                <c:pt idx="7">
                  <c:v>4.2829123347899998</c:v>
                </c:pt>
              </c:numCache>
            </c:numRef>
          </c:val>
          <c:extLst>
            <c:ext xmlns:c16="http://schemas.microsoft.com/office/drawing/2014/chart" uri="{C3380CC4-5D6E-409C-BE32-E72D297353CC}">
              <c16:uniqueId val="{00000004-78B3-4529-B28B-4223FADE7459}"/>
            </c:ext>
          </c:extLst>
        </c:ser>
        <c:dLbls>
          <c:showLegendKey val="0"/>
          <c:showVal val="0"/>
          <c:showCatName val="0"/>
          <c:showSerName val="0"/>
          <c:showPercent val="0"/>
          <c:showBubbleSize val="0"/>
        </c:dLbls>
        <c:gapWidth val="150"/>
        <c:overlap val="100"/>
        <c:axId val="1845169615"/>
        <c:axId val="1845172111"/>
      </c:barChart>
      <c:catAx>
        <c:axId val="46478193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5216"/>
        <c:crosses val="autoZero"/>
        <c:auto val="0"/>
        <c:lblAlgn val="ctr"/>
        <c:lblOffset val="100"/>
        <c:noMultiLvlLbl val="0"/>
      </c:catAx>
      <c:valAx>
        <c:axId val="4647852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64781936"/>
        <c:crosses val="autoZero"/>
        <c:crossBetween val="between"/>
      </c:valAx>
      <c:valAx>
        <c:axId val="1845172111"/>
        <c:scaling>
          <c:orientation val="minMax"/>
          <c:max val="4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845169615"/>
        <c:crosses val="max"/>
        <c:crossBetween val="between"/>
        <c:majorUnit val="10"/>
      </c:valAx>
      <c:dateAx>
        <c:axId val="1845169615"/>
        <c:scaling>
          <c:orientation val="minMax"/>
        </c:scaling>
        <c:delete val="1"/>
        <c:axPos val="b"/>
        <c:numFmt formatCode="m/d/yyyy" sourceLinked="1"/>
        <c:majorTickMark val="out"/>
        <c:minorTickMark val="none"/>
        <c:tickLblPos val="nextTo"/>
        <c:crossAx val="1845172111"/>
        <c:crosses val="autoZero"/>
        <c:auto val="1"/>
        <c:lblOffset val="100"/>
        <c:baseTimeUnit val="months"/>
      </c:date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7937697696500653E-4"/>
          <c:y val="0.84241535191449868"/>
          <c:w val="0.99982062302303498"/>
          <c:h val="0.157584648085501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888779527559048E-2"/>
          <c:y val="4.2725244802587152E-2"/>
          <c:w val="0.83643077427821522"/>
          <c:h val="0.57967688097390924"/>
        </c:manualLayout>
      </c:layout>
      <c:barChart>
        <c:barDir val="col"/>
        <c:grouping val="stacked"/>
        <c:varyColors val="0"/>
        <c:ser>
          <c:idx val="0"/>
          <c:order val="0"/>
          <c:tx>
            <c:strRef>
              <c:f>'10'!$I$10</c:f>
              <c:strCache>
                <c:ptCount val="1"/>
                <c:pt idx="0">
                  <c:v>Gross life insurance premiums</c:v>
                </c:pt>
              </c:strCache>
            </c:strRef>
          </c:tx>
          <c:spPr>
            <a:solidFill>
              <a:srgbClr val="057D46"/>
            </a:solidFill>
            <a:ln w="25400">
              <a:noFill/>
            </a:ln>
          </c:spPr>
          <c:invertIfNegative val="0"/>
          <c:cat>
            <c:strRef>
              <c:f>'10'!$J$8:$Y$8</c:f>
              <c:strCache>
                <c:ptCount val="16"/>
                <c:pt idx="0">
                  <c:v>Q1.22</c:v>
                </c:pt>
                <c:pt idx="3">
                  <c:v>Q4.22</c:v>
                </c:pt>
                <c:pt idx="5">
                  <c:v>Q2.23</c:v>
                </c:pt>
                <c:pt idx="7">
                  <c:v>Q4.23</c:v>
                </c:pt>
                <c:pt idx="9">
                  <c:v>Q2.24</c:v>
                </c:pt>
                <c:pt idx="11">
                  <c:v>Q4.24</c:v>
                </c:pt>
                <c:pt idx="13">
                  <c:v>Q2.25</c:v>
                </c:pt>
                <c:pt idx="15">
                  <c:v>Q4.25</c:v>
                </c:pt>
              </c:strCache>
            </c:strRef>
          </c:cat>
          <c:val>
            <c:numRef>
              <c:f>'10'!$J$10:$Y$10</c:f>
              <c:numCache>
                <c:formatCode>_-* #\ ##0.0_-;\-* #\ ##0.0_-;_-* "-"??_-;_-@_-</c:formatCode>
                <c:ptCount val="16"/>
                <c:pt idx="0">
                  <c:v>1.3</c:v>
                </c:pt>
                <c:pt idx="1">
                  <c:v>0.95</c:v>
                </c:pt>
                <c:pt idx="2">
                  <c:v>1.22</c:v>
                </c:pt>
                <c:pt idx="3">
                  <c:v>1.34</c:v>
                </c:pt>
                <c:pt idx="4" formatCode="_(* #,##0.00_);_(* \(#,##0.00\);_(* &quot;-&quot;??_);_(@_)">
                  <c:v>1.1299999999999999</c:v>
                </c:pt>
                <c:pt idx="5" formatCode="_(* #,##0.00_);_(* \(#,##0.00\);_(* &quot;-&quot;??_);_(@_)">
                  <c:v>1.1299999999999999</c:v>
                </c:pt>
                <c:pt idx="6" formatCode="_(* #,##0.00_);_(* \(#,##0.00\);_(* &quot;-&quot;??_);_(@_)">
                  <c:v>1.31</c:v>
                </c:pt>
                <c:pt idx="7" formatCode="_(* #,##0.00_);_(* \(#,##0.00\);_(* &quot;-&quot;??_);_(@_)">
                  <c:v>1.59</c:v>
                </c:pt>
                <c:pt idx="8" formatCode="_(* #,##0.00_);_(* \(#,##0.00\);_(* &quot;-&quot;??_);_(@_)">
                  <c:v>1.33</c:v>
                </c:pt>
                <c:pt idx="9" formatCode="_(* #,##0.00_);_(* \(#,##0.00\);_(* &quot;-&quot;??_);_(@_)">
                  <c:v>1.3</c:v>
                </c:pt>
                <c:pt idx="10" formatCode="_(* #,##0.00_);_(* \(#,##0.00\);_(* &quot;-&quot;??_);_(@_)">
                  <c:v>1.43</c:v>
                </c:pt>
                <c:pt idx="11" formatCode="_(* #,##0.00_);_(* \(#,##0.00\);_(* &quot;-&quot;??_);_(@_)">
                  <c:v>1.67</c:v>
                </c:pt>
                <c:pt idx="12" formatCode="_(* #,##0.00_);_(* \(#,##0.00\);_(* &quot;-&quot;??_);_(@_)">
                  <c:v>1.41</c:v>
                </c:pt>
                <c:pt idx="13" formatCode="_(* #,##0.00_);_(* \(#,##0.00\);_(* &quot;-&quot;??_);_(@_)">
                  <c:v>1.36</c:v>
                </c:pt>
                <c:pt idx="14" formatCode="_(* #,##0.00_);_(* \(#,##0.00\);_(* &quot;-&quot;??_);_(@_)">
                  <c:v>1.52</c:v>
                </c:pt>
                <c:pt idx="15" formatCode="_(* #,##0.00_);_(* \(#,##0.00\);_(* &quot;-&quot;??_);_(@_)">
                  <c:v>1.73</c:v>
                </c:pt>
              </c:numCache>
            </c:numRef>
          </c:val>
          <c:extLst>
            <c:ext xmlns:c16="http://schemas.microsoft.com/office/drawing/2014/chart" uri="{C3380CC4-5D6E-409C-BE32-E72D297353CC}">
              <c16:uniqueId val="{00000000-6CC6-4799-A17C-2DFFA0CE7390}"/>
            </c:ext>
          </c:extLst>
        </c:ser>
        <c:ser>
          <c:idx val="1"/>
          <c:order val="1"/>
          <c:tx>
            <c:strRef>
              <c:f>'10'!$I$11</c:f>
              <c:strCache>
                <c:ptCount val="1"/>
                <c:pt idx="0">
                  <c:v>Gross non-life insurance premiums</c:v>
                </c:pt>
              </c:strCache>
            </c:strRef>
          </c:tx>
          <c:spPr>
            <a:solidFill>
              <a:srgbClr val="91C864"/>
            </a:solidFill>
          </c:spPr>
          <c:invertIfNegative val="0"/>
          <c:cat>
            <c:strRef>
              <c:f>'10'!$J$8:$Y$8</c:f>
              <c:strCache>
                <c:ptCount val="16"/>
                <c:pt idx="0">
                  <c:v>Q1.22</c:v>
                </c:pt>
                <c:pt idx="3">
                  <c:v>Q4.22</c:v>
                </c:pt>
                <c:pt idx="5">
                  <c:v>Q2.23</c:v>
                </c:pt>
                <c:pt idx="7">
                  <c:v>Q4.23</c:v>
                </c:pt>
                <c:pt idx="9">
                  <c:v>Q2.24</c:v>
                </c:pt>
                <c:pt idx="11">
                  <c:v>Q4.24</c:v>
                </c:pt>
                <c:pt idx="13">
                  <c:v>Q2.25</c:v>
                </c:pt>
                <c:pt idx="15">
                  <c:v>Q4.25</c:v>
                </c:pt>
              </c:strCache>
            </c:strRef>
          </c:cat>
          <c:val>
            <c:numRef>
              <c:f>'10'!$J$11:$Y$11</c:f>
              <c:numCache>
                <c:formatCode>_-* #\ ##0.0_-;\-* #\ ##0.0_-;_-* "-"??_-;_-@_-</c:formatCode>
                <c:ptCount val="16"/>
                <c:pt idx="0">
                  <c:v>8.3800000000000008</c:v>
                </c:pt>
                <c:pt idx="1">
                  <c:v>7.07</c:v>
                </c:pt>
                <c:pt idx="2">
                  <c:v>9.75</c:v>
                </c:pt>
                <c:pt idx="3">
                  <c:v>9.65</c:v>
                </c:pt>
                <c:pt idx="4">
                  <c:v>8.98</c:v>
                </c:pt>
                <c:pt idx="5">
                  <c:v>10.11</c:v>
                </c:pt>
                <c:pt idx="6">
                  <c:v>11.48</c:v>
                </c:pt>
                <c:pt idx="7">
                  <c:v>11.28</c:v>
                </c:pt>
                <c:pt idx="8">
                  <c:v>10.26</c:v>
                </c:pt>
                <c:pt idx="9" formatCode="_(* #,##0.00_);_(* \(#,##0.00\);_(* &quot;-&quot;??_);_(@_)">
                  <c:v>11.32</c:v>
                </c:pt>
                <c:pt idx="10" formatCode="_(* #,##0.00_);_(* \(#,##0.00\);_(* &quot;-&quot;??_);_(@_)">
                  <c:v>12.84</c:v>
                </c:pt>
                <c:pt idx="11" formatCode="_(* #,##0.00_);_(* \(#,##0.00\);_(* &quot;-&quot;??_);_(@_)">
                  <c:v>13.12</c:v>
                </c:pt>
                <c:pt idx="12" formatCode="_(* #,##0.00_);_(* \(#,##0.00\);_(* &quot;-&quot;??_);_(@_)">
                  <c:v>14</c:v>
                </c:pt>
                <c:pt idx="13" formatCode="_(* #,##0.00_);_(* \(#,##0.00\);_(* &quot;-&quot;??_);_(@_)">
                  <c:v>16.48</c:v>
                </c:pt>
                <c:pt idx="14" formatCode="_(* #,##0.00_);_(* \(#,##0.00\);_(* &quot;-&quot;??_);_(@_)">
                  <c:v>17.91</c:v>
                </c:pt>
                <c:pt idx="15" formatCode="_(* #,##0.00_);_(* \(#,##0.00\);_(* &quot;-&quot;??_);_(@_)">
                  <c:v>17.88</c:v>
                </c:pt>
              </c:numCache>
            </c:numRef>
          </c:val>
          <c:extLst>
            <c:ext xmlns:c16="http://schemas.microsoft.com/office/drawing/2014/chart" uri="{C3380CC4-5D6E-409C-BE32-E72D297353CC}">
              <c16:uniqueId val="{00000001-6CC6-4799-A17C-2DFFA0CE7390}"/>
            </c:ext>
          </c:extLst>
        </c:ser>
        <c:dLbls>
          <c:showLegendKey val="0"/>
          <c:showVal val="0"/>
          <c:showCatName val="0"/>
          <c:showSerName val="0"/>
          <c:showPercent val="0"/>
          <c:showBubbleSize val="0"/>
        </c:dLbls>
        <c:gapWidth val="50"/>
        <c:overlap val="100"/>
        <c:axId val="1147043375"/>
        <c:axId val="1"/>
      </c:barChart>
      <c:lineChart>
        <c:grouping val="standard"/>
        <c:varyColors val="0"/>
        <c:ser>
          <c:idx val="2"/>
          <c:order val="2"/>
          <c:tx>
            <c:strRef>
              <c:f>'10'!$I$12</c:f>
              <c:strCache>
                <c:ptCount val="1"/>
                <c:pt idx="0">
                  <c:v>Ratio of life claims paid  (r.h.s.)</c:v>
                </c:pt>
              </c:strCache>
            </c:strRef>
          </c:tx>
          <c:spPr>
            <a:ln w="25400" cmpd="sng">
              <a:solidFill>
                <a:srgbClr val="7D0532"/>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3-6CC6-4799-A17C-2DFFA0CE7390}"/>
              </c:ext>
            </c:extLst>
          </c:dPt>
          <c:dPt>
            <c:idx val="4"/>
            <c:bubble3D val="0"/>
            <c:spPr>
              <a:ln w="25400" cmpd="sng">
                <a:noFill/>
                <a:prstDash val="solid"/>
              </a:ln>
            </c:spPr>
            <c:extLst>
              <c:ext xmlns:c16="http://schemas.microsoft.com/office/drawing/2014/chart" uri="{C3380CC4-5D6E-409C-BE32-E72D297353CC}">
                <c16:uniqueId val="{00000005-6CC6-4799-A17C-2DFFA0CE7390}"/>
              </c:ext>
            </c:extLst>
          </c:dPt>
          <c:dPt>
            <c:idx val="8"/>
            <c:bubble3D val="0"/>
            <c:spPr>
              <a:ln w="25400" cmpd="sng">
                <a:noFill/>
                <a:prstDash val="solid"/>
              </a:ln>
            </c:spPr>
            <c:extLst>
              <c:ext xmlns:c16="http://schemas.microsoft.com/office/drawing/2014/chart" uri="{C3380CC4-5D6E-409C-BE32-E72D297353CC}">
                <c16:uniqueId val="{00000007-6CC6-4799-A17C-2DFFA0CE7390}"/>
              </c:ext>
            </c:extLst>
          </c:dPt>
          <c:dPt>
            <c:idx val="12"/>
            <c:bubble3D val="0"/>
            <c:spPr>
              <a:ln w="25400" cmpd="sng">
                <a:noFill/>
                <a:prstDash val="solid"/>
              </a:ln>
            </c:spPr>
            <c:extLst>
              <c:ext xmlns:c16="http://schemas.microsoft.com/office/drawing/2014/chart" uri="{C3380CC4-5D6E-409C-BE32-E72D297353CC}">
                <c16:uniqueId val="{00000009-6CC6-4799-A17C-2DFFA0CE7390}"/>
              </c:ext>
            </c:extLst>
          </c:dPt>
          <c:cat>
            <c:strRef>
              <c:f>'10'!$J$8:$Y$8</c:f>
              <c:strCache>
                <c:ptCount val="16"/>
                <c:pt idx="0">
                  <c:v>Q1.22</c:v>
                </c:pt>
                <c:pt idx="3">
                  <c:v>Q4.22</c:v>
                </c:pt>
                <c:pt idx="5">
                  <c:v>Q2.23</c:v>
                </c:pt>
                <c:pt idx="7">
                  <c:v>Q4.23</c:v>
                </c:pt>
                <c:pt idx="9">
                  <c:v>Q2.24</c:v>
                </c:pt>
                <c:pt idx="11">
                  <c:v>Q4.24</c:v>
                </c:pt>
                <c:pt idx="13">
                  <c:v>Q2.25</c:v>
                </c:pt>
                <c:pt idx="15">
                  <c:v>Q4.25</c:v>
                </c:pt>
              </c:strCache>
            </c:strRef>
          </c:cat>
          <c:val>
            <c:numRef>
              <c:f>'10'!$J$12:$Y$12</c:f>
              <c:numCache>
                <c:formatCode>0%</c:formatCode>
                <c:ptCount val="16"/>
                <c:pt idx="0">
                  <c:v>0.13250000000000001</c:v>
                </c:pt>
                <c:pt idx="1">
                  <c:v>0.14099999999999999</c:v>
                </c:pt>
                <c:pt idx="2">
                  <c:v>0.15709999999999999</c:v>
                </c:pt>
                <c:pt idx="3">
                  <c:v>0.17280000000000001</c:v>
                </c:pt>
                <c:pt idx="4">
                  <c:v>0.20219999999999999</c:v>
                </c:pt>
                <c:pt idx="5">
                  <c:v>0.2152</c:v>
                </c:pt>
                <c:pt idx="6">
                  <c:v>0.22220000000000001</c:v>
                </c:pt>
                <c:pt idx="7">
                  <c:v>0.23119999999999999</c:v>
                </c:pt>
                <c:pt idx="8">
                  <c:v>0.23100000000000001</c:v>
                </c:pt>
                <c:pt idx="9">
                  <c:v>0.2344</c:v>
                </c:pt>
                <c:pt idx="10">
                  <c:v>0.24279999999999999</c:v>
                </c:pt>
                <c:pt idx="11">
                  <c:v>0.255</c:v>
                </c:pt>
                <c:pt idx="12">
                  <c:v>0.26519999999999999</c:v>
                </c:pt>
                <c:pt idx="13">
                  <c:v>0.27889999999999998</c:v>
                </c:pt>
                <c:pt idx="14">
                  <c:v>0.29899999999999999</c:v>
                </c:pt>
                <c:pt idx="15">
                  <c:v>0.30919999999999997</c:v>
                </c:pt>
              </c:numCache>
            </c:numRef>
          </c:val>
          <c:smooth val="0"/>
          <c:extLst>
            <c:ext xmlns:c16="http://schemas.microsoft.com/office/drawing/2014/chart" uri="{C3380CC4-5D6E-409C-BE32-E72D297353CC}">
              <c16:uniqueId val="{0000000A-6CC6-4799-A17C-2DFFA0CE7390}"/>
            </c:ext>
          </c:extLst>
        </c:ser>
        <c:ser>
          <c:idx val="3"/>
          <c:order val="3"/>
          <c:tx>
            <c:strRef>
              <c:f>'10'!$I$13</c:f>
              <c:strCache>
                <c:ptCount val="1"/>
                <c:pt idx="0">
                  <c:v>Ratio of non-life claims paid (r.h.s.)</c:v>
                </c:pt>
              </c:strCache>
            </c:strRef>
          </c:tx>
          <c:spPr>
            <a:ln w="25400" cmpd="sng">
              <a:solidFill>
                <a:srgbClr val="DC4B64"/>
              </a:solidFill>
              <a:prstDash val="solid"/>
            </a:ln>
          </c:spPr>
          <c:marker>
            <c:symbol val="none"/>
          </c:marker>
          <c:dPt>
            <c:idx val="0"/>
            <c:bubble3D val="0"/>
            <c:spPr>
              <a:ln w="25400" cmpd="sng">
                <a:noFill/>
                <a:prstDash val="solid"/>
              </a:ln>
            </c:spPr>
            <c:extLst>
              <c:ext xmlns:c16="http://schemas.microsoft.com/office/drawing/2014/chart" uri="{C3380CC4-5D6E-409C-BE32-E72D297353CC}">
                <c16:uniqueId val="{0000000C-6CC6-4799-A17C-2DFFA0CE7390}"/>
              </c:ext>
            </c:extLst>
          </c:dPt>
          <c:dPt>
            <c:idx val="4"/>
            <c:bubble3D val="0"/>
            <c:spPr>
              <a:ln w="25400" cmpd="sng">
                <a:noFill/>
                <a:prstDash val="solid"/>
              </a:ln>
            </c:spPr>
            <c:extLst>
              <c:ext xmlns:c16="http://schemas.microsoft.com/office/drawing/2014/chart" uri="{C3380CC4-5D6E-409C-BE32-E72D297353CC}">
                <c16:uniqueId val="{0000000E-6CC6-4799-A17C-2DFFA0CE7390}"/>
              </c:ext>
            </c:extLst>
          </c:dPt>
          <c:dPt>
            <c:idx val="8"/>
            <c:bubble3D val="0"/>
            <c:spPr>
              <a:ln w="25400" cmpd="sng">
                <a:noFill/>
                <a:prstDash val="solid"/>
              </a:ln>
            </c:spPr>
            <c:extLst>
              <c:ext xmlns:c16="http://schemas.microsoft.com/office/drawing/2014/chart" uri="{C3380CC4-5D6E-409C-BE32-E72D297353CC}">
                <c16:uniqueId val="{00000010-6CC6-4799-A17C-2DFFA0CE7390}"/>
              </c:ext>
            </c:extLst>
          </c:dPt>
          <c:dPt>
            <c:idx val="12"/>
            <c:bubble3D val="0"/>
            <c:spPr>
              <a:ln w="25400" cmpd="sng">
                <a:noFill/>
                <a:prstDash val="solid"/>
              </a:ln>
            </c:spPr>
            <c:extLst>
              <c:ext xmlns:c16="http://schemas.microsoft.com/office/drawing/2014/chart" uri="{C3380CC4-5D6E-409C-BE32-E72D297353CC}">
                <c16:uniqueId val="{00000012-6CC6-4799-A17C-2DFFA0CE7390}"/>
              </c:ext>
            </c:extLst>
          </c:dPt>
          <c:cat>
            <c:strRef>
              <c:f>'10'!$J$8:$Y$8</c:f>
              <c:strCache>
                <c:ptCount val="16"/>
                <c:pt idx="0">
                  <c:v>Q1.22</c:v>
                </c:pt>
                <c:pt idx="3">
                  <c:v>Q4.22</c:v>
                </c:pt>
                <c:pt idx="5">
                  <c:v>Q2.23</c:v>
                </c:pt>
                <c:pt idx="7">
                  <c:v>Q4.23</c:v>
                </c:pt>
                <c:pt idx="9">
                  <c:v>Q2.24</c:v>
                </c:pt>
                <c:pt idx="11">
                  <c:v>Q4.24</c:v>
                </c:pt>
                <c:pt idx="13">
                  <c:v>Q2.25</c:v>
                </c:pt>
                <c:pt idx="15">
                  <c:v>Q4.25</c:v>
                </c:pt>
              </c:strCache>
            </c:strRef>
          </c:cat>
          <c:val>
            <c:numRef>
              <c:f>'10'!$J$13:$Y$13</c:f>
              <c:numCache>
                <c:formatCode>0%</c:formatCode>
                <c:ptCount val="16"/>
                <c:pt idx="0">
                  <c:v>0.38200000000000001</c:v>
                </c:pt>
                <c:pt idx="1">
                  <c:v>0.38629999999999998</c:v>
                </c:pt>
                <c:pt idx="2">
                  <c:v>0.37230000000000002</c:v>
                </c:pt>
                <c:pt idx="3">
                  <c:v>0.34770000000000001</c:v>
                </c:pt>
                <c:pt idx="4">
                  <c:v>0.35720000000000002</c:v>
                </c:pt>
                <c:pt idx="5">
                  <c:v>0.35570000000000002</c:v>
                </c:pt>
                <c:pt idx="6">
                  <c:v>0.35659999999999997</c:v>
                </c:pt>
                <c:pt idx="7">
                  <c:v>0.37280000000000002</c:v>
                </c:pt>
                <c:pt idx="8">
                  <c:v>0.3866</c:v>
                </c:pt>
                <c:pt idx="9">
                  <c:v>0.39889999999999998</c:v>
                </c:pt>
                <c:pt idx="10">
                  <c:v>0.40679999999999999</c:v>
                </c:pt>
                <c:pt idx="11">
                  <c:v>0.40949999999999998</c:v>
                </c:pt>
                <c:pt idx="12">
                  <c:v>0.39500000000000002</c:v>
                </c:pt>
                <c:pt idx="13">
                  <c:v>0.38090000000000002</c:v>
                </c:pt>
                <c:pt idx="14">
                  <c:v>0.37090000000000001</c:v>
                </c:pt>
                <c:pt idx="15">
                  <c:v>0.37630000000000002</c:v>
                </c:pt>
              </c:numCache>
            </c:numRef>
          </c:val>
          <c:smooth val="0"/>
          <c:extLst>
            <c:ext xmlns:c16="http://schemas.microsoft.com/office/drawing/2014/chart" uri="{C3380CC4-5D6E-409C-BE32-E72D297353CC}">
              <c16:uniqueId val="{00000013-6CC6-4799-A17C-2DFFA0CE7390}"/>
            </c:ext>
          </c:extLst>
        </c:ser>
        <c:dLbls>
          <c:showLegendKey val="0"/>
          <c:showVal val="0"/>
          <c:showCatName val="0"/>
          <c:showSerName val="0"/>
          <c:showPercent val="0"/>
          <c:showBubbleSize val="0"/>
        </c:dLbls>
        <c:marker val="1"/>
        <c:smooth val="0"/>
        <c:axId val="3"/>
        <c:axId val="4"/>
      </c:lineChart>
      <c:catAx>
        <c:axId val="114704337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1"/>
        <c:crosses val="autoZero"/>
        <c:auto val="1"/>
        <c:lblAlgn val="ctr"/>
        <c:lblOffset val="100"/>
        <c:tickLblSkip val="1"/>
        <c:tickMarkSkip val="1"/>
        <c:noMultiLvlLbl val="0"/>
      </c:catAx>
      <c:valAx>
        <c:axId val="1"/>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vert="horz"/>
          <a:lstStyle/>
          <a:p>
            <a:pPr>
              <a:defRPr sz="750">
                <a:latin typeface="Arial"/>
                <a:ea typeface="Arial"/>
                <a:cs typeface="Arial"/>
              </a:defRPr>
            </a:pPr>
            <a:endParaRPr lang="uk-UA"/>
          </a:p>
        </c:txPr>
        <c:crossAx val="1147043375"/>
        <c:crosses val="autoZero"/>
        <c:crossBetween val="between"/>
        <c:majorUnit val="4"/>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0.5"/>
          <c:min val="0"/>
        </c:scaling>
        <c:delete val="0"/>
        <c:axPos val="r"/>
        <c:numFmt formatCode="0%" sourceLinked="0"/>
        <c:majorTickMark val="in"/>
        <c:minorTickMark val="none"/>
        <c:tickLblPos val="nextTo"/>
        <c:spPr>
          <a:noFill/>
          <a:ln w="9525">
            <a:solidFill>
              <a:srgbClr val="505050"/>
            </a:solidFill>
            <a:prstDash val="solid"/>
          </a:ln>
          <a:effectLst/>
        </c:spPr>
        <c:txPr>
          <a:bodyPr rot="0" vert="horz"/>
          <a:lstStyle/>
          <a:p>
            <a:pPr>
              <a:defRPr sz="750">
                <a:latin typeface="Arial"/>
                <a:ea typeface="Arial"/>
                <a:cs typeface="Arial"/>
              </a:defRPr>
            </a:pPr>
            <a:endParaRPr lang="uk-UA"/>
          </a:p>
        </c:txPr>
        <c:crossAx val="3"/>
        <c:crosses val="max"/>
        <c:crossBetween val="between"/>
        <c:majorUnit val="0.1"/>
      </c:valAx>
      <c:spPr>
        <a:noFill/>
        <a:ln w="9525">
          <a:solidFill>
            <a:srgbClr val="505050"/>
          </a:solidFill>
        </a:ln>
      </c:spPr>
    </c:plotArea>
    <c:legend>
      <c:legendPos val="r"/>
      <c:layout>
        <c:manualLayout>
          <c:xMode val="edge"/>
          <c:yMode val="edge"/>
          <c:x val="0"/>
          <c:y val="0.700502739698321"/>
          <c:w val="1"/>
          <c:h val="0.29433136147749367"/>
        </c:manualLayout>
      </c:layout>
      <c:overlay val="0"/>
      <c:spPr>
        <a:noFill/>
        <a:ln w="25400">
          <a:noFill/>
        </a:ln>
      </c:spPr>
      <c:txPr>
        <a:bodyPr/>
        <a:lstStyle/>
        <a:p>
          <a:pPr>
            <a:defRPr sz="750">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'11'!$K$13</c:f>
              <c:strCache>
                <c:ptCount val="1"/>
                <c:pt idx="0">
                  <c:v>Премії, належні перестраховикам-нерезидентам</c:v>
                </c:pt>
              </c:strCache>
            </c:strRef>
          </c:tx>
          <c:spPr>
            <a:solidFill>
              <a:srgbClr val="057D46"/>
            </a:solidFill>
            <a:ln w="25400">
              <a:noFill/>
            </a:ln>
          </c:spPr>
          <c:invertIfNegative val="0"/>
          <c:cat>
            <c:strRef>
              <c:f>'11'!$M$12:$AB$12</c:f>
              <c:strCache>
                <c:ptCount val="16"/>
                <c:pt idx="0">
                  <c:v>I.22</c:v>
                </c:pt>
                <c:pt idx="3">
                  <c:v>ІV.22</c:v>
                </c:pt>
                <c:pt idx="5">
                  <c:v>II.23</c:v>
                </c:pt>
                <c:pt idx="7">
                  <c:v>ІV.23</c:v>
                </c:pt>
                <c:pt idx="9">
                  <c:v>II.24</c:v>
                </c:pt>
                <c:pt idx="11">
                  <c:v>ІV.24</c:v>
                </c:pt>
                <c:pt idx="13">
                  <c:v>II.25</c:v>
                </c:pt>
                <c:pt idx="15">
                  <c:v>ІV.25</c:v>
                </c:pt>
              </c:strCache>
            </c:strRef>
          </c:cat>
          <c:val>
            <c:numRef>
              <c:f>'11'!$M$13:$AB$13</c:f>
              <c:numCache>
                <c:formatCode>0.0</c:formatCode>
                <c:ptCount val="16"/>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1.65</c:v>
                </c:pt>
                <c:pt idx="15" formatCode="0.00">
                  <c:v>1.53</c:v>
                </c:pt>
              </c:numCache>
            </c:numRef>
          </c:val>
          <c:extLst>
            <c:ext xmlns:c16="http://schemas.microsoft.com/office/drawing/2014/chart" uri="{C3380CC4-5D6E-409C-BE32-E72D297353CC}">
              <c16:uniqueId val="{00000000-72F0-4D53-BD2A-3A5948BD3251}"/>
            </c:ext>
          </c:extLst>
        </c:ser>
        <c:ser>
          <c:idx val="0"/>
          <c:order val="1"/>
          <c:tx>
            <c:strRef>
              <c:f>'11'!$K$14</c:f>
              <c:strCache>
                <c:ptCount val="1"/>
                <c:pt idx="0">
                  <c:v>Премії, належні перестраховикам-резидентам</c:v>
                </c:pt>
              </c:strCache>
            </c:strRef>
          </c:tx>
          <c:spPr>
            <a:solidFill>
              <a:srgbClr val="91C864"/>
            </a:solidFill>
            <a:ln w="25400">
              <a:noFill/>
            </a:ln>
          </c:spPr>
          <c:invertIfNegative val="0"/>
          <c:cat>
            <c:strRef>
              <c:f>'11'!$M$12:$AB$12</c:f>
              <c:strCache>
                <c:ptCount val="16"/>
                <c:pt idx="0">
                  <c:v>I.22</c:v>
                </c:pt>
                <c:pt idx="3">
                  <c:v>ІV.22</c:v>
                </c:pt>
                <c:pt idx="5">
                  <c:v>II.23</c:v>
                </c:pt>
                <c:pt idx="7">
                  <c:v>ІV.23</c:v>
                </c:pt>
                <c:pt idx="9">
                  <c:v>II.24</c:v>
                </c:pt>
                <c:pt idx="11">
                  <c:v>ІV.24</c:v>
                </c:pt>
                <c:pt idx="13">
                  <c:v>II.25</c:v>
                </c:pt>
                <c:pt idx="15">
                  <c:v>ІV.25</c:v>
                </c:pt>
              </c:strCache>
            </c:strRef>
          </c:cat>
          <c:val>
            <c:numRef>
              <c:f>'11'!$M$14:$AB$14</c:f>
              <c:numCache>
                <c:formatCode>0.0</c:formatCode>
                <c:ptCount val="16"/>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0.13</c:v>
                </c:pt>
                <c:pt idx="14" formatCode="0.00">
                  <c:v>7.0000000000000007E-2</c:v>
                </c:pt>
                <c:pt idx="15" formatCode="0.00">
                  <c:v>0.05</c:v>
                </c:pt>
              </c:numCache>
            </c:numRef>
          </c:val>
          <c:extLst>
            <c:ext xmlns:c16="http://schemas.microsoft.com/office/drawing/2014/chart" uri="{C3380CC4-5D6E-409C-BE32-E72D297353CC}">
              <c16:uniqueId val="{00000001-72F0-4D53-BD2A-3A5948BD3251}"/>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'11'!$K$16</c:f>
              <c:strCache>
                <c:ptCount val="1"/>
                <c:pt idx="0">
                  <c:v>Рівень виплат* (п. ш.)</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72F0-4D53-BD2A-3A5948BD3251}"/>
              </c:ext>
            </c:extLst>
          </c:dPt>
          <c:dPt>
            <c:idx val="4"/>
            <c:bubble3D val="0"/>
            <c:spPr>
              <a:ln w="25400">
                <a:noFill/>
              </a:ln>
            </c:spPr>
            <c:extLst>
              <c:ext xmlns:c16="http://schemas.microsoft.com/office/drawing/2014/chart" uri="{C3380CC4-5D6E-409C-BE32-E72D297353CC}">
                <c16:uniqueId val="{00000005-72F0-4D53-BD2A-3A5948BD3251}"/>
              </c:ext>
            </c:extLst>
          </c:dPt>
          <c:dPt>
            <c:idx val="8"/>
            <c:bubble3D val="0"/>
            <c:spPr>
              <a:ln w="25400">
                <a:noFill/>
              </a:ln>
            </c:spPr>
            <c:extLst>
              <c:ext xmlns:c16="http://schemas.microsoft.com/office/drawing/2014/chart" uri="{C3380CC4-5D6E-409C-BE32-E72D297353CC}">
                <c16:uniqueId val="{00000007-72F0-4D53-BD2A-3A5948BD3251}"/>
              </c:ext>
            </c:extLst>
          </c:dPt>
          <c:dPt>
            <c:idx val="12"/>
            <c:bubble3D val="0"/>
            <c:spPr>
              <a:ln w="25400">
                <a:noFill/>
              </a:ln>
            </c:spPr>
            <c:extLst>
              <c:ext xmlns:c16="http://schemas.microsoft.com/office/drawing/2014/chart" uri="{C3380CC4-5D6E-409C-BE32-E72D297353CC}">
                <c16:uniqueId val="{00000009-72F0-4D53-BD2A-3A5948BD3251}"/>
              </c:ext>
            </c:extLst>
          </c:dPt>
          <c:cat>
            <c:strRef>
              <c:f>'11'!$M$12:$T$12</c:f>
              <c:strCache>
                <c:ptCount val="8"/>
                <c:pt idx="0">
                  <c:v>I.22</c:v>
                </c:pt>
                <c:pt idx="3">
                  <c:v>ІV.22</c:v>
                </c:pt>
                <c:pt idx="5">
                  <c:v>II.23</c:v>
                </c:pt>
                <c:pt idx="7">
                  <c:v>ІV.23</c:v>
                </c:pt>
              </c:strCache>
            </c:strRef>
          </c:cat>
          <c:val>
            <c:numRef>
              <c:f>'11'!$M$16:$AB$16</c:f>
              <c:numCache>
                <c:formatCode>0%</c:formatCode>
                <c:ptCount val="16"/>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0.40579999999999999</c:v>
                </c:pt>
                <c:pt idx="14" formatCode="0.0%">
                  <c:v>0.38550000000000001</c:v>
                </c:pt>
                <c:pt idx="15" formatCode="0.0%">
                  <c:v>0.45989999999999998</c:v>
                </c:pt>
              </c:numCache>
            </c:numRef>
          </c:val>
          <c:smooth val="0"/>
          <c:extLst>
            <c:ext xmlns:c16="http://schemas.microsoft.com/office/drawing/2014/chart" uri="{C3380CC4-5D6E-409C-BE32-E72D297353CC}">
              <c16:uniqueId val="{0000000A-72F0-4D53-BD2A-3A5948BD3251}"/>
            </c:ext>
          </c:extLst>
        </c:ser>
        <c:ser>
          <c:idx val="2"/>
          <c:order val="3"/>
          <c:tx>
            <c:strRef>
              <c:f>'11'!$K$15</c:f>
              <c:strCache>
                <c:ptCount val="1"/>
                <c:pt idx="0">
                  <c:v>Коефіцієнт утримання** (п. ш.)</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72F0-4D53-BD2A-3A5948BD3251}"/>
              </c:ext>
            </c:extLst>
          </c:dPt>
          <c:dPt>
            <c:idx val="4"/>
            <c:bubble3D val="0"/>
            <c:spPr>
              <a:ln w="25400">
                <a:noFill/>
              </a:ln>
            </c:spPr>
            <c:extLst>
              <c:ext xmlns:c16="http://schemas.microsoft.com/office/drawing/2014/chart" uri="{C3380CC4-5D6E-409C-BE32-E72D297353CC}">
                <c16:uniqueId val="{0000000E-72F0-4D53-BD2A-3A5948BD3251}"/>
              </c:ext>
            </c:extLst>
          </c:dPt>
          <c:dPt>
            <c:idx val="8"/>
            <c:bubble3D val="0"/>
            <c:spPr>
              <a:ln w="25400">
                <a:noFill/>
              </a:ln>
            </c:spPr>
            <c:extLst>
              <c:ext xmlns:c16="http://schemas.microsoft.com/office/drawing/2014/chart" uri="{C3380CC4-5D6E-409C-BE32-E72D297353CC}">
                <c16:uniqueId val="{00000010-72F0-4D53-BD2A-3A5948BD3251}"/>
              </c:ext>
            </c:extLst>
          </c:dPt>
          <c:dPt>
            <c:idx val="12"/>
            <c:bubble3D val="0"/>
            <c:spPr>
              <a:ln w="25400">
                <a:noFill/>
              </a:ln>
            </c:spPr>
            <c:extLst>
              <c:ext xmlns:c16="http://schemas.microsoft.com/office/drawing/2014/chart" uri="{C3380CC4-5D6E-409C-BE32-E72D297353CC}">
                <c16:uniqueId val="{00000012-72F0-4D53-BD2A-3A5948BD3251}"/>
              </c:ext>
            </c:extLst>
          </c:dPt>
          <c:cat>
            <c:strRef>
              <c:f>'11'!$M$12:$T$12</c:f>
              <c:strCache>
                <c:ptCount val="8"/>
                <c:pt idx="0">
                  <c:v>I.22</c:v>
                </c:pt>
                <c:pt idx="3">
                  <c:v>ІV.22</c:v>
                </c:pt>
                <c:pt idx="5">
                  <c:v>II.23</c:v>
                </c:pt>
                <c:pt idx="7">
                  <c:v>ІV.23</c:v>
                </c:pt>
              </c:strCache>
            </c:strRef>
          </c:cat>
          <c:val>
            <c:numRef>
              <c:f>'11'!$M$15:$AB$15</c:f>
              <c:numCache>
                <c:formatCode>0%</c:formatCode>
                <c:ptCount val="16"/>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0.99570000000000003</c:v>
                </c:pt>
                <c:pt idx="15" formatCode="0.0%">
                  <c:v>0.99619999999999997</c:v>
                </c:pt>
              </c:numCache>
            </c:numRef>
          </c:val>
          <c:smooth val="0"/>
          <c:extLst>
            <c:ext xmlns:c16="http://schemas.microsoft.com/office/drawing/2014/chart" uri="{C3380CC4-5D6E-409C-BE32-E72D297353CC}">
              <c16:uniqueId val="{00000013-72F0-4D53-BD2A-3A5948BD3251}"/>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80701860821125992"/>
          <c:w val="0.99775099376050169"/>
          <c:h val="0.19298139178874019"/>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77677515578112E-2"/>
          <c:y val="4.4963587249044305E-2"/>
          <c:w val="0.86063254522603516"/>
          <c:h val="0.66712172873498199"/>
        </c:manualLayout>
      </c:layout>
      <c:barChart>
        <c:barDir val="col"/>
        <c:grouping val="stacked"/>
        <c:varyColors val="0"/>
        <c:ser>
          <c:idx val="1"/>
          <c:order val="0"/>
          <c:tx>
            <c:strRef>
              <c:f>'11'!$J$13</c:f>
              <c:strCache>
                <c:ptCount val="1"/>
                <c:pt idx="0">
                  <c:v>Premiums ceded to non-resident reinsurers</c:v>
                </c:pt>
              </c:strCache>
            </c:strRef>
          </c:tx>
          <c:spPr>
            <a:solidFill>
              <a:srgbClr val="057D46"/>
            </a:solidFill>
            <a:ln w="25400">
              <a:noFill/>
            </a:ln>
          </c:spPr>
          <c:invertIfNegative val="0"/>
          <c:cat>
            <c:strRef>
              <c:f>'11'!$M$11:$AB$11</c:f>
              <c:strCache>
                <c:ptCount val="16"/>
                <c:pt idx="0">
                  <c:v>Q1.22</c:v>
                </c:pt>
                <c:pt idx="3">
                  <c:v>Q4.22</c:v>
                </c:pt>
                <c:pt idx="5">
                  <c:v>Q2.23</c:v>
                </c:pt>
                <c:pt idx="7">
                  <c:v>Q4.23</c:v>
                </c:pt>
                <c:pt idx="9">
                  <c:v>Q2.24</c:v>
                </c:pt>
                <c:pt idx="11">
                  <c:v>Q4.24</c:v>
                </c:pt>
                <c:pt idx="13">
                  <c:v>Q2.25</c:v>
                </c:pt>
                <c:pt idx="15">
                  <c:v>Q4.25</c:v>
                </c:pt>
              </c:strCache>
            </c:strRef>
          </c:cat>
          <c:val>
            <c:numRef>
              <c:f>'11'!$M$13:$AB$13</c:f>
              <c:numCache>
                <c:formatCode>0.0</c:formatCode>
                <c:ptCount val="16"/>
                <c:pt idx="0">
                  <c:v>0.97</c:v>
                </c:pt>
                <c:pt idx="1">
                  <c:v>0.78</c:v>
                </c:pt>
                <c:pt idx="2">
                  <c:v>0.81</c:v>
                </c:pt>
                <c:pt idx="3">
                  <c:v>0.55000000000000004</c:v>
                </c:pt>
                <c:pt idx="4">
                  <c:v>1.18</c:v>
                </c:pt>
                <c:pt idx="5">
                  <c:v>0.8</c:v>
                </c:pt>
                <c:pt idx="6">
                  <c:v>1</c:v>
                </c:pt>
                <c:pt idx="7">
                  <c:v>0.67</c:v>
                </c:pt>
                <c:pt idx="8">
                  <c:v>1.21</c:v>
                </c:pt>
                <c:pt idx="9">
                  <c:v>0.96</c:v>
                </c:pt>
                <c:pt idx="10" formatCode="0.00">
                  <c:v>1.01</c:v>
                </c:pt>
                <c:pt idx="11" formatCode="0.00">
                  <c:v>0.8</c:v>
                </c:pt>
                <c:pt idx="12" formatCode="0.00">
                  <c:v>1.52</c:v>
                </c:pt>
                <c:pt idx="13" formatCode="0.00">
                  <c:v>1.46</c:v>
                </c:pt>
                <c:pt idx="14" formatCode="0.00">
                  <c:v>1.65</c:v>
                </c:pt>
                <c:pt idx="15" formatCode="0.00">
                  <c:v>1.53</c:v>
                </c:pt>
              </c:numCache>
            </c:numRef>
          </c:val>
          <c:extLst>
            <c:ext xmlns:c16="http://schemas.microsoft.com/office/drawing/2014/chart" uri="{C3380CC4-5D6E-409C-BE32-E72D297353CC}">
              <c16:uniqueId val="{00000000-6557-4837-B224-0267019A7D24}"/>
            </c:ext>
          </c:extLst>
        </c:ser>
        <c:ser>
          <c:idx val="0"/>
          <c:order val="1"/>
          <c:tx>
            <c:strRef>
              <c:f>'11'!$J$14</c:f>
              <c:strCache>
                <c:ptCount val="1"/>
                <c:pt idx="0">
                  <c:v>Premiums ceded to resident reinsurers</c:v>
                </c:pt>
              </c:strCache>
            </c:strRef>
          </c:tx>
          <c:spPr>
            <a:solidFill>
              <a:srgbClr val="91C864"/>
            </a:solidFill>
            <a:ln w="25400">
              <a:noFill/>
            </a:ln>
          </c:spPr>
          <c:invertIfNegative val="0"/>
          <c:cat>
            <c:strRef>
              <c:f>'11'!$M$11:$AB$11</c:f>
              <c:strCache>
                <c:ptCount val="16"/>
                <c:pt idx="0">
                  <c:v>Q1.22</c:v>
                </c:pt>
                <c:pt idx="3">
                  <c:v>Q4.22</c:v>
                </c:pt>
                <c:pt idx="5">
                  <c:v>Q2.23</c:v>
                </c:pt>
                <c:pt idx="7">
                  <c:v>Q4.23</c:v>
                </c:pt>
                <c:pt idx="9">
                  <c:v>Q2.24</c:v>
                </c:pt>
                <c:pt idx="11">
                  <c:v>Q4.24</c:v>
                </c:pt>
                <c:pt idx="13">
                  <c:v>Q2.25</c:v>
                </c:pt>
                <c:pt idx="15">
                  <c:v>Q4.25</c:v>
                </c:pt>
              </c:strCache>
            </c:strRef>
          </c:cat>
          <c:val>
            <c:numRef>
              <c:f>'11'!$M$14:$AB$14</c:f>
              <c:numCache>
                <c:formatCode>0.0</c:formatCode>
                <c:ptCount val="16"/>
                <c:pt idx="0">
                  <c:v>0.34</c:v>
                </c:pt>
                <c:pt idx="1">
                  <c:v>0.14000000000000001</c:v>
                </c:pt>
                <c:pt idx="2">
                  <c:v>0.38</c:v>
                </c:pt>
                <c:pt idx="3">
                  <c:v>0.27</c:v>
                </c:pt>
                <c:pt idx="4">
                  <c:v>0.2</c:v>
                </c:pt>
                <c:pt idx="5">
                  <c:v>0.26</c:v>
                </c:pt>
                <c:pt idx="6">
                  <c:v>0.24</c:v>
                </c:pt>
                <c:pt idx="7">
                  <c:v>0.3</c:v>
                </c:pt>
                <c:pt idx="8">
                  <c:v>0.11</c:v>
                </c:pt>
                <c:pt idx="9">
                  <c:v>0.08</c:v>
                </c:pt>
                <c:pt idx="10" formatCode="0.00">
                  <c:v>0.1</c:v>
                </c:pt>
                <c:pt idx="11" formatCode="0.00">
                  <c:v>0.25</c:v>
                </c:pt>
                <c:pt idx="12" formatCode="0.00">
                  <c:v>0.05</c:v>
                </c:pt>
                <c:pt idx="13" formatCode="0.00">
                  <c:v>0.13</c:v>
                </c:pt>
                <c:pt idx="14" formatCode="0.00">
                  <c:v>7.0000000000000007E-2</c:v>
                </c:pt>
                <c:pt idx="15" formatCode="0.00">
                  <c:v>0.05</c:v>
                </c:pt>
              </c:numCache>
            </c:numRef>
          </c:val>
          <c:extLst>
            <c:ext xmlns:c16="http://schemas.microsoft.com/office/drawing/2014/chart" uri="{C3380CC4-5D6E-409C-BE32-E72D297353CC}">
              <c16:uniqueId val="{00000001-6557-4837-B224-0267019A7D24}"/>
            </c:ext>
          </c:extLst>
        </c:ser>
        <c:dLbls>
          <c:showLegendKey val="0"/>
          <c:showVal val="0"/>
          <c:showCatName val="0"/>
          <c:showSerName val="0"/>
          <c:showPercent val="0"/>
          <c:showBubbleSize val="0"/>
        </c:dLbls>
        <c:gapWidth val="50"/>
        <c:overlap val="100"/>
        <c:axId val="1147064591"/>
        <c:axId val="1"/>
      </c:barChart>
      <c:lineChart>
        <c:grouping val="standard"/>
        <c:varyColors val="0"/>
        <c:ser>
          <c:idx val="4"/>
          <c:order val="2"/>
          <c:tx>
            <c:strRef>
              <c:f>'11'!$J$16</c:f>
              <c:strCache>
                <c:ptCount val="1"/>
                <c:pt idx="0">
                  <c:v>Ratio of claims paid* (r.h.s.) </c:v>
                </c:pt>
              </c:strCache>
            </c:strRef>
          </c:tx>
          <c:spPr>
            <a:ln w="25400">
              <a:solidFill>
                <a:srgbClr val="7D0532"/>
              </a:solidFill>
            </a:ln>
          </c:spPr>
          <c:marker>
            <c:symbol val="none"/>
          </c:marker>
          <c:dPt>
            <c:idx val="0"/>
            <c:bubble3D val="0"/>
            <c:spPr>
              <a:ln w="25400">
                <a:noFill/>
              </a:ln>
            </c:spPr>
            <c:extLst>
              <c:ext xmlns:c16="http://schemas.microsoft.com/office/drawing/2014/chart" uri="{C3380CC4-5D6E-409C-BE32-E72D297353CC}">
                <c16:uniqueId val="{00000003-6557-4837-B224-0267019A7D24}"/>
              </c:ext>
            </c:extLst>
          </c:dPt>
          <c:dPt>
            <c:idx val="4"/>
            <c:bubble3D val="0"/>
            <c:spPr>
              <a:ln w="25400">
                <a:noFill/>
              </a:ln>
            </c:spPr>
            <c:extLst>
              <c:ext xmlns:c16="http://schemas.microsoft.com/office/drawing/2014/chart" uri="{C3380CC4-5D6E-409C-BE32-E72D297353CC}">
                <c16:uniqueId val="{00000005-6557-4837-B224-0267019A7D24}"/>
              </c:ext>
            </c:extLst>
          </c:dPt>
          <c:dPt>
            <c:idx val="8"/>
            <c:bubble3D val="0"/>
            <c:spPr>
              <a:ln w="25400">
                <a:noFill/>
              </a:ln>
            </c:spPr>
            <c:extLst>
              <c:ext xmlns:c16="http://schemas.microsoft.com/office/drawing/2014/chart" uri="{C3380CC4-5D6E-409C-BE32-E72D297353CC}">
                <c16:uniqueId val="{00000007-6557-4837-B224-0267019A7D24}"/>
              </c:ext>
            </c:extLst>
          </c:dPt>
          <c:dPt>
            <c:idx val="12"/>
            <c:bubble3D val="0"/>
            <c:spPr>
              <a:ln w="25400">
                <a:noFill/>
              </a:ln>
            </c:spPr>
            <c:extLst>
              <c:ext xmlns:c16="http://schemas.microsoft.com/office/drawing/2014/chart" uri="{C3380CC4-5D6E-409C-BE32-E72D297353CC}">
                <c16:uniqueId val="{00000009-6557-4837-B224-0267019A7D24}"/>
              </c:ext>
            </c:extLst>
          </c:dPt>
          <c:cat>
            <c:strRef>
              <c:f>'11'!$M$12:$T$12</c:f>
              <c:strCache>
                <c:ptCount val="8"/>
                <c:pt idx="0">
                  <c:v>I.22</c:v>
                </c:pt>
                <c:pt idx="3">
                  <c:v>ІV.22</c:v>
                </c:pt>
                <c:pt idx="5">
                  <c:v>II.23</c:v>
                </c:pt>
                <c:pt idx="7">
                  <c:v>ІV.23</c:v>
                </c:pt>
              </c:strCache>
            </c:strRef>
          </c:cat>
          <c:val>
            <c:numRef>
              <c:f>'11'!$M$16:$AB$16</c:f>
              <c:numCache>
                <c:formatCode>0%</c:formatCode>
                <c:ptCount val="16"/>
                <c:pt idx="0">
                  <c:v>0.39900000000000002</c:v>
                </c:pt>
                <c:pt idx="1">
                  <c:v>0.41770000000000002</c:v>
                </c:pt>
                <c:pt idx="2">
                  <c:v>0.36070000000000002</c:v>
                </c:pt>
                <c:pt idx="3">
                  <c:v>0.35620000000000002</c:v>
                </c:pt>
                <c:pt idx="4">
                  <c:v>0.38069999999999998</c:v>
                </c:pt>
                <c:pt idx="5">
                  <c:v>0.3715</c:v>
                </c:pt>
                <c:pt idx="6">
                  <c:v>0.33329999999999999</c:v>
                </c:pt>
                <c:pt idx="7">
                  <c:v>0.33929999999999999</c:v>
                </c:pt>
                <c:pt idx="8">
                  <c:v>0.34079999999999999</c:v>
                </c:pt>
                <c:pt idx="9">
                  <c:v>0.3639</c:v>
                </c:pt>
                <c:pt idx="10">
                  <c:v>0.4052</c:v>
                </c:pt>
                <c:pt idx="11">
                  <c:v>0.42780000000000001</c:v>
                </c:pt>
                <c:pt idx="12">
                  <c:v>0.41689999999999999</c:v>
                </c:pt>
                <c:pt idx="13" formatCode="0.0%">
                  <c:v>0.40579999999999999</c:v>
                </c:pt>
                <c:pt idx="14" formatCode="0.0%">
                  <c:v>0.38550000000000001</c:v>
                </c:pt>
                <c:pt idx="15" formatCode="0.0%">
                  <c:v>0.45989999999999998</c:v>
                </c:pt>
              </c:numCache>
            </c:numRef>
          </c:val>
          <c:smooth val="0"/>
          <c:extLst>
            <c:ext xmlns:c16="http://schemas.microsoft.com/office/drawing/2014/chart" uri="{C3380CC4-5D6E-409C-BE32-E72D297353CC}">
              <c16:uniqueId val="{0000000A-6557-4837-B224-0267019A7D24}"/>
            </c:ext>
          </c:extLst>
        </c:ser>
        <c:ser>
          <c:idx val="2"/>
          <c:order val="3"/>
          <c:tx>
            <c:strRef>
              <c:f>'11'!$J$15</c:f>
              <c:strCache>
                <c:ptCount val="1"/>
                <c:pt idx="0">
                  <c:v>Retention ratio** (r.h.s.)</c:v>
                </c:pt>
              </c:strCache>
            </c:strRef>
          </c:tx>
          <c:spPr>
            <a:ln w="25400">
              <a:solidFill>
                <a:srgbClr val="DC4B64"/>
              </a:solidFill>
            </a:ln>
          </c:spPr>
          <c:marker>
            <c:symbol val="none"/>
          </c:marker>
          <c:dPt>
            <c:idx val="0"/>
            <c:bubble3D val="0"/>
            <c:spPr>
              <a:ln w="25400">
                <a:noFill/>
              </a:ln>
            </c:spPr>
            <c:extLst>
              <c:ext xmlns:c16="http://schemas.microsoft.com/office/drawing/2014/chart" uri="{C3380CC4-5D6E-409C-BE32-E72D297353CC}">
                <c16:uniqueId val="{0000000C-6557-4837-B224-0267019A7D24}"/>
              </c:ext>
            </c:extLst>
          </c:dPt>
          <c:dPt>
            <c:idx val="4"/>
            <c:bubble3D val="0"/>
            <c:spPr>
              <a:ln w="25400">
                <a:noFill/>
              </a:ln>
            </c:spPr>
            <c:extLst>
              <c:ext xmlns:c16="http://schemas.microsoft.com/office/drawing/2014/chart" uri="{C3380CC4-5D6E-409C-BE32-E72D297353CC}">
                <c16:uniqueId val="{0000000E-6557-4837-B224-0267019A7D24}"/>
              </c:ext>
            </c:extLst>
          </c:dPt>
          <c:dPt>
            <c:idx val="8"/>
            <c:bubble3D val="0"/>
            <c:spPr>
              <a:ln w="25400">
                <a:noFill/>
              </a:ln>
            </c:spPr>
            <c:extLst>
              <c:ext xmlns:c16="http://schemas.microsoft.com/office/drawing/2014/chart" uri="{C3380CC4-5D6E-409C-BE32-E72D297353CC}">
                <c16:uniqueId val="{00000010-6557-4837-B224-0267019A7D24}"/>
              </c:ext>
            </c:extLst>
          </c:dPt>
          <c:dPt>
            <c:idx val="12"/>
            <c:bubble3D val="0"/>
            <c:spPr>
              <a:ln w="25400">
                <a:noFill/>
              </a:ln>
            </c:spPr>
            <c:extLst>
              <c:ext xmlns:c16="http://schemas.microsoft.com/office/drawing/2014/chart" uri="{C3380CC4-5D6E-409C-BE32-E72D297353CC}">
                <c16:uniqueId val="{00000012-6557-4837-B224-0267019A7D24}"/>
              </c:ext>
            </c:extLst>
          </c:dPt>
          <c:cat>
            <c:strRef>
              <c:f>'11'!$M$12:$T$12</c:f>
              <c:strCache>
                <c:ptCount val="8"/>
                <c:pt idx="0">
                  <c:v>I.22</c:v>
                </c:pt>
                <c:pt idx="3">
                  <c:v>ІV.22</c:v>
                </c:pt>
                <c:pt idx="5">
                  <c:v>II.23</c:v>
                </c:pt>
                <c:pt idx="7">
                  <c:v>ІV.23</c:v>
                </c:pt>
              </c:strCache>
            </c:strRef>
          </c:cat>
          <c:val>
            <c:numRef>
              <c:f>'11'!$M$15:$AB$15</c:f>
              <c:numCache>
                <c:formatCode>0%</c:formatCode>
                <c:ptCount val="16"/>
                <c:pt idx="0">
                  <c:v>0.82199999999999995</c:v>
                </c:pt>
                <c:pt idx="1">
                  <c:v>0.83930000000000005</c:v>
                </c:pt>
                <c:pt idx="2">
                  <c:v>0.85370000000000001</c:v>
                </c:pt>
                <c:pt idx="3">
                  <c:v>0.88139999999999996</c:v>
                </c:pt>
                <c:pt idx="4">
                  <c:v>0.88149999999999995</c:v>
                </c:pt>
                <c:pt idx="5">
                  <c:v>0.88739999999999997</c:v>
                </c:pt>
                <c:pt idx="6">
                  <c:v>0.89100000000000001</c:v>
                </c:pt>
                <c:pt idx="7">
                  <c:v>0.89200000000000002</c:v>
                </c:pt>
                <c:pt idx="8">
                  <c:v>0.92400000000000004</c:v>
                </c:pt>
                <c:pt idx="9">
                  <c:v>0.94730000000000003</c:v>
                </c:pt>
                <c:pt idx="10">
                  <c:v>0.97330000000000005</c:v>
                </c:pt>
                <c:pt idx="11">
                  <c:v>0.99270000000000003</c:v>
                </c:pt>
                <c:pt idx="12">
                  <c:v>0.99409999999999998</c:v>
                </c:pt>
                <c:pt idx="13" formatCode="0.0%">
                  <c:v>0.99460000000000004</c:v>
                </c:pt>
                <c:pt idx="14" formatCode="0.0%">
                  <c:v>0.99570000000000003</c:v>
                </c:pt>
                <c:pt idx="15" formatCode="0.0%">
                  <c:v>0.99619999999999997</c:v>
                </c:pt>
              </c:numCache>
            </c:numRef>
          </c:val>
          <c:smooth val="0"/>
          <c:extLst>
            <c:ext xmlns:c16="http://schemas.microsoft.com/office/drawing/2014/chart" uri="{C3380CC4-5D6E-409C-BE32-E72D297353CC}">
              <c16:uniqueId val="{00000013-6557-4837-B224-0267019A7D24}"/>
            </c:ext>
          </c:extLst>
        </c:ser>
        <c:dLbls>
          <c:showLegendKey val="0"/>
          <c:showVal val="0"/>
          <c:showCatName val="0"/>
          <c:showSerName val="0"/>
          <c:showPercent val="0"/>
          <c:showBubbleSize val="0"/>
        </c:dLbls>
        <c:marker val="1"/>
        <c:smooth val="0"/>
        <c:axId val="3"/>
        <c:axId val="4"/>
      </c:lineChart>
      <c:catAx>
        <c:axId val="1147064591"/>
        <c:scaling>
          <c:orientation val="minMax"/>
        </c:scaling>
        <c:delete val="0"/>
        <c:axPos val="b"/>
        <c:numFmt formatCode="[$-409]mm\.yy;@"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vert="horz" anchor="ctr" anchorCtr="1"/>
          <a:lstStyle/>
          <a:p>
            <a:pPr>
              <a:defRPr sz="750" b="0" i="0" u="none" strike="noStrike" baseline="0">
                <a:solidFill>
                  <a:srgbClr val="000000"/>
                </a:solidFill>
                <a:latin typeface="Arial"/>
                <a:ea typeface="Arial"/>
                <a:cs typeface="Arial"/>
              </a:defRPr>
            </a:pPr>
            <a:endParaRPr lang="uk-UA"/>
          </a:p>
        </c:txPr>
        <c:crossAx val="1"/>
        <c:crosses val="autoZero"/>
        <c:auto val="0"/>
        <c:lblAlgn val="ctr"/>
        <c:lblOffset val="100"/>
        <c:noMultiLvlLbl val="0"/>
      </c:catAx>
      <c:valAx>
        <c:axId val="1"/>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1147064591"/>
        <c:crosses val="autoZero"/>
        <c:crossBetween val="between"/>
        <c:majorUnit val="0.4"/>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
          <c:min val="0"/>
        </c:scaling>
        <c:delete val="0"/>
        <c:axPos val="r"/>
        <c:numFmt formatCode="0%" sourceLinked="0"/>
        <c:majorTickMark val="in"/>
        <c:minorTickMark val="none"/>
        <c:tickLblPos val="nextTo"/>
        <c:spPr>
          <a:ln w="9525">
            <a:solidFill>
              <a:srgbClr val="505050"/>
            </a:solidFill>
            <a:prstDash val="solid"/>
          </a:ln>
        </c:spPr>
        <c:txPr>
          <a:bodyPr rot="0" vert="horz"/>
          <a:lstStyle/>
          <a:p>
            <a:pPr>
              <a:defRPr sz="750" b="0" i="0" u="none" strike="noStrike" baseline="0">
                <a:solidFill>
                  <a:srgbClr val="000000"/>
                </a:solidFill>
                <a:latin typeface="Arial"/>
                <a:ea typeface="Arial"/>
                <a:cs typeface="Arial"/>
              </a:defRPr>
            </a:pPr>
            <a:endParaRPr lang="uk-UA"/>
          </a:p>
        </c:txPr>
        <c:crossAx val="3"/>
        <c:crosses val="max"/>
        <c:crossBetween val="between"/>
        <c:majorUnit val="0.2"/>
      </c:valAx>
      <c:spPr>
        <a:noFill/>
        <a:ln w="9525">
          <a:solidFill>
            <a:schemeClr val="tx2"/>
          </a:solidFill>
        </a:ln>
      </c:spPr>
    </c:plotArea>
    <c:legend>
      <c:legendPos val="r"/>
      <c:layout>
        <c:manualLayout>
          <c:xMode val="edge"/>
          <c:yMode val="edge"/>
          <c:x val="2.2490062394983218E-3"/>
          <c:y val="0.80622455127278014"/>
          <c:w val="0.99775099376050169"/>
          <c:h val="0.1937754487272198"/>
        </c:manualLayout>
      </c:layout>
      <c:overlay val="0"/>
      <c:spPr>
        <a:noFill/>
        <a:ln w="25400">
          <a:noFill/>
        </a:ln>
      </c:spPr>
      <c:txPr>
        <a:bodyPr/>
        <a:lstStyle/>
        <a:p>
          <a:pPr>
            <a:defRPr sz="750" b="0" i="0" u="none" strike="noStrike" baseline="0">
              <a:solidFill>
                <a:srgbClr val="000000"/>
              </a:solidFill>
              <a:latin typeface="Arial"/>
              <a:ea typeface="Arial"/>
              <a:cs typeface="Arial"/>
            </a:defRPr>
          </a:pPr>
          <a:endParaRPr lang="uk-UA"/>
        </a:p>
      </c:txPr>
    </c:legend>
    <c:plotVisOnly val="1"/>
    <c:dispBlanksAs val="gap"/>
    <c:showDLblsOverMax val="0"/>
  </c:chart>
  <c:spPr>
    <a:noFill/>
    <a:ln w="6350">
      <a:noFill/>
    </a:ln>
  </c:spPr>
  <c:txPr>
    <a:bodyPr/>
    <a:lstStyle/>
    <a:p>
      <a:pPr>
        <a:defRPr sz="750" b="0" i="0" u="none" strike="noStrike" baseline="0">
          <a:solidFill>
            <a:srgbClr val="000000"/>
          </a:solidFill>
          <a:latin typeface="Arial"/>
          <a:ea typeface="Arial"/>
          <a:cs typeface="Arial"/>
        </a:defRPr>
      </a:pPr>
      <a:endParaRPr lang="uk-UA"/>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'12'!$J$9</c:f>
              <c:strCache>
                <c:ptCount val="1"/>
                <c:pt idx="0">
                  <c:v>Премії</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8C26A7FF-8CEA-46DE-B32E-EACAC70095C3}"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E31B-46F3-A925-1089732636FA}"/>
                </c:ext>
              </c:extLst>
            </c:dLbl>
            <c:dLbl>
              <c:idx val="1"/>
              <c:layout>
                <c:manualLayout>
                  <c:x val="-2.4245939307503368E-2"/>
                  <c:y val="4.8408149089993411E-5"/>
                </c:manualLayout>
              </c:layout>
              <c:tx>
                <c:rich>
                  <a:bodyPr/>
                  <a:lstStyle/>
                  <a:p>
                    <a:fld id="{B5EF45A2-8A40-4368-A01F-74A98F9759C6}"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E31B-46F3-A925-1089732636FA}"/>
                </c:ext>
              </c:extLst>
            </c:dLbl>
            <c:dLbl>
              <c:idx val="2"/>
              <c:layout/>
              <c:tx>
                <c:rich>
                  <a:bodyPr/>
                  <a:lstStyle/>
                  <a:p>
                    <a:fld id="{490777BD-1EF3-4025-9156-0C68084A4C8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E31B-46F3-A925-1089732636FA}"/>
                </c:ext>
              </c:extLst>
            </c:dLbl>
            <c:dLbl>
              <c:idx val="3"/>
              <c:layout/>
              <c:tx>
                <c:rich>
                  <a:bodyPr/>
                  <a:lstStyle/>
                  <a:p>
                    <a:fld id="{976A3D6D-06FD-45FF-A5BD-B49C9BA640A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E31B-46F3-A925-1089732636FA}"/>
                </c:ext>
              </c:extLst>
            </c:dLbl>
            <c:dLbl>
              <c:idx val="4"/>
              <c:layout/>
              <c:tx>
                <c:rich>
                  <a:bodyPr/>
                  <a:lstStyle/>
                  <a:p>
                    <a:fld id="{F3FEEE3F-175D-4757-9F51-2AA731DBF6A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E31B-46F3-A925-1089732636FA}"/>
                </c:ext>
              </c:extLst>
            </c:dLbl>
            <c:dLbl>
              <c:idx val="5"/>
              <c:layout/>
              <c:tx>
                <c:rich>
                  <a:bodyPr/>
                  <a:lstStyle/>
                  <a:p>
                    <a:fld id="{E8644E3C-7503-4587-B3E6-B4F455A293F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E31B-46F3-A925-1089732636FA}"/>
                </c:ext>
              </c:extLst>
            </c:dLbl>
            <c:dLbl>
              <c:idx val="6"/>
              <c:layout/>
              <c:tx>
                <c:rich>
                  <a:bodyPr/>
                  <a:lstStyle/>
                  <a:p>
                    <a:fld id="{BC198D51-634E-42E7-BCFF-D5FA3831328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E31B-46F3-A925-1089732636FA}"/>
                </c:ext>
              </c:extLst>
            </c:dLbl>
            <c:dLbl>
              <c:idx val="7"/>
              <c:layout/>
              <c:tx>
                <c:rich>
                  <a:bodyPr/>
                  <a:lstStyle/>
                  <a:p>
                    <a:fld id="{C737DC2B-6579-483E-B66B-40DDC37DB8B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E31B-46F3-A925-1089732636FA}"/>
                </c:ext>
              </c:extLst>
            </c:dLbl>
            <c:dLbl>
              <c:idx val="8"/>
              <c:layout/>
              <c:tx>
                <c:rich>
                  <a:bodyPr/>
                  <a:lstStyle/>
                  <a:p>
                    <a:fld id="{05179C2C-2708-4D64-A47F-970BCD335B5F}"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E31B-46F3-A925-1089732636FA}"/>
                </c:ext>
              </c:extLst>
            </c:dLbl>
            <c:dLbl>
              <c:idx val="9"/>
              <c:layout/>
              <c:tx>
                <c:rich>
                  <a:bodyPr lIns="38100" tIns="19050" rIns="38100" bIns="19050">
                    <a:spAutoFit/>
                  </a:bodyPr>
                  <a:lstStyle/>
                  <a:p>
                    <a:pPr>
                      <a:defRPr>
                        <a:solidFill>
                          <a:schemeClr val="tx1"/>
                        </a:solidFill>
                      </a:defRPr>
                    </a:pPr>
                    <a:fld id="{BAAC184F-AE99-4399-8D30-7237A02D97A2}"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E31B-46F3-A925-1089732636FA}"/>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'12'!$J$10:$J$19</c:f>
              <c:numCache>
                <c:formatCode>_-* #\ ##0.0_-;\-* #\ ##0.0_-;_-* "-"??_-;_-@_-</c:formatCode>
                <c:ptCount val="10"/>
                <c:pt idx="0">
                  <c:v>23.04</c:v>
                </c:pt>
                <c:pt idx="1">
                  <c:v>16</c:v>
                </c:pt>
                <c:pt idx="2">
                  <c:v>10.51</c:v>
                </c:pt>
                <c:pt idx="3">
                  <c:v>6.01</c:v>
                </c:pt>
                <c:pt idx="4">
                  <c:v>5.31</c:v>
                </c:pt>
                <c:pt idx="5">
                  <c:v>3.92</c:v>
                </c:pt>
                <c:pt idx="6">
                  <c:v>2.4</c:v>
                </c:pt>
                <c:pt idx="7">
                  <c:v>2.0099999999999998</c:v>
                </c:pt>
                <c:pt idx="8">
                  <c:v>1.78</c:v>
                </c:pt>
                <c:pt idx="9">
                  <c:v>1.28</c:v>
                </c:pt>
              </c:numCache>
            </c:numRef>
          </c:val>
          <c:extLst>
            <c:ext xmlns:c15="http://schemas.microsoft.com/office/drawing/2012/chart" uri="{02D57815-91ED-43cb-92C2-25804820EDAC}">
              <c15:datalabelsRange>
                <c15:f>'12'!$L$10:$L$19</c15:f>
                <c15:dlblRangeCache>
                  <c:ptCount val="10"/>
                  <c:pt idx="0">
                    <c:v>29%</c:v>
                  </c:pt>
                  <c:pt idx="1">
                    <c:v>49%</c:v>
                  </c:pt>
                  <c:pt idx="2">
                    <c:v>54%</c:v>
                  </c:pt>
                  <c:pt idx="3">
                    <c:v>31%</c:v>
                  </c:pt>
                  <c:pt idx="4">
                    <c:v>45%</c:v>
                  </c:pt>
                  <c:pt idx="5">
                    <c:v>36%</c:v>
                  </c:pt>
                  <c:pt idx="6">
                    <c:v>13%</c:v>
                  </c:pt>
                  <c:pt idx="7">
                    <c:v>8%</c:v>
                  </c:pt>
                  <c:pt idx="8">
                    <c:v>21%</c:v>
                  </c:pt>
                  <c:pt idx="9">
                    <c:v>12%</c:v>
                  </c:pt>
                </c15:dlblRangeCache>
              </c15:datalabelsRange>
            </c:ext>
            <c:ext xmlns:c16="http://schemas.microsoft.com/office/drawing/2014/chart" uri="{C3380CC4-5D6E-409C-BE32-E72D297353CC}">
              <c16:uniqueId val="{0000000A-E31B-46F3-A925-1089732636FA}"/>
            </c:ext>
          </c:extLst>
        </c:ser>
        <c:ser>
          <c:idx val="1"/>
          <c:order val="1"/>
          <c:tx>
            <c:strRef>
              <c:f>'12'!$K$9</c:f>
              <c:strCache>
                <c:ptCount val="1"/>
                <c:pt idx="0">
                  <c:v>Виплати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'12'!$I$10:$I$19</c:f>
              <c:strCache>
                <c:ptCount val="10"/>
                <c:pt idx="0">
                  <c:v>ОСЦПВ</c:v>
                </c:pt>
                <c:pt idx="1">
                  <c:v>КАСКО</c:v>
                </c:pt>
                <c:pt idx="2">
                  <c:v>Здоров’я</c:v>
                </c:pt>
                <c:pt idx="3">
                  <c:v>Життя</c:v>
                </c:pt>
                <c:pt idx="4">
                  <c:v>“Зелена картка”</c:v>
                </c:pt>
                <c:pt idx="5">
                  <c:v>Майно та вогн. ризики</c:v>
                </c:pt>
                <c:pt idx="6">
                  <c:v>Відповідальність</c:v>
                </c:pt>
                <c:pt idx="7">
                  <c:v>Вантажі та багаж</c:v>
                </c:pt>
                <c:pt idx="8">
                  <c:v>Асистанс</c:v>
                </c:pt>
                <c:pt idx="9">
                  <c:v>Фінансові ризики</c:v>
                </c:pt>
              </c:strCache>
            </c:strRef>
          </c:cat>
          <c:val>
            <c:numRef>
              <c:f>'12'!$K$10:$K$19</c:f>
              <c:numCache>
                <c:formatCode>_-* #\ ##0.0_-;\-* #\ ##0.0_-;_-* "-"??_-;_-@_-</c:formatCode>
                <c:ptCount val="10"/>
                <c:pt idx="0">
                  <c:v>6.68</c:v>
                </c:pt>
                <c:pt idx="1">
                  <c:v>7.77</c:v>
                </c:pt>
                <c:pt idx="2">
                  <c:v>5.7</c:v>
                </c:pt>
                <c:pt idx="3">
                  <c:v>1.86</c:v>
                </c:pt>
                <c:pt idx="4">
                  <c:v>2.4</c:v>
                </c:pt>
                <c:pt idx="5">
                  <c:v>1.42</c:v>
                </c:pt>
                <c:pt idx="6">
                  <c:v>0.3</c:v>
                </c:pt>
                <c:pt idx="7">
                  <c:v>0.16</c:v>
                </c:pt>
                <c:pt idx="8">
                  <c:v>0.37</c:v>
                </c:pt>
                <c:pt idx="9">
                  <c:v>0.15</c:v>
                </c:pt>
              </c:numCache>
            </c:numRef>
          </c:val>
          <c:extLst>
            <c:ext xmlns:c16="http://schemas.microsoft.com/office/drawing/2014/chart" uri="{C3380CC4-5D6E-409C-BE32-E72D297353CC}">
              <c16:uniqueId val="{0000000B-E31B-46F3-A925-1089732636FA}"/>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3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5"/>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38608363941730423"/>
          <c:y val="6.8705048232607285E-2"/>
          <c:w val="0.55007563276461757"/>
          <c:h val="0.7098633977570985"/>
        </c:manualLayout>
      </c:layout>
      <c:barChart>
        <c:barDir val="bar"/>
        <c:grouping val="clustered"/>
        <c:varyColors val="0"/>
        <c:ser>
          <c:idx val="0"/>
          <c:order val="0"/>
          <c:tx>
            <c:strRef>
              <c:f>'12'!$J$8</c:f>
              <c:strCache>
                <c:ptCount val="1"/>
                <c:pt idx="0">
                  <c:v>Premiums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0"/>
              <c:layout>
                <c:manualLayout>
                  <c:x val="-2.012518817843292E-2"/>
                  <c:y val="4.4411145954122401E-7"/>
                </c:manualLayout>
              </c:layout>
              <c:tx>
                <c:rich>
                  <a:bodyPr/>
                  <a:lstStyle/>
                  <a:p>
                    <a:fld id="{5403FF9A-6741-49AE-9D04-BF3ED7ACB4CA}"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99E3-4CE5-82F3-AA9A2C84393E}"/>
                </c:ext>
              </c:extLst>
            </c:dLbl>
            <c:dLbl>
              <c:idx val="1"/>
              <c:layout>
                <c:manualLayout>
                  <c:x val="-2.4245939307503368E-2"/>
                  <c:y val="4.8408149089993411E-5"/>
                </c:manualLayout>
              </c:layout>
              <c:tx>
                <c:rich>
                  <a:bodyPr/>
                  <a:lstStyle/>
                  <a:p>
                    <a:fld id="{4941EA54-3BF7-4A25-8E69-4D0CD6D7033B}" type="CELLRANGE">
                      <a:rPr lang="en-US"/>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99E3-4CE5-82F3-AA9A2C84393E}"/>
                </c:ext>
              </c:extLst>
            </c:dLbl>
            <c:dLbl>
              <c:idx val="2"/>
              <c:layout/>
              <c:tx>
                <c:rich>
                  <a:bodyPr/>
                  <a:lstStyle/>
                  <a:p>
                    <a:fld id="{E3D7B6E9-5E8C-41D0-B7FB-455AC82F4814}"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99E3-4CE5-82F3-AA9A2C84393E}"/>
                </c:ext>
              </c:extLst>
            </c:dLbl>
            <c:dLbl>
              <c:idx val="3"/>
              <c:layout/>
              <c:tx>
                <c:rich>
                  <a:bodyPr/>
                  <a:lstStyle/>
                  <a:p>
                    <a:fld id="{A5D1533F-CB61-4A99-9EB8-1256931D88BB}"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99E3-4CE5-82F3-AA9A2C84393E}"/>
                </c:ext>
              </c:extLst>
            </c:dLbl>
            <c:dLbl>
              <c:idx val="4"/>
              <c:layout/>
              <c:tx>
                <c:rich>
                  <a:bodyPr/>
                  <a:lstStyle/>
                  <a:p>
                    <a:fld id="{965A5069-CA99-440A-B0B3-FB38A402D823}"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99E3-4CE5-82F3-AA9A2C84393E}"/>
                </c:ext>
              </c:extLst>
            </c:dLbl>
            <c:dLbl>
              <c:idx val="5"/>
              <c:layout/>
              <c:tx>
                <c:rich>
                  <a:bodyPr/>
                  <a:lstStyle/>
                  <a:p>
                    <a:fld id="{E18044A0-71A5-4FCD-9D9D-34370B58BFF2}"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99E3-4CE5-82F3-AA9A2C84393E}"/>
                </c:ext>
              </c:extLst>
            </c:dLbl>
            <c:dLbl>
              <c:idx val="6"/>
              <c:layout/>
              <c:tx>
                <c:rich>
                  <a:bodyPr/>
                  <a:lstStyle/>
                  <a:p>
                    <a:fld id="{07DB957E-877D-4978-943C-E3DA02A3BEEC}"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99E3-4CE5-82F3-AA9A2C84393E}"/>
                </c:ext>
              </c:extLst>
            </c:dLbl>
            <c:dLbl>
              <c:idx val="7"/>
              <c:layout/>
              <c:tx>
                <c:rich>
                  <a:bodyPr/>
                  <a:lstStyle/>
                  <a:p>
                    <a:fld id="{0E3173D9-760D-468E-896C-B7F131256C99}"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99E3-4CE5-82F3-AA9A2C84393E}"/>
                </c:ext>
              </c:extLst>
            </c:dLbl>
            <c:dLbl>
              <c:idx val="8"/>
              <c:layout/>
              <c:tx>
                <c:rich>
                  <a:bodyPr/>
                  <a:lstStyle/>
                  <a:p>
                    <a:fld id="{2DA9589F-0A7F-4352-9E5C-C169D2DCD3B6}" type="CELLRANGE">
                      <a:rPr lang="uk-UA"/>
                      <a:pPr/>
                      <a:t>[ДІАПАЗОН КЛІТИНОК]</a:t>
                    </a:fld>
                    <a:endParaRPr lang="uk-UA"/>
                  </a:p>
                </c:rich>
              </c:tx>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99E3-4CE5-82F3-AA9A2C84393E}"/>
                </c:ext>
              </c:extLst>
            </c:dLbl>
            <c:dLbl>
              <c:idx val="9"/>
              <c:layout/>
              <c:tx>
                <c:rich>
                  <a:bodyPr lIns="38100" tIns="19050" rIns="38100" bIns="19050">
                    <a:spAutoFit/>
                  </a:bodyPr>
                  <a:lstStyle/>
                  <a:p>
                    <a:pPr>
                      <a:defRPr>
                        <a:solidFill>
                          <a:schemeClr val="tx1"/>
                        </a:solidFill>
                      </a:defRPr>
                    </a:pPr>
                    <a:fld id="{01B01527-2B16-48CA-BED7-0AC0872A4BCD}" type="CELLRANGE">
                      <a:rPr lang="uk-UA"/>
                      <a:pPr>
                        <a:defRPr>
                          <a:solidFill>
                            <a:schemeClr val="tx1"/>
                          </a:solidFill>
                        </a:defRPr>
                      </a:pPr>
                      <a:t>[ДІАПАЗОН КЛІТИНОК]</a:t>
                    </a:fld>
                    <a:endParaRPr lang="uk-UA"/>
                  </a:p>
                </c:rich>
              </c:tx>
              <c:spP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99E3-4CE5-82F3-AA9A2C84393E}"/>
                </c:ext>
              </c:extLst>
            </c:dLbl>
            <c:spPr>
              <a:noFill/>
              <a:ln>
                <a:noFill/>
              </a:ln>
              <a:effectLst/>
            </c:spPr>
            <c:txPr>
              <a:bodyPr wrap="square" lIns="38100" tIns="19050" rIns="38100" bIns="19050" anchor="ctr">
                <a:spAutoFit/>
              </a:bodyPr>
              <a:lstStyle/>
              <a:p>
                <a:pPr>
                  <a:defRPr>
                    <a:solidFill>
                      <a:schemeClr val="tx1"/>
                    </a:solidFill>
                  </a:defRPr>
                </a:pPr>
                <a:endParaRPr lang="uk-UA"/>
              </a:p>
            </c:txP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0"/>
              </c:ext>
            </c:extLst>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'12'!$J$10:$J$19</c:f>
              <c:numCache>
                <c:formatCode>_-* #\ ##0.0_-;\-* #\ ##0.0_-;_-* "-"??_-;_-@_-</c:formatCode>
                <c:ptCount val="10"/>
                <c:pt idx="0">
                  <c:v>23.04</c:v>
                </c:pt>
                <c:pt idx="1">
                  <c:v>16</c:v>
                </c:pt>
                <c:pt idx="2">
                  <c:v>10.51</c:v>
                </c:pt>
                <c:pt idx="3">
                  <c:v>6.01</c:v>
                </c:pt>
                <c:pt idx="4">
                  <c:v>5.31</c:v>
                </c:pt>
                <c:pt idx="5">
                  <c:v>3.92</c:v>
                </c:pt>
                <c:pt idx="6">
                  <c:v>2.4</c:v>
                </c:pt>
                <c:pt idx="7">
                  <c:v>2.0099999999999998</c:v>
                </c:pt>
                <c:pt idx="8">
                  <c:v>1.78</c:v>
                </c:pt>
                <c:pt idx="9">
                  <c:v>1.28</c:v>
                </c:pt>
              </c:numCache>
            </c:numRef>
          </c:val>
          <c:extLst>
            <c:ext xmlns:c15="http://schemas.microsoft.com/office/drawing/2012/chart" uri="{02D57815-91ED-43cb-92C2-25804820EDAC}">
              <c15:datalabelsRange>
                <c15:f>'12'!$L$10:$L$19</c15:f>
                <c15:dlblRangeCache>
                  <c:ptCount val="10"/>
                  <c:pt idx="0">
                    <c:v>29%</c:v>
                  </c:pt>
                  <c:pt idx="1">
                    <c:v>49%</c:v>
                  </c:pt>
                  <c:pt idx="2">
                    <c:v>54%</c:v>
                  </c:pt>
                  <c:pt idx="3">
                    <c:v>31%</c:v>
                  </c:pt>
                  <c:pt idx="4">
                    <c:v>45%</c:v>
                  </c:pt>
                  <c:pt idx="5">
                    <c:v>36%</c:v>
                  </c:pt>
                  <c:pt idx="6">
                    <c:v>13%</c:v>
                  </c:pt>
                  <c:pt idx="7">
                    <c:v>8%</c:v>
                  </c:pt>
                  <c:pt idx="8">
                    <c:v>21%</c:v>
                  </c:pt>
                  <c:pt idx="9">
                    <c:v>12%</c:v>
                  </c:pt>
                </c15:dlblRangeCache>
              </c15:datalabelsRange>
            </c:ext>
            <c:ext xmlns:c16="http://schemas.microsoft.com/office/drawing/2014/chart" uri="{C3380CC4-5D6E-409C-BE32-E72D297353CC}">
              <c16:uniqueId val="{0000000A-99E3-4CE5-82F3-AA9A2C84393E}"/>
            </c:ext>
          </c:extLst>
        </c:ser>
        <c:ser>
          <c:idx val="1"/>
          <c:order val="1"/>
          <c:tx>
            <c:strRef>
              <c:f>'12'!$K$8</c:f>
              <c:strCache>
                <c:ptCount val="1"/>
                <c:pt idx="0">
                  <c:v>Claims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elete val="1"/>
          </c:dLbls>
          <c:cat>
            <c:strRef>
              <c:f>'12'!$H$10:$H$19</c:f>
              <c:strCache>
                <c:ptCount val="10"/>
                <c:pt idx="0">
                  <c:v>MTPL***</c:v>
                </c:pt>
                <c:pt idx="1">
                  <c:v>C&amp;C**</c:v>
                </c:pt>
                <c:pt idx="2">
                  <c:v>Health insurance*</c:v>
                </c:pt>
                <c:pt idx="3">
                  <c:v>Life insurance</c:v>
                </c:pt>
                <c:pt idx="4">
                  <c:v>Green Card****</c:v>
                </c:pt>
                <c:pt idx="5">
                  <c:v>Property and fire risks</c:v>
                </c:pt>
                <c:pt idx="6">
                  <c:v>Liability</c:v>
                </c:pt>
                <c:pt idx="7">
                  <c:v>Cargo and luggage</c:v>
                </c:pt>
                <c:pt idx="8">
                  <c:v>Assistance</c:v>
                </c:pt>
                <c:pt idx="9">
                  <c:v>Financial exposure</c:v>
                </c:pt>
              </c:strCache>
            </c:strRef>
          </c:cat>
          <c:val>
            <c:numRef>
              <c:f>'12'!$K$10:$K$19</c:f>
              <c:numCache>
                <c:formatCode>_-* #\ ##0.0_-;\-* #\ ##0.0_-;_-* "-"??_-;_-@_-</c:formatCode>
                <c:ptCount val="10"/>
                <c:pt idx="0">
                  <c:v>6.68</c:v>
                </c:pt>
                <c:pt idx="1">
                  <c:v>7.77</c:v>
                </c:pt>
                <c:pt idx="2">
                  <c:v>5.7</c:v>
                </c:pt>
                <c:pt idx="3">
                  <c:v>1.86</c:v>
                </c:pt>
                <c:pt idx="4">
                  <c:v>2.4</c:v>
                </c:pt>
                <c:pt idx="5">
                  <c:v>1.42</c:v>
                </c:pt>
                <c:pt idx="6">
                  <c:v>0.3</c:v>
                </c:pt>
                <c:pt idx="7">
                  <c:v>0.16</c:v>
                </c:pt>
                <c:pt idx="8">
                  <c:v>0.37</c:v>
                </c:pt>
                <c:pt idx="9">
                  <c:v>0.15</c:v>
                </c:pt>
              </c:numCache>
            </c:numRef>
          </c:val>
          <c:extLst>
            <c:ext xmlns:c16="http://schemas.microsoft.com/office/drawing/2014/chart" uri="{C3380CC4-5D6E-409C-BE32-E72D297353CC}">
              <c16:uniqueId val="{0000000B-99E3-4CE5-82F3-AA9A2C84393E}"/>
            </c:ext>
          </c:extLst>
        </c:ser>
        <c:dLbls>
          <c:showLegendKey val="0"/>
          <c:showVal val="1"/>
          <c:showCatName val="0"/>
          <c:showSerName val="0"/>
          <c:showPercent val="0"/>
          <c:showBubbleSize val="0"/>
        </c:dLbls>
        <c:gapWidth val="70"/>
        <c:axId val="583335728"/>
        <c:axId val="583333760"/>
      </c:barChart>
      <c:catAx>
        <c:axId val="583335728"/>
        <c:scaling>
          <c:orientation val="maxMin"/>
        </c:scaling>
        <c:delete val="0"/>
        <c:axPos val="l"/>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583333760"/>
        <c:crossesAt val="0"/>
        <c:auto val="1"/>
        <c:lblAlgn val="ctr"/>
        <c:lblOffset val="100"/>
        <c:noMultiLvlLbl val="0"/>
      </c:catAx>
      <c:valAx>
        <c:axId val="583333760"/>
        <c:scaling>
          <c:orientation val="minMax"/>
          <c:max val="30"/>
          <c:min val="0"/>
        </c:scaling>
        <c:delete val="0"/>
        <c:axPos val="b"/>
        <c:majorGridlines>
          <c:spPr>
            <a:ln w="3175" cap="flat" cmpd="sng" algn="ctr">
              <a:solidFill>
                <a:srgbClr val="8C969B">
                  <a:alpha val="50000"/>
                </a:srgbClr>
              </a:solidFill>
              <a:prstDash val="solid"/>
              <a:round/>
              <a:headEnd type="none" w="med" len="med"/>
              <a:tailEnd type="none" w="med" len="med"/>
            </a:ln>
          </c:spPr>
        </c:majorGridlines>
        <c:numFmt formatCode="#,##0" sourceLinked="0"/>
        <c:majorTickMark val="in"/>
        <c:minorTickMark val="none"/>
        <c:tickLblPos val="high"/>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583335728"/>
        <c:crosses val="max"/>
        <c:crossBetween val="between"/>
        <c:majorUnit val="5"/>
      </c:valAx>
      <c:spPr>
        <a:noFill/>
        <a:ln w="9525">
          <a:solidFill>
            <a:srgbClr val="505050"/>
          </a:solidFill>
        </a:ln>
      </c:spPr>
    </c:plotArea>
    <c:legend>
      <c:legendPos val="b"/>
      <c:layout>
        <c:manualLayout>
          <c:xMode val="edge"/>
          <c:yMode val="edge"/>
          <c:x val="0"/>
          <c:y val="0.84127874369040956"/>
          <c:w val="0.94543940024989592"/>
          <c:h val="0.13460459899046551"/>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7894214718619"/>
          <c:y val="5.3692268362191216E-2"/>
          <c:w val="0.618738608135742"/>
          <c:h val="0.67392365182009795"/>
        </c:manualLayout>
      </c:layout>
      <c:barChart>
        <c:barDir val="bar"/>
        <c:grouping val="percentStacked"/>
        <c:varyColors val="0"/>
        <c:ser>
          <c:idx val="0"/>
          <c:order val="0"/>
          <c:tx>
            <c:strRef>
              <c:f>'13'!$J$9</c:f>
              <c:strCache>
                <c:ptCount val="1"/>
                <c:pt idx="0">
                  <c:v>Агентська мережа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'13'!$J$10:$J$14</c:f>
              <c:numCache>
                <c:formatCode>0%</c:formatCode>
                <c:ptCount val="5"/>
                <c:pt idx="0">
                  <c:v>0.83020000000000005</c:v>
                </c:pt>
                <c:pt idx="1">
                  <c:v>0.44269999999999998</c:v>
                </c:pt>
                <c:pt idx="2">
                  <c:v>0.71230000000000004</c:v>
                </c:pt>
                <c:pt idx="3">
                  <c:v>0.67520000000000002</c:v>
                </c:pt>
                <c:pt idx="4">
                  <c:v>0.51480000000000004</c:v>
                </c:pt>
              </c:numCache>
            </c:numRef>
          </c:val>
          <c:extLst>
            <c:ext xmlns:c16="http://schemas.microsoft.com/office/drawing/2014/chart" uri="{C3380CC4-5D6E-409C-BE32-E72D297353CC}">
              <c16:uniqueId val="{00000000-E8EE-4CD5-A56F-D1D3013733F9}"/>
            </c:ext>
          </c:extLst>
        </c:ser>
        <c:ser>
          <c:idx val="1"/>
          <c:order val="1"/>
          <c:tx>
            <c:strRef>
              <c:f>'13'!$K$9</c:f>
              <c:strCache>
                <c:ptCount val="1"/>
                <c:pt idx="0">
                  <c:v>Прямі продажі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'13'!$K$10:$K$14</c:f>
              <c:numCache>
                <c:formatCode>0%</c:formatCode>
                <c:ptCount val="5"/>
                <c:pt idx="0">
                  <c:v>1.89E-2</c:v>
                </c:pt>
                <c:pt idx="1">
                  <c:v>0.23619999999999999</c:v>
                </c:pt>
                <c:pt idx="2">
                  <c:v>6.0100000000000001E-2</c:v>
                </c:pt>
                <c:pt idx="3">
                  <c:v>8.3500000000000005E-2</c:v>
                </c:pt>
                <c:pt idx="4">
                  <c:v>0.1469</c:v>
                </c:pt>
              </c:numCache>
            </c:numRef>
          </c:val>
          <c:extLst>
            <c:ext xmlns:c16="http://schemas.microsoft.com/office/drawing/2014/chart" uri="{C3380CC4-5D6E-409C-BE32-E72D297353CC}">
              <c16:uniqueId val="{00000001-E8EE-4CD5-A56F-D1D3013733F9}"/>
            </c:ext>
          </c:extLst>
        </c:ser>
        <c:ser>
          <c:idx val="2"/>
          <c:order val="2"/>
          <c:tx>
            <c:strRef>
              <c:f>'13'!$L$9</c:f>
              <c:strCache>
                <c:ptCount val="1"/>
                <c:pt idx="0">
                  <c:v>Банк </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'13'!$L$10:$L$14</c:f>
              <c:numCache>
                <c:formatCode>0%</c:formatCode>
                <c:ptCount val="5"/>
                <c:pt idx="0">
                  <c:v>0.1263</c:v>
                </c:pt>
                <c:pt idx="1">
                  <c:v>0.1187</c:v>
                </c:pt>
                <c:pt idx="2">
                  <c:v>4.0800000000000003E-2</c:v>
                </c:pt>
                <c:pt idx="3">
                  <c:v>7.5600000000000001E-2</c:v>
                </c:pt>
                <c:pt idx="4">
                  <c:v>0.22639999999999999</c:v>
                </c:pt>
              </c:numCache>
            </c:numRef>
          </c:val>
          <c:extLst>
            <c:ext xmlns:c16="http://schemas.microsoft.com/office/drawing/2014/chart" uri="{C3380CC4-5D6E-409C-BE32-E72D297353CC}">
              <c16:uniqueId val="{00000002-E8EE-4CD5-A56F-D1D3013733F9}"/>
            </c:ext>
          </c:extLst>
        </c:ser>
        <c:ser>
          <c:idx val="3"/>
          <c:order val="3"/>
          <c:tx>
            <c:strRef>
              <c:f>'13'!$M$9</c:f>
              <c:strCache>
                <c:ptCount val="1"/>
                <c:pt idx="0">
                  <c:v>Онлайн-агрегатори </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'13'!$M$10:$M$14</c:f>
              <c:numCache>
                <c:formatCode>0%</c:formatCode>
                <c:ptCount val="5"/>
                <c:pt idx="0">
                  <c:v>1.4E-3</c:v>
                </c:pt>
                <c:pt idx="1">
                  <c:v>1.5900000000000001E-2</c:v>
                </c:pt>
                <c:pt idx="2">
                  <c:v>0.17219999999999999</c:v>
                </c:pt>
                <c:pt idx="3">
                  <c:v>0.15279999999999999</c:v>
                </c:pt>
                <c:pt idx="4">
                  <c:v>2E-3</c:v>
                </c:pt>
              </c:numCache>
            </c:numRef>
          </c:val>
          <c:extLst>
            <c:ext xmlns:c16="http://schemas.microsoft.com/office/drawing/2014/chart" uri="{C3380CC4-5D6E-409C-BE32-E72D297353CC}">
              <c16:uniqueId val="{00000003-E8EE-4CD5-A56F-D1D3013733F9}"/>
            </c:ext>
          </c:extLst>
        </c:ser>
        <c:ser>
          <c:idx val="4"/>
          <c:order val="4"/>
          <c:tx>
            <c:strRef>
              <c:f>'13'!$N$9</c:f>
              <c:strCache>
                <c:ptCount val="1"/>
                <c:pt idx="0">
                  <c:v>Брокер</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'13'!$N$10:$N$14</c:f>
              <c:numCache>
                <c:formatCode>0%</c:formatCode>
                <c:ptCount val="5"/>
                <c:pt idx="0">
                  <c:v>2.3199999999999998E-2</c:v>
                </c:pt>
                <c:pt idx="1">
                  <c:v>0.17979999999999999</c:v>
                </c:pt>
                <c:pt idx="2">
                  <c:v>5.7000000000000002E-3</c:v>
                </c:pt>
                <c:pt idx="3">
                  <c:v>4.1000000000000003E-3</c:v>
                </c:pt>
                <c:pt idx="4">
                  <c:v>1.3899999999999999E-2</c:v>
                </c:pt>
              </c:numCache>
            </c:numRef>
          </c:val>
          <c:extLst>
            <c:ext xmlns:c16="http://schemas.microsoft.com/office/drawing/2014/chart" uri="{C3380CC4-5D6E-409C-BE32-E72D297353CC}">
              <c16:uniqueId val="{00000004-E8EE-4CD5-A56F-D1D3013733F9}"/>
            </c:ext>
          </c:extLst>
        </c:ser>
        <c:ser>
          <c:idx val="5"/>
          <c:order val="5"/>
          <c:tx>
            <c:strRef>
              <c:f>'13'!$O$9</c:f>
              <c:strCache>
                <c:ptCount val="1"/>
                <c:pt idx="0">
                  <c:v>Автосалон</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'13'!$O$10:$O$14</c:f>
              <c:numCache>
                <c:formatCode>0%</c:formatCode>
                <c:ptCount val="5"/>
                <c:pt idx="0">
                  <c:v>0</c:v>
                </c:pt>
                <c:pt idx="1">
                  <c:v>4.0000000000000002E-4</c:v>
                </c:pt>
                <c:pt idx="2">
                  <c:v>1.6000000000000001E-3</c:v>
                </c:pt>
                <c:pt idx="3">
                  <c:v>6.1000000000000004E-3</c:v>
                </c:pt>
                <c:pt idx="4">
                  <c:v>9.4399999999999998E-2</c:v>
                </c:pt>
              </c:numCache>
            </c:numRef>
          </c:val>
          <c:extLst>
            <c:ext xmlns:c16="http://schemas.microsoft.com/office/drawing/2014/chart" uri="{C3380CC4-5D6E-409C-BE32-E72D297353CC}">
              <c16:uniqueId val="{00000005-E8EE-4CD5-A56F-D1D3013733F9}"/>
            </c:ext>
          </c:extLst>
        </c:ser>
        <c:ser>
          <c:idx val="6"/>
          <c:order val="6"/>
          <c:tx>
            <c:strRef>
              <c:f>'13'!$P$9</c:f>
              <c:strCache>
                <c:ptCount val="1"/>
                <c:pt idx="0">
                  <c:v>Інші</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'13'!$I$10:$I$14</c:f>
              <c:strCache>
                <c:ptCount val="5"/>
                <c:pt idx="0">
                  <c:v>Життя</c:v>
                </c:pt>
                <c:pt idx="1">
                  <c:v>Здоров’я</c:v>
                </c:pt>
                <c:pt idx="2">
                  <c:v>“Зелена картка”</c:v>
                </c:pt>
                <c:pt idx="3">
                  <c:v>ОСЦПВ</c:v>
                </c:pt>
                <c:pt idx="4">
                  <c:v>КАСКО</c:v>
                </c:pt>
              </c:strCache>
            </c:strRef>
          </c:cat>
          <c:val>
            <c:numRef>
              <c:f>'13'!$P$10:$P$14</c:f>
              <c:numCache>
                <c:formatCode>0%</c:formatCode>
                <c:ptCount val="5"/>
                <c:pt idx="0">
                  <c:v>0</c:v>
                </c:pt>
                <c:pt idx="1">
                  <c:v>6.4000000000000003E-3</c:v>
                </c:pt>
                <c:pt idx="2">
                  <c:v>7.1000000000000004E-3</c:v>
                </c:pt>
                <c:pt idx="3">
                  <c:v>2.5999999999999999E-3</c:v>
                </c:pt>
                <c:pt idx="4">
                  <c:v>1.6000000000000001E-3</c:v>
                </c:pt>
              </c:numCache>
            </c:numRef>
          </c:val>
          <c:extLst>
            <c:ext xmlns:c16="http://schemas.microsoft.com/office/drawing/2014/chart" uri="{C3380CC4-5D6E-409C-BE32-E72D297353CC}">
              <c16:uniqueId val="{00000006-E8EE-4CD5-A56F-D1D3013733F9}"/>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79244430385454"/>
          <c:w val="0.99721414293511923"/>
          <c:h val="0.199207555696145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564869281045749"/>
          <c:y val="5.3692268362191216E-2"/>
          <c:w val="0.67964771241830069"/>
          <c:h val="0.67392365182009795"/>
        </c:manualLayout>
      </c:layout>
      <c:barChart>
        <c:barDir val="bar"/>
        <c:grouping val="percentStacked"/>
        <c:varyColors val="0"/>
        <c:ser>
          <c:idx val="0"/>
          <c:order val="0"/>
          <c:tx>
            <c:strRef>
              <c:f>'13'!$J$8</c:f>
              <c:strCache>
                <c:ptCount val="1"/>
                <c:pt idx="0">
                  <c:v>Agency network</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'13'!$J$10:$J$14</c:f>
              <c:numCache>
                <c:formatCode>0%</c:formatCode>
                <c:ptCount val="5"/>
                <c:pt idx="0">
                  <c:v>0.83020000000000005</c:v>
                </c:pt>
                <c:pt idx="1">
                  <c:v>0.44269999999999998</c:v>
                </c:pt>
                <c:pt idx="2">
                  <c:v>0.71230000000000004</c:v>
                </c:pt>
                <c:pt idx="3">
                  <c:v>0.67520000000000002</c:v>
                </c:pt>
                <c:pt idx="4">
                  <c:v>0.51480000000000004</c:v>
                </c:pt>
              </c:numCache>
            </c:numRef>
          </c:val>
          <c:extLst>
            <c:ext xmlns:c16="http://schemas.microsoft.com/office/drawing/2014/chart" uri="{C3380CC4-5D6E-409C-BE32-E72D297353CC}">
              <c16:uniqueId val="{00000000-5AAB-4FF1-A3B8-6F062E3CDC66}"/>
            </c:ext>
          </c:extLst>
        </c:ser>
        <c:ser>
          <c:idx val="1"/>
          <c:order val="1"/>
          <c:tx>
            <c:strRef>
              <c:f>'13'!$K$8</c:f>
              <c:strCache>
                <c:ptCount val="1"/>
                <c:pt idx="0">
                  <c:v>Direct sales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'13'!$K$10:$K$14</c:f>
              <c:numCache>
                <c:formatCode>0%</c:formatCode>
                <c:ptCount val="5"/>
                <c:pt idx="0">
                  <c:v>1.89E-2</c:v>
                </c:pt>
                <c:pt idx="1">
                  <c:v>0.23619999999999999</c:v>
                </c:pt>
                <c:pt idx="2">
                  <c:v>6.0100000000000001E-2</c:v>
                </c:pt>
                <c:pt idx="3">
                  <c:v>8.3500000000000005E-2</c:v>
                </c:pt>
                <c:pt idx="4">
                  <c:v>0.1469</c:v>
                </c:pt>
              </c:numCache>
            </c:numRef>
          </c:val>
          <c:extLst>
            <c:ext xmlns:c16="http://schemas.microsoft.com/office/drawing/2014/chart" uri="{C3380CC4-5D6E-409C-BE32-E72D297353CC}">
              <c16:uniqueId val="{00000001-5AAB-4FF1-A3B8-6F062E3CDC66}"/>
            </c:ext>
          </c:extLst>
        </c:ser>
        <c:ser>
          <c:idx val="2"/>
          <c:order val="2"/>
          <c:tx>
            <c:strRef>
              <c:f>'13'!$L$8</c:f>
              <c:strCache>
                <c:ptCount val="1"/>
                <c:pt idx="0">
                  <c:v>Bank</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'13'!$L$10:$L$14</c:f>
              <c:numCache>
                <c:formatCode>0%</c:formatCode>
                <c:ptCount val="5"/>
                <c:pt idx="0">
                  <c:v>0.1263</c:v>
                </c:pt>
                <c:pt idx="1">
                  <c:v>0.1187</c:v>
                </c:pt>
                <c:pt idx="2">
                  <c:v>4.0800000000000003E-2</c:v>
                </c:pt>
                <c:pt idx="3">
                  <c:v>7.5600000000000001E-2</c:v>
                </c:pt>
                <c:pt idx="4">
                  <c:v>0.22639999999999999</c:v>
                </c:pt>
              </c:numCache>
            </c:numRef>
          </c:val>
          <c:extLst>
            <c:ext xmlns:c16="http://schemas.microsoft.com/office/drawing/2014/chart" uri="{C3380CC4-5D6E-409C-BE32-E72D297353CC}">
              <c16:uniqueId val="{00000002-5AAB-4FF1-A3B8-6F062E3CDC66}"/>
            </c:ext>
          </c:extLst>
        </c:ser>
        <c:ser>
          <c:idx val="3"/>
          <c:order val="3"/>
          <c:tx>
            <c:strRef>
              <c:f>'13'!$M$8</c:f>
              <c:strCache>
                <c:ptCount val="1"/>
                <c:pt idx="0">
                  <c:v>Online aggregators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'13'!$M$10:$M$14</c:f>
              <c:numCache>
                <c:formatCode>0%</c:formatCode>
                <c:ptCount val="5"/>
                <c:pt idx="0">
                  <c:v>1.4E-3</c:v>
                </c:pt>
                <c:pt idx="1">
                  <c:v>1.5900000000000001E-2</c:v>
                </c:pt>
                <c:pt idx="2">
                  <c:v>0.17219999999999999</c:v>
                </c:pt>
                <c:pt idx="3">
                  <c:v>0.15279999999999999</c:v>
                </c:pt>
                <c:pt idx="4">
                  <c:v>2E-3</c:v>
                </c:pt>
              </c:numCache>
            </c:numRef>
          </c:val>
          <c:extLst>
            <c:ext xmlns:c16="http://schemas.microsoft.com/office/drawing/2014/chart" uri="{C3380CC4-5D6E-409C-BE32-E72D297353CC}">
              <c16:uniqueId val="{00000003-5AAB-4FF1-A3B8-6F062E3CDC66}"/>
            </c:ext>
          </c:extLst>
        </c:ser>
        <c:ser>
          <c:idx val="4"/>
          <c:order val="4"/>
          <c:tx>
            <c:strRef>
              <c:f>'13'!$N$8</c:f>
              <c:strCache>
                <c:ptCount val="1"/>
                <c:pt idx="0">
                  <c:v>Broker</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'13'!$N$10:$N$14</c:f>
              <c:numCache>
                <c:formatCode>0%</c:formatCode>
                <c:ptCount val="5"/>
                <c:pt idx="0">
                  <c:v>2.3199999999999998E-2</c:v>
                </c:pt>
                <c:pt idx="1">
                  <c:v>0.17979999999999999</c:v>
                </c:pt>
                <c:pt idx="2">
                  <c:v>5.7000000000000002E-3</c:v>
                </c:pt>
                <c:pt idx="3">
                  <c:v>4.1000000000000003E-3</c:v>
                </c:pt>
                <c:pt idx="4">
                  <c:v>1.3899999999999999E-2</c:v>
                </c:pt>
              </c:numCache>
            </c:numRef>
          </c:val>
          <c:extLst>
            <c:ext xmlns:c16="http://schemas.microsoft.com/office/drawing/2014/chart" uri="{C3380CC4-5D6E-409C-BE32-E72D297353CC}">
              <c16:uniqueId val="{00000004-5AAB-4FF1-A3B8-6F062E3CDC66}"/>
            </c:ext>
          </c:extLst>
        </c:ser>
        <c:ser>
          <c:idx val="5"/>
          <c:order val="5"/>
          <c:tx>
            <c:strRef>
              <c:f>'13'!$O$8</c:f>
              <c:strCache>
                <c:ptCount val="1"/>
                <c:pt idx="0">
                  <c:v>Car dealers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'13'!$O$10:$O$14</c:f>
              <c:numCache>
                <c:formatCode>0%</c:formatCode>
                <c:ptCount val="5"/>
                <c:pt idx="0">
                  <c:v>0</c:v>
                </c:pt>
                <c:pt idx="1">
                  <c:v>4.0000000000000002E-4</c:v>
                </c:pt>
                <c:pt idx="2">
                  <c:v>1.6000000000000001E-3</c:v>
                </c:pt>
                <c:pt idx="3">
                  <c:v>6.1000000000000004E-3</c:v>
                </c:pt>
                <c:pt idx="4">
                  <c:v>9.4399999999999998E-2</c:v>
                </c:pt>
              </c:numCache>
            </c:numRef>
          </c:val>
          <c:extLst>
            <c:ext xmlns:c16="http://schemas.microsoft.com/office/drawing/2014/chart" uri="{C3380CC4-5D6E-409C-BE32-E72D297353CC}">
              <c16:uniqueId val="{00000005-5AAB-4FF1-A3B8-6F062E3CDC66}"/>
            </c:ext>
          </c:extLst>
        </c:ser>
        <c:ser>
          <c:idx val="6"/>
          <c:order val="6"/>
          <c:tx>
            <c:strRef>
              <c:f>'13'!$P$8</c:f>
              <c:strCache>
                <c:ptCount val="1"/>
                <c:pt idx="0">
                  <c:v>Other</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'13'!$H$10:$H$14</c:f>
              <c:strCache>
                <c:ptCount val="5"/>
                <c:pt idx="0">
                  <c:v>Life</c:v>
                </c:pt>
                <c:pt idx="1">
                  <c:v>Health*</c:v>
                </c:pt>
                <c:pt idx="2">
                  <c:v>Green Card****</c:v>
                </c:pt>
                <c:pt idx="3">
                  <c:v>MTPL***</c:v>
                </c:pt>
                <c:pt idx="4">
                  <c:v>C&amp;C**</c:v>
                </c:pt>
              </c:strCache>
            </c:strRef>
          </c:cat>
          <c:val>
            <c:numRef>
              <c:f>'13'!$P$10:$P$14</c:f>
              <c:numCache>
                <c:formatCode>0%</c:formatCode>
                <c:ptCount val="5"/>
                <c:pt idx="0">
                  <c:v>0</c:v>
                </c:pt>
                <c:pt idx="1">
                  <c:v>6.4000000000000003E-3</c:v>
                </c:pt>
                <c:pt idx="2">
                  <c:v>7.1000000000000004E-3</c:v>
                </c:pt>
                <c:pt idx="3">
                  <c:v>2.5999999999999999E-3</c:v>
                </c:pt>
                <c:pt idx="4">
                  <c:v>1.6000000000000001E-3</c:v>
                </c:pt>
              </c:numCache>
            </c:numRef>
          </c:val>
          <c:extLst>
            <c:ext xmlns:c16="http://schemas.microsoft.com/office/drawing/2014/chart" uri="{C3380CC4-5D6E-409C-BE32-E72D297353CC}">
              <c16:uniqueId val="{00000006-5AAB-4FF1-A3B8-6F062E3CDC66}"/>
            </c:ext>
          </c:extLst>
        </c:ser>
        <c:dLbls>
          <c:showLegendKey val="0"/>
          <c:showVal val="0"/>
          <c:showCatName val="0"/>
          <c:showSerName val="0"/>
          <c:showPercent val="0"/>
          <c:showBubbleSize val="0"/>
        </c:dLbls>
        <c:gapWidth val="50"/>
        <c:overlap val="100"/>
        <c:axId val="164321439"/>
        <c:axId val="164302719"/>
      </c:barChart>
      <c:catAx>
        <c:axId val="164321439"/>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02719"/>
        <c:crosses val="autoZero"/>
        <c:auto val="1"/>
        <c:lblAlgn val="ctr"/>
        <c:lblOffset val="100"/>
        <c:noMultiLvlLbl val="0"/>
      </c:catAx>
      <c:valAx>
        <c:axId val="164302719"/>
        <c:scaling>
          <c:orientation val="minMax"/>
        </c:scaling>
        <c:delete val="0"/>
        <c:axPos val="b"/>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4321439"/>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084436274509807"/>
          <c:w val="1"/>
          <c:h val="0.199155637254901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6189421046493619"/>
          <c:h val="0.66019263643869708"/>
        </c:manualLayout>
      </c:layout>
      <c:barChart>
        <c:barDir val="col"/>
        <c:grouping val="clustered"/>
        <c:varyColors val="0"/>
        <c:ser>
          <c:idx val="3"/>
          <c:order val="0"/>
          <c:tx>
            <c:strRef>
              <c:f>'14'!$H$12</c:f>
              <c:strCache>
                <c:ptCount val="1"/>
                <c:pt idx="0">
                  <c:v>Резерв збитків, млрд грн</c:v>
                </c:pt>
              </c:strCache>
            </c:strRef>
          </c:tx>
          <c:spPr>
            <a:solidFill>
              <a:schemeClr val="accent2"/>
            </a:solidFill>
            <a:ln>
              <a:noFill/>
            </a:ln>
            <a:effectLst/>
          </c:spPr>
          <c:invertIfNegative val="0"/>
          <c:cat>
            <c:strRef>
              <c:f>'14'!$I$11:$X$11</c:f>
              <c:strCache>
                <c:ptCount val="16"/>
                <c:pt idx="0">
                  <c:v>I.22</c:v>
                </c:pt>
                <c:pt idx="3">
                  <c:v>ІV.22</c:v>
                </c:pt>
                <c:pt idx="5">
                  <c:v>II.23</c:v>
                </c:pt>
                <c:pt idx="7">
                  <c:v>ІV.23</c:v>
                </c:pt>
                <c:pt idx="9">
                  <c:v>II.24</c:v>
                </c:pt>
                <c:pt idx="11">
                  <c:v>ІV.24</c:v>
                </c:pt>
                <c:pt idx="13">
                  <c:v>II.25</c:v>
                </c:pt>
                <c:pt idx="15">
                  <c:v>ІV.25</c:v>
                </c:pt>
              </c:strCache>
            </c:strRef>
          </c:cat>
          <c:val>
            <c:numRef>
              <c:f>'14'!$I$12:$X$12</c:f>
              <c:numCache>
                <c:formatCode>0.0</c:formatCode>
                <c:ptCount val="16"/>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pt idx="14">
                  <c:v>15.5</c:v>
                </c:pt>
                <c:pt idx="15">
                  <c:v>15.81</c:v>
                </c:pt>
              </c:numCache>
            </c:numRef>
          </c:val>
          <c:extLst>
            <c:ext xmlns:c16="http://schemas.microsoft.com/office/drawing/2014/chart" uri="{C3380CC4-5D6E-409C-BE32-E72D297353CC}">
              <c16:uniqueId val="{00000000-65B9-4D9F-8CE2-6CCA8099F3F8}"/>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'14'!$H$13</c:f>
              <c:strCache>
                <c:ptCount val="1"/>
                <c:pt idx="0">
                  <c:v>Резерви збитків до чистих премій (п. ш.)</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65B9-4D9F-8CE2-6CCA8099F3F8}"/>
              </c:ext>
            </c:extLst>
          </c:dPt>
          <c:cat>
            <c:strRef>
              <c:f>'14'!$I$11:$X$11</c:f>
              <c:strCache>
                <c:ptCount val="16"/>
                <c:pt idx="0">
                  <c:v>I.22</c:v>
                </c:pt>
                <c:pt idx="3">
                  <c:v>ІV.22</c:v>
                </c:pt>
                <c:pt idx="5">
                  <c:v>II.23</c:v>
                </c:pt>
                <c:pt idx="7">
                  <c:v>ІV.23</c:v>
                </c:pt>
                <c:pt idx="9">
                  <c:v>II.24</c:v>
                </c:pt>
                <c:pt idx="11">
                  <c:v>ІV.24</c:v>
                </c:pt>
                <c:pt idx="13">
                  <c:v>II.25</c:v>
                </c:pt>
                <c:pt idx="15">
                  <c:v>ІV.25</c:v>
                </c:pt>
              </c:strCache>
            </c:strRef>
          </c:cat>
          <c:val>
            <c:numRef>
              <c:f>'14'!$I$13:$X$13</c:f>
              <c:numCache>
                <c:formatCode>0.0%</c:formatCode>
                <c:ptCount val="16"/>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pt idx="14">
                  <c:v>0.89759999999999995</c:v>
                </c:pt>
                <c:pt idx="15">
                  <c:v>0.88009999999999999</c:v>
                </c:pt>
              </c:numCache>
            </c:numRef>
          </c:val>
          <c:smooth val="0"/>
          <c:extLst>
            <c:ext xmlns:c16="http://schemas.microsoft.com/office/drawing/2014/chart" uri="{C3380CC4-5D6E-409C-BE32-E72D297353CC}">
              <c16:uniqueId val="{00000003-65B9-4D9F-8CE2-6CCA8099F3F8}"/>
            </c:ext>
          </c:extLst>
        </c:ser>
        <c:ser>
          <c:idx val="1"/>
          <c:order val="2"/>
          <c:tx>
            <c:strRef>
              <c:f>'14'!$H$14</c:f>
              <c:strCache>
                <c:ptCount val="1"/>
                <c:pt idx="0">
                  <c:v>Резерви збитків до чистих виплат (п. ш.)</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65B9-4D9F-8CE2-6CCA8099F3F8}"/>
              </c:ext>
            </c:extLst>
          </c:dPt>
          <c:cat>
            <c:strRef>
              <c:f>'14'!$I$11:$X$11</c:f>
              <c:strCache>
                <c:ptCount val="16"/>
                <c:pt idx="0">
                  <c:v>I.22</c:v>
                </c:pt>
                <c:pt idx="3">
                  <c:v>ІV.22</c:v>
                </c:pt>
                <c:pt idx="5">
                  <c:v>II.23</c:v>
                </c:pt>
                <c:pt idx="7">
                  <c:v>ІV.23</c:v>
                </c:pt>
                <c:pt idx="9">
                  <c:v>II.24</c:v>
                </c:pt>
                <c:pt idx="11">
                  <c:v>ІV.24</c:v>
                </c:pt>
                <c:pt idx="13">
                  <c:v>II.25</c:v>
                </c:pt>
                <c:pt idx="15">
                  <c:v>ІV.25</c:v>
                </c:pt>
              </c:strCache>
            </c:strRef>
          </c:cat>
          <c:val>
            <c:numRef>
              <c:f>'14'!$I$14:$X$14</c:f>
              <c:numCache>
                <c:formatCode>0.0%</c:formatCode>
                <c:ptCount val="16"/>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pt idx="14">
                  <c:v>2.4279999999999999</c:v>
                </c:pt>
                <c:pt idx="15">
                  <c:v>2.3462000000000001</c:v>
                </c:pt>
              </c:numCache>
            </c:numRef>
          </c:val>
          <c:smooth val="0"/>
          <c:extLst>
            <c:ext xmlns:c16="http://schemas.microsoft.com/office/drawing/2014/chart" uri="{C3380CC4-5D6E-409C-BE32-E72D297353CC}">
              <c16:uniqueId val="{00000006-65B9-4D9F-8CE2-6CCA8099F3F8}"/>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5"/>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944558151434442"/>
          <c:w val="1"/>
          <c:h val="0.20055441848565547"/>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208154926380226E-2"/>
          <c:y val="4.4375821713649052E-2"/>
          <c:w val="0.81976535947712414"/>
          <c:h val="0.68179212962962954"/>
        </c:manualLayout>
      </c:layout>
      <c:barChart>
        <c:barDir val="col"/>
        <c:grouping val="clustered"/>
        <c:varyColors val="0"/>
        <c:ser>
          <c:idx val="3"/>
          <c:order val="0"/>
          <c:tx>
            <c:strRef>
              <c:f>'14'!$G$12</c:f>
              <c:strCache>
                <c:ptCount val="1"/>
                <c:pt idx="0">
                  <c:v>Loss reserves, UAH billions</c:v>
                </c:pt>
              </c:strCache>
            </c:strRef>
          </c:tx>
          <c:spPr>
            <a:solidFill>
              <a:schemeClr val="accent2"/>
            </a:solidFill>
            <a:ln>
              <a:noFill/>
            </a:ln>
            <a:effectLst/>
          </c:spPr>
          <c:invertIfNegative val="0"/>
          <c:cat>
            <c:strRef>
              <c:f>'14'!$I$10:$X$10</c:f>
              <c:strCache>
                <c:ptCount val="16"/>
                <c:pt idx="0">
                  <c:v>Q1.22</c:v>
                </c:pt>
                <c:pt idx="3">
                  <c:v>Q4.22</c:v>
                </c:pt>
                <c:pt idx="5">
                  <c:v>Q2.23</c:v>
                </c:pt>
                <c:pt idx="7">
                  <c:v>Q4.23</c:v>
                </c:pt>
                <c:pt idx="9">
                  <c:v>Q2.24</c:v>
                </c:pt>
                <c:pt idx="11">
                  <c:v>Q4.24</c:v>
                </c:pt>
                <c:pt idx="13">
                  <c:v>Q2.25</c:v>
                </c:pt>
                <c:pt idx="15">
                  <c:v>Q4.25</c:v>
                </c:pt>
              </c:strCache>
            </c:strRef>
          </c:cat>
          <c:val>
            <c:numRef>
              <c:f>'14'!$I$12:$X$12</c:f>
              <c:numCache>
                <c:formatCode>0.0</c:formatCode>
                <c:ptCount val="16"/>
                <c:pt idx="0">
                  <c:v>9.07</c:v>
                </c:pt>
                <c:pt idx="1">
                  <c:v>10.210000000000001</c:v>
                </c:pt>
                <c:pt idx="2">
                  <c:v>11.3</c:v>
                </c:pt>
                <c:pt idx="3">
                  <c:v>11.32</c:v>
                </c:pt>
                <c:pt idx="4">
                  <c:v>11.03</c:v>
                </c:pt>
                <c:pt idx="5">
                  <c:v>10.92</c:v>
                </c:pt>
                <c:pt idx="6">
                  <c:v>11.52</c:v>
                </c:pt>
                <c:pt idx="7">
                  <c:v>11.77</c:v>
                </c:pt>
                <c:pt idx="8">
                  <c:v>11.44</c:v>
                </c:pt>
                <c:pt idx="9">
                  <c:v>11.71</c:v>
                </c:pt>
                <c:pt idx="10">
                  <c:v>13.05</c:v>
                </c:pt>
                <c:pt idx="11">
                  <c:v>12.68</c:v>
                </c:pt>
                <c:pt idx="12">
                  <c:v>12.96</c:v>
                </c:pt>
                <c:pt idx="13">
                  <c:v>13.83</c:v>
                </c:pt>
                <c:pt idx="14">
                  <c:v>15.5</c:v>
                </c:pt>
                <c:pt idx="15">
                  <c:v>15.81</c:v>
                </c:pt>
              </c:numCache>
            </c:numRef>
          </c:val>
          <c:extLst>
            <c:ext xmlns:c16="http://schemas.microsoft.com/office/drawing/2014/chart" uri="{C3380CC4-5D6E-409C-BE32-E72D297353CC}">
              <c16:uniqueId val="{00000000-CF50-4BD9-9C27-4CEB94A454EA}"/>
            </c:ext>
          </c:extLst>
        </c:ser>
        <c:dLbls>
          <c:showLegendKey val="0"/>
          <c:showVal val="0"/>
          <c:showCatName val="0"/>
          <c:showSerName val="0"/>
          <c:showPercent val="0"/>
          <c:showBubbleSize val="0"/>
        </c:dLbls>
        <c:gapWidth val="50"/>
        <c:axId val="694279168"/>
        <c:axId val="694286240"/>
      </c:barChart>
      <c:lineChart>
        <c:grouping val="standard"/>
        <c:varyColors val="0"/>
        <c:ser>
          <c:idx val="0"/>
          <c:order val="1"/>
          <c:tx>
            <c:strRef>
              <c:f>'14'!$G$13</c:f>
              <c:strCache>
                <c:ptCount val="1"/>
                <c:pt idx="0">
                  <c:v>Loss reserves to net premiums ratio (r.h.s.)</c:v>
                </c:pt>
              </c:strCache>
            </c:strRef>
          </c:tx>
          <c:spPr>
            <a:ln w="25400" cap="rnd" cmpd="sng">
              <a:solidFill>
                <a:srgbClr val="057D46"/>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2-CF50-4BD9-9C27-4CEB94A454EA}"/>
              </c:ext>
            </c:extLst>
          </c:dPt>
          <c:cat>
            <c:strRef>
              <c:f>'14'!$I$10:$X$10</c:f>
              <c:strCache>
                <c:ptCount val="16"/>
                <c:pt idx="0">
                  <c:v>Q1.22</c:v>
                </c:pt>
                <c:pt idx="3">
                  <c:v>Q4.22</c:v>
                </c:pt>
                <c:pt idx="5">
                  <c:v>Q2.23</c:v>
                </c:pt>
                <c:pt idx="7">
                  <c:v>Q4.23</c:v>
                </c:pt>
                <c:pt idx="9">
                  <c:v>Q2.24</c:v>
                </c:pt>
                <c:pt idx="11">
                  <c:v>Q4.24</c:v>
                </c:pt>
                <c:pt idx="13">
                  <c:v>Q2.25</c:v>
                </c:pt>
                <c:pt idx="15">
                  <c:v>Q4.25</c:v>
                </c:pt>
              </c:strCache>
            </c:strRef>
          </c:cat>
          <c:val>
            <c:numRef>
              <c:f>'14'!$I$13:$X$13</c:f>
              <c:numCache>
                <c:formatCode>0.0%</c:formatCode>
                <c:ptCount val="16"/>
                <c:pt idx="0">
                  <c:v>0.85319999999999996</c:v>
                </c:pt>
                <c:pt idx="1">
                  <c:v>0.98350000000000004</c:v>
                </c:pt>
                <c:pt idx="2">
                  <c:v>1.1205000000000001</c:v>
                </c:pt>
                <c:pt idx="3">
                  <c:v>1.2428999999999999</c:v>
                </c:pt>
                <c:pt idx="4">
                  <c:v>1.2726999999999999</c:v>
                </c:pt>
                <c:pt idx="5">
                  <c:v>1.1921999999999999</c:v>
                </c:pt>
                <c:pt idx="6">
                  <c:v>1.1412</c:v>
                </c:pt>
                <c:pt idx="7">
                  <c:v>1.1074999999999999</c:v>
                </c:pt>
                <c:pt idx="8">
                  <c:v>1.0784</c:v>
                </c:pt>
                <c:pt idx="9">
                  <c:v>1.0604</c:v>
                </c:pt>
                <c:pt idx="10">
                  <c:v>1.0634999999999999</c:v>
                </c:pt>
                <c:pt idx="11">
                  <c:v>1.0359</c:v>
                </c:pt>
                <c:pt idx="12">
                  <c:v>0.98899999999999999</c:v>
                </c:pt>
                <c:pt idx="13">
                  <c:v>0.93559999999999999</c:v>
                </c:pt>
                <c:pt idx="14">
                  <c:v>0.89759999999999995</c:v>
                </c:pt>
                <c:pt idx="15">
                  <c:v>0.88009999999999999</c:v>
                </c:pt>
              </c:numCache>
            </c:numRef>
          </c:val>
          <c:smooth val="0"/>
          <c:extLst>
            <c:ext xmlns:c16="http://schemas.microsoft.com/office/drawing/2014/chart" uri="{C3380CC4-5D6E-409C-BE32-E72D297353CC}">
              <c16:uniqueId val="{00000003-CF50-4BD9-9C27-4CEB94A454EA}"/>
            </c:ext>
          </c:extLst>
        </c:ser>
        <c:ser>
          <c:idx val="1"/>
          <c:order val="2"/>
          <c:tx>
            <c:strRef>
              <c:f>'14'!$G$14</c:f>
              <c:strCache>
                <c:ptCount val="1"/>
                <c:pt idx="0">
                  <c:v>Loss reserves to net claims ratio (r.h.s.)</c:v>
                </c:pt>
              </c:strCache>
            </c:strRef>
          </c:tx>
          <c:spPr>
            <a:ln w="25400" cap="rnd" cmpd="sng">
              <a:solidFill>
                <a:srgbClr val="DC4B64"/>
              </a:solidFill>
              <a:prstDash val="solid"/>
              <a:round/>
            </a:ln>
            <a:effectLst/>
          </c:spPr>
          <c:marker>
            <c:symbol val="none"/>
          </c:marker>
          <c:dPt>
            <c:idx val="8"/>
            <c:marker>
              <c:symbol val="none"/>
            </c:marker>
            <c:bubble3D val="0"/>
            <c:spPr>
              <a:ln w="25400" cap="rnd" cmpd="sng">
                <a:noFill/>
                <a:prstDash val="solid"/>
                <a:round/>
              </a:ln>
              <a:effectLst/>
            </c:spPr>
            <c:extLst>
              <c:ext xmlns:c16="http://schemas.microsoft.com/office/drawing/2014/chart" uri="{C3380CC4-5D6E-409C-BE32-E72D297353CC}">
                <c16:uniqueId val="{00000005-CF50-4BD9-9C27-4CEB94A454EA}"/>
              </c:ext>
            </c:extLst>
          </c:dPt>
          <c:cat>
            <c:strRef>
              <c:f>'14'!$I$10:$X$10</c:f>
              <c:strCache>
                <c:ptCount val="16"/>
                <c:pt idx="0">
                  <c:v>Q1.22</c:v>
                </c:pt>
                <c:pt idx="3">
                  <c:v>Q4.22</c:v>
                </c:pt>
                <c:pt idx="5">
                  <c:v>Q2.23</c:v>
                </c:pt>
                <c:pt idx="7">
                  <c:v>Q4.23</c:v>
                </c:pt>
                <c:pt idx="9">
                  <c:v>Q2.24</c:v>
                </c:pt>
                <c:pt idx="11">
                  <c:v>Q4.24</c:v>
                </c:pt>
                <c:pt idx="13">
                  <c:v>Q2.25</c:v>
                </c:pt>
                <c:pt idx="15">
                  <c:v>Q4.25</c:v>
                </c:pt>
              </c:strCache>
            </c:strRef>
          </c:cat>
          <c:val>
            <c:numRef>
              <c:f>'14'!$I$14:$X$14</c:f>
              <c:numCache>
                <c:formatCode>0.0%</c:formatCode>
                <c:ptCount val="16"/>
                <c:pt idx="0">
                  <c:v>2.1124999999999998</c:v>
                </c:pt>
                <c:pt idx="1">
                  <c:v>2.4371999999999998</c:v>
                </c:pt>
                <c:pt idx="2">
                  <c:v>2.9106000000000001</c:v>
                </c:pt>
                <c:pt idx="3">
                  <c:v>3.5123000000000002</c:v>
                </c:pt>
                <c:pt idx="4">
                  <c:v>3.5186999999999999</c:v>
                </c:pt>
                <c:pt idx="5">
                  <c:v>3.2932000000000001</c:v>
                </c:pt>
                <c:pt idx="6">
                  <c:v>3.1533000000000002</c:v>
                </c:pt>
                <c:pt idx="7">
                  <c:v>2.9245000000000001</c:v>
                </c:pt>
                <c:pt idx="8">
                  <c:v>2.7515999999999998</c:v>
                </c:pt>
                <c:pt idx="9">
                  <c:v>2.6345999999999998</c:v>
                </c:pt>
                <c:pt idx="10">
                  <c:v>2.5937000000000001</c:v>
                </c:pt>
                <c:pt idx="11">
                  <c:v>2.5236999999999998</c:v>
                </c:pt>
                <c:pt idx="12">
                  <c:v>2.5015000000000001</c:v>
                </c:pt>
                <c:pt idx="13">
                  <c:v>2.4548000000000001</c:v>
                </c:pt>
                <c:pt idx="14">
                  <c:v>2.4279999999999999</c:v>
                </c:pt>
                <c:pt idx="15">
                  <c:v>2.3462000000000001</c:v>
                </c:pt>
              </c:numCache>
            </c:numRef>
          </c:val>
          <c:smooth val="0"/>
          <c:extLst>
            <c:ext xmlns:c16="http://schemas.microsoft.com/office/drawing/2014/chart" uri="{C3380CC4-5D6E-409C-BE32-E72D297353CC}">
              <c16:uniqueId val="{00000006-CF50-4BD9-9C27-4CEB94A454EA}"/>
            </c:ext>
          </c:extLst>
        </c:ser>
        <c:dLbls>
          <c:showLegendKey val="0"/>
          <c:showVal val="0"/>
          <c:showCatName val="0"/>
          <c:showSerName val="0"/>
          <c:showPercent val="0"/>
          <c:showBubbleSize val="0"/>
        </c:dLbls>
        <c:marker val="1"/>
        <c:smooth val="0"/>
        <c:axId val="2025214815"/>
        <c:axId val="2025216895"/>
        <c:extLst/>
      </c:lineChart>
      <c:catAx>
        <c:axId val="694279168"/>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86240"/>
        <c:crosses val="autoZero"/>
        <c:auto val="1"/>
        <c:lblAlgn val="ctr"/>
        <c:lblOffset val="100"/>
        <c:tickMarkSkip val="1"/>
        <c:noMultiLvlLbl val="0"/>
      </c:catAx>
      <c:valAx>
        <c:axId val="694286240"/>
        <c:scaling>
          <c:orientation val="minMax"/>
          <c:max val="2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4279168"/>
        <c:crossesAt val="1"/>
        <c:crossBetween val="between"/>
        <c:majorUnit val="4"/>
      </c:valAx>
      <c:valAx>
        <c:axId val="2025216895"/>
        <c:scaling>
          <c:orientation val="minMax"/>
          <c:max val="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25214815"/>
        <c:crosses val="max"/>
        <c:crossBetween val="between"/>
        <c:majorUnit val="1"/>
      </c:valAx>
      <c:catAx>
        <c:axId val="2025214815"/>
        <c:scaling>
          <c:orientation val="minMax"/>
        </c:scaling>
        <c:delete val="1"/>
        <c:axPos val="b"/>
        <c:numFmt formatCode="General" sourceLinked="1"/>
        <c:majorTickMark val="out"/>
        <c:minorTickMark val="none"/>
        <c:tickLblPos val="nextTo"/>
        <c:crossAx val="2025216895"/>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258379629629617"/>
          <c:w val="0.9890774641952752"/>
          <c:h val="0.19741620370370372"/>
        </c:manualLayout>
      </c:layout>
      <c:overlay val="1"/>
      <c:spPr>
        <a:noFill/>
        <a:ln>
          <a:noFill/>
        </a:ln>
        <a:effectLst/>
        <a:extLst>
          <a:ext uri="{909E8E84-426E-40DD-AFC4-6F175D3DCCD1}">
            <a14:hiddenFill xmlns:a14="http://schemas.microsoft.com/office/drawing/2010/main">
              <a:noFill/>
            </a14:hiddenFill>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'15'!$I$9</c:f>
              <c:strCache>
                <c:ptCount val="1"/>
                <c:pt idx="0">
                  <c:v>КАСКО</c:v>
                </c:pt>
              </c:strCache>
            </c:strRef>
          </c:tx>
          <c:spPr>
            <a:ln w="25400" cap="rnd">
              <a:solidFill>
                <a:srgbClr val="057D46"/>
              </a:solidFill>
              <a:round/>
            </a:ln>
            <a:effectLst/>
          </c:spPr>
          <c:marker>
            <c:symbol val="none"/>
          </c:marker>
          <c:dLbls>
            <c:dLbl>
              <c:idx val="15"/>
              <c:layout>
                <c:manualLayout>
                  <c:x val="-3.3294321017548818E-2"/>
                  <c:y val="-5.29879032258064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752-4B16-875A-F30F9CDF032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'15'!$J$8:$Y$8</c:f>
              <c:strCache>
                <c:ptCount val="16"/>
                <c:pt idx="0">
                  <c:v>I.22</c:v>
                </c:pt>
                <c:pt idx="3">
                  <c:v>ІV.22</c:v>
                </c:pt>
                <c:pt idx="5">
                  <c:v>II.23</c:v>
                </c:pt>
                <c:pt idx="7">
                  <c:v>ІV.23</c:v>
                </c:pt>
                <c:pt idx="9">
                  <c:v>II.24</c:v>
                </c:pt>
                <c:pt idx="11">
                  <c:v>ІV.24</c:v>
                </c:pt>
                <c:pt idx="13">
                  <c:v>II.25</c:v>
                </c:pt>
                <c:pt idx="15">
                  <c:v>ІV.25</c:v>
                </c:pt>
              </c:strCache>
            </c:strRef>
          </c:cat>
          <c:val>
            <c:numRef>
              <c:f>'15'!$J$9:$Y$9</c:f>
              <c:numCache>
                <c:formatCode>0%</c:formatCode>
                <c:ptCount val="16"/>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pt idx="15">
                  <c:v>2.6166</c:v>
                </c:pt>
              </c:numCache>
            </c:numRef>
          </c:val>
          <c:smooth val="0"/>
          <c:extLst>
            <c:ext xmlns:c16="http://schemas.microsoft.com/office/drawing/2014/chart" uri="{C3380CC4-5D6E-409C-BE32-E72D297353CC}">
              <c16:uniqueId val="{00000001-6752-4B16-875A-F30F9CDF032F}"/>
            </c:ext>
          </c:extLst>
        </c:ser>
        <c:ser>
          <c:idx val="2"/>
          <c:order val="1"/>
          <c:tx>
            <c:strRef>
              <c:f>'15'!$I$10</c:f>
              <c:strCache>
                <c:ptCount val="1"/>
                <c:pt idx="0">
                  <c:v>Здоров’я</c:v>
                </c:pt>
              </c:strCache>
            </c:strRef>
          </c:tx>
          <c:spPr>
            <a:ln w="25400" cap="rnd">
              <a:solidFill>
                <a:srgbClr val="7D0532"/>
              </a:solidFill>
              <a:round/>
            </a:ln>
            <a:effectLst/>
          </c:spPr>
          <c:marker>
            <c:symbol val="none"/>
          </c:marker>
          <c:dLbls>
            <c:dLbl>
              <c:idx val="15"/>
              <c:layout>
                <c:manualLayout>
                  <c:x val="-2.5115187225484458E-2"/>
                  <c:y val="4.37414874551971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752-4B16-875A-F30F9CDF032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'15'!$J$8:$Y$8</c:f>
              <c:strCache>
                <c:ptCount val="16"/>
                <c:pt idx="0">
                  <c:v>I.22</c:v>
                </c:pt>
                <c:pt idx="3">
                  <c:v>ІV.22</c:v>
                </c:pt>
                <c:pt idx="5">
                  <c:v>II.23</c:v>
                </c:pt>
                <c:pt idx="7">
                  <c:v>ІV.23</c:v>
                </c:pt>
                <c:pt idx="9">
                  <c:v>II.24</c:v>
                </c:pt>
                <c:pt idx="11">
                  <c:v>ІV.24</c:v>
                </c:pt>
                <c:pt idx="13">
                  <c:v>II.25</c:v>
                </c:pt>
                <c:pt idx="15">
                  <c:v>ІV.25</c:v>
                </c:pt>
              </c:strCache>
            </c:strRef>
          </c:cat>
          <c:val>
            <c:numRef>
              <c:f>'15'!$J$10:$Y$10</c:f>
              <c:numCache>
                <c:formatCode>0%</c:formatCode>
                <c:ptCount val="16"/>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1.2164999999999999</c:v>
                </c:pt>
                <c:pt idx="15">
                  <c:v>0.98270000000000002</c:v>
                </c:pt>
              </c:numCache>
            </c:numRef>
          </c:val>
          <c:smooth val="0"/>
          <c:extLst>
            <c:ext xmlns:c16="http://schemas.microsoft.com/office/drawing/2014/chart" uri="{C3380CC4-5D6E-409C-BE32-E72D297353CC}">
              <c16:uniqueId val="{00000003-6752-4B16-875A-F30F9CDF032F}"/>
            </c:ext>
          </c:extLst>
        </c:ser>
        <c:ser>
          <c:idx val="1"/>
          <c:order val="2"/>
          <c:tx>
            <c:strRef>
              <c:f>'15'!$I$11</c:f>
              <c:strCache>
                <c:ptCount val="1"/>
                <c:pt idx="0">
                  <c:v>ОСЦПВ</c:v>
                </c:pt>
              </c:strCache>
            </c:strRef>
          </c:tx>
          <c:spPr>
            <a:ln w="25400" cap="rnd">
              <a:solidFill>
                <a:srgbClr val="91C864"/>
              </a:solidFill>
              <a:round/>
            </a:ln>
            <a:effectLst/>
          </c:spPr>
          <c:marker>
            <c:symbol val="none"/>
          </c:marker>
          <c:dLbls>
            <c:dLbl>
              <c:idx val="15"/>
              <c:layout>
                <c:manualLayout>
                  <c:x val="-3.3294321017548818E-2"/>
                  <c:y val="6.65013440860214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752-4B16-875A-F30F9CDF032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'15'!$J$8:$Y$8</c:f>
              <c:strCache>
                <c:ptCount val="16"/>
                <c:pt idx="0">
                  <c:v>I.22</c:v>
                </c:pt>
                <c:pt idx="3">
                  <c:v>ІV.22</c:v>
                </c:pt>
                <c:pt idx="5">
                  <c:v>II.23</c:v>
                </c:pt>
                <c:pt idx="7">
                  <c:v>ІV.23</c:v>
                </c:pt>
                <c:pt idx="9">
                  <c:v>II.24</c:v>
                </c:pt>
                <c:pt idx="11">
                  <c:v>ІV.24</c:v>
                </c:pt>
                <c:pt idx="13">
                  <c:v>II.25</c:v>
                </c:pt>
                <c:pt idx="15">
                  <c:v>ІV.25</c:v>
                </c:pt>
              </c:strCache>
            </c:strRef>
          </c:cat>
          <c:val>
            <c:numRef>
              <c:f>'15'!$J$11:$Y$11</c:f>
              <c:numCache>
                <c:formatCode>0%</c:formatCode>
                <c:ptCount val="16"/>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pt idx="15">
                  <c:v>5.4290000000000003</c:v>
                </c:pt>
              </c:numCache>
            </c:numRef>
          </c:val>
          <c:smooth val="0"/>
          <c:extLst>
            <c:ext xmlns:c16="http://schemas.microsoft.com/office/drawing/2014/chart" uri="{C3380CC4-5D6E-409C-BE32-E72D297353CC}">
              <c16:uniqueId val="{00000005-6752-4B16-875A-F30F9CDF032F}"/>
            </c:ext>
          </c:extLst>
        </c:ser>
        <c:ser>
          <c:idx val="3"/>
          <c:order val="3"/>
          <c:tx>
            <c:strRef>
              <c:f>'15'!$I$12</c:f>
              <c:strCache>
                <c:ptCount val="1"/>
                <c:pt idx="0">
                  <c:v>“Зелена картка”</c:v>
                </c:pt>
              </c:strCache>
            </c:strRef>
          </c:tx>
          <c:spPr>
            <a:ln w="25400" cap="rnd">
              <a:solidFill>
                <a:srgbClr val="DC4B64"/>
              </a:solidFill>
              <a:round/>
            </a:ln>
            <a:effectLst/>
          </c:spPr>
          <c:marker>
            <c:symbol val="none"/>
          </c:marker>
          <c:dLbls>
            <c:dLbl>
              <c:idx val="15"/>
              <c:layout>
                <c:manualLayout>
                  <c:x val="-2.4751969113007918E-2"/>
                  <c:y val="-3.5918010752688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752-4B16-875A-F30F9CDF032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'15'!$J$8:$Y$8</c:f>
              <c:strCache>
                <c:ptCount val="16"/>
                <c:pt idx="0">
                  <c:v>I.22</c:v>
                </c:pt>
                <c:pt idx="3">
                  <c:v>ІV.22</c:v>
                </c:pt>
                <c:pt idx="5">
                  <c:v>II.23</c:v>
                </c:pt>
                <c:pt idx="7">
                  <c:v>ІV.23</c:v>
                </c:pt>
                <c:pt idx="9">
                  <c:v>II.24</c:v>
                </c:pt>
                <c:pt idx="11">
                  <c:v>ІV.24</c:v>
                </c:pt>
                <c:pt idx="13">
                  <c:v>II.25</c:v>
                </c:pt>
                <c:pt idx="15">
                  <c:v>ІV.25</c:v>
                </c:pt>
              </c:strCache>
            </c:strRef>
          </c:cat>
          <c:val>
            <c:numRef>
              <c:f>'15'!$J$12:$Y$12</c:f>
              <c:numCache>
                <c:formatCode>0%</c:formatCode>
                <c:ptCount val="16"/>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pt idx="15">
                  <c:v>2.0432000000000001</c:v>
                </c:pt>
              </c:numCache>
            </c:numRef>
          </c:val>
          <c:smooth val="0"/>
          <c:extLst>
            <c:ext xmlns:c16="http://schemas.microsoft.com/office/drawing/2014/chart" uri="{C3380CC4-5D6E-409C-BE32-E72D297353CC}">
              <c16:uniqueId val="{00000007-6752-4B16-875A-F30F9CDF032F}"/>
            </c:ext>
          </c:extLst>
        </c:ser>
        <c:ser>
          <c:idx val="4"/>
          <c:order val="4"/>
          <c:tx>
            <c:strRef>
              <c:f>'15'!$I$13</c:f>
              <c:strCache>
                <c:ptCount val="1"/>
                <c:pt idx="0">
                  <c:v>Майно та вогн. ризики</c:v>
                </c:pt>
              </c:strCache>
            </c:strRef>
          </c:tx>
          <c:spPr>
            <a:ln w="25400" cap="rnd">
              <a:solidFill>
                <a:srgbClr val="005591"/>
              </a:solidFill>
              <a:round/>
            </a:ln>
            <a:effectLst/>
          </c:spPr>
          <c:marker>
            <c:symbol val="none"/>
          </c:marker>
          <c:cat>
            <c:strRef>
              <c:f>'15'!$J$8:$Y$8</c:f>
              <c:strCache>
                <c:ptCount val="16"/>
                <c:pt idx="0">
                  <c:v>I.22</c:v>
                </c:pt>
                <c:pt idx="3">
                  <c:v>ІV.22</c:v>
                </c:pt>
                <c:pt idx="5">
                  <c:v>II.23</c:v>
                </c:pt>
                <c:pt idx="7">
                  <c:v>ІV.23</c:v>
                </c:pt>
                <c:pt idx="9">
                  <c:v>II.24</c:v>
                </c:pt>
                <c:pt idx="11">
                  <c:v>ІV.24</c:v>
                </c:pt>
                <c:pt idx="13">
                  <c:v>II.25</c:v>
                </c:pt>
                <c:pt idx="15">
                  <c:v>ІV.25</c:v>
                </c:pt>
              </c:strCache>
            </c:strRef>
          </c:cat>
          <c:val>
            <c:numRef>
              <c:f>'15'!$J$13:$Y$13</c:f>
              <c:numCache>
                <c:formatCode>0%</c:formatCode>
                <c:ptCount val="16"/>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pt idx="15">
                  <c:v>1.4801</c:v>
                </c:pt>
              </c:numCache>
            </c:numRef>
          </c:val>
          <c:smooth val="0"/>
          <c:extLst>
            <c:ext xmlns:c16="http://schemas.microsoft.com/office/drawing/2014/chart" uri="{C3380CC4-5D6E-409C-BE32-E72D297353CC}">
              <c16:uniqueId val="{00000008-6752-4B16-875A-F30F9CDF032F}"/>
            </c:ext>
          </c:extLst>
        </c:ser>
        <c:ser>
          <c:idx val="5"/>
          <c:order val="5"/>
          <c:tx>
            <c:strRef>
              <c:f>'15'!$I$14</c:f>
              <c:strCache>
                <c:ptCount val="1"/>
                <c:pt idx="0">
                  <c:v>Життя</c:v>
                </c:pt>
              </c:strCache>
            </c:strRef>
          </c:tx>
          <c:spPr>
            <a:ln w="25400" cap="rnd">
              <a:solidFill>
                <a:srgbClr val="46AFE6"/>
              </a:solidFill>
              <a:round/>
            </a:ln>
            <a:effectLst/>
          </c:spPr>
          <c:marker>
            <c:symbol val="none"/>
          </c:marker>
          <c:dLbls>
            <c:dLbl>
              <c:idx val="15"/>
              <c:layout>
                <c:manualLayout>
                  <c:x val="-2.9023145065278366E-2"/>
                  <c:y val="-4.7297939068100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752-4B16-875A-F30F9CDF032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'15'!$J$8:$Y$8</c:f>
              <c:strCache>
                <c:ptCount val="16"/>
                <c:pt idx="0">
                  <c:v>I.22</c:v>
                </c:pt>
                <c:pt idx="3">
                  <c:v>ІV.22</c:v>
                </c:pt>
                <c:pt idx="5">
                  <c:v>II.23</c:v>
                </c:pt>
                <c:pt idx="7">
                  <c:v>ІV.23</c:v>
                </c:pt>
                <c:pt idx="9">
                  <c:v>II.24</c:v>
                </c:pt>
                <c:pt idx="11">
                  <c:v>ІV.24</c:v>
                </c:pt>
                <c:pt idx="13">
                  <c:v>II.25</c:v>
                </c:pt>
                <c:pt idx="15">
                  <c:v>ІV.25</c:v>
                </c:pt>
              </c:strCache>
            </c:strRef>
          </c:cat>
          <c:val>
            <c:numRef>
              <c:f>'15'!$J$14:$Y$14</c:f>
              <c:numCache>
                <c:formatCode>0%</c:formatCode>
                <c:ptCount val="16"/>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pt idx="15">
                  <c:v>1.3263</c:v>
                </c:pt>
              </c:numCache>
            </c:numRef>
          </c:val>
          <c:smooth val="0"/>
          <c:extLst>
            <c:ext xmlns:c16="http://schemas.microsoft.com/office/drawing/2014/chart" uri="{C3380CC4-5D6E-409C-BE32-E72D297353CC}">
              <c16:uniqueId val="{0000000A-6752-4B16-875A-F30F9CDF032F}"/>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'2'!$I$11</c:f>
              <c:strCache>
                <c:ptCount val="1"/>
                <c:pt idx="0">
                  <c:v>Банки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'2'!$J$11:$Q$11</c:f>
              <c:numCache>
                <c:formatCode>General</c:formatCode>
                <c:ptCount val="8"/>
                <c:pt idx="0">
                  <c:v>71</c:v>
                </c:pt>
                <c:pt idx="1">
                  <c:v>67</c:v>
                </c:pt>
                <c:pt idx="2">
                  <c:v>63</c:v>
                </c:pt>
                <c:pt idx="3" formatCode="0">
                  <c:v>62</c:v>
                </c:pt>
                <c:pt idx="4">
                  <c:v>60</c:v>
                </c:pt>
                <c:pt idx="5" formatCode="0">
                  <c:v>60</c:v>
                </c:pt>
                <c:pt idx="6" formatCode="0">
                  <c:v>60</c:v>
                </c:pt>
                <c:pt idx="7" formatCode="0">
                  <c:v>61</c:v>
                </c:pt>
              </c:numCache>
            </c:numRef>
          </c:val>
          <c:extLst>
            <c:ext xmlns:c16="http://schemas.microsoft.com/office/drawing/2014/chart" uri="{C3380CC4-5D6E-409C-BE32-E72D297353CC}">
              <c16:uniqueId val="{00000000-45AD-4924-9660-03333CA836BC}"/>
            </c:ext>
          </c:extLst>
        </c:ser>
        <c:ser>
          <c:idx val="5"/>
          <c:order val="1"/>
          <c:tx>
            <c:strRef>
              <c:f>'2'!$I$15</c:f>
              <c:strCache>
                <c:ptCount val="1"/>
                <c:pt idx="0">
                  <c:v>Кредитні спілки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'2'!$J$15:$Q$15</c:f>
              <c:numCache>
                <c:formatCode>General</c:formatCode>
                <c:ptCount val="8"/>
                <c:pt idx="0">
                  <c:v>278</c:v>
                </c:pt>
                <c:pt idx="1">
                  <c:v>162</c:v>
                </c:pt>
                <c:pt idx="2">
                  <c:v>133</c:v>
                </c:pt>
                <c:pt idx="3" formatCode="0">
                  <c:v>104</c:v>
                </c:pt>
                <c:pt idx="4">
                  <c:v>98</c:v>
                </c:pt>
                <c:pt idx="5" formatCode="0">
                  <c:v>93</c:v>
                </c:pt>
                <c:pt idx="6" formatCode="0">
                  <c:v>88</c:v>
                </c:pt>
                <c:pt idx="7" formatCode="0">
                  <c:v>85</c:v>
                </c:pt>
              </c:numCache>
            </c:numRef>
          </c:val>
          <c:extLst>
            <c:ext xmlns:c16="http://schemas.microsoft.com/office/drawing/2014/chart" uri="{C3380CC4-5D6E-409C-BE32-E72D297353CC}">
              <c16:uniqueId val="{00000001-45AD-4924-9660-03333CA836BC}"/>
            </c:ext>
          </c:extLst>
        </c:ser>
        <c:ser>
          <c:idx val="1"/>
          <c:order val="2"/>
          <c:tx>
            <c:strRef>
              <c:f>'2'!$I$12</c:f>
              <c:strCache>
                <c:ptCount val="1"/>
                <c:pt idx="0">
                  <c:v>Страховики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'2'!$J$12:$Q$12</c:f>
              <c:numCache>
                <c:formatCode>General</c:formatCode>
                <c:ptCount val="8"/>
                <c:pt idx="0">
                  <c:v>155</c:v>
                </c:pt>
                <c:pt idx="1">
                  <c:v>128</c:v>
                </c:pt>
                <c:pt idx="2">
                  <c:v>101</c:v>
                </c:pt>
                <c:pt idx="3" formatCode="0">
                  <c:v>65</c:v>
                </c:pt>
                <c:pt idx="4">
                  <c:v>63</c:v>
                </c:pt>
                <c:pt idx="5" formatCode="0">
                  <c:v>62</c:v>
                </c:pt>
                <c:pt idx="6" formatCode="0">
                  <c:v>60</c:v>
                </c:pt>
                <c:pt idx="7" formatCode="0">
                  <c:v>57</c:v>
                </c:pt>
              </c:numCache>
            </c:numRef>
          </c:val>
          <c:extLst>
            <c:ext xmlns:c16="http://schemas.microsoft.com/office/drawing/2014/chart" uri="{C3380CC4-5D6E-409C-BE32-E72D297353CC}">
              <c16:uniqueId val="{00000002-45AD-4924-9660-03333CA836BC}"/>
            </c:ext>
          </c:extLst>
        </c:ser>
        <c:ser>
          <c:idx val="3"/>
          <c:order val="3"/>
          <c:tx>
            <c:strRef>
              <c:f>'2'!$I$13</c:f>
              <c:strCache>
                <c:ptCount val="1"/>
                <c:pt idx="0">
                  <c:v>Фінансові компанії</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'2'!$J$13:$Q$13</c:f>
              <c:numCache>
                <c:formatCode>General</c:formatCode>
                <c:ptCount val="8"/>
                <c:pt idx="0">
                  <c:v>922</c:v>
                </c:pt>
                <c:pt idx="1">
                  <c:v>760</c:v>
                </c:pt>
                <c:pt idx="2">
                  <c:v>559</c:v>
                </c:pt>
                <c:pt idx="3" formatCode="0">
                  <c:v>479</c:v>
                </c:pt>
                <c:pt idx="4">
                  <c:v>451</c:v>
                </c:pt>
                <c:pt idx="5" formatCode="0">
                  <c:v>432</c:v>
                </c:pt>
                <c:pt idx="6" formatCode="0">
                  <c:v>418</c:v>
                </c:pt>
                <c:pt idx="7" formatCode="0">
                  <c:v>411</c:v>
                </c:pt>
              </c:numCache>
            </c:numRef>
          </c:val>
          <c:extLst>
            <c:ext xmlns:c16="http://schemas.microsoft.com/office/drawing/2014/chart" uri="{C3380CC4-5D6E-409C-BE32-E72D297353CC}">
              <c16:uniqueId val="{00000003-45AD-4924-9660-03333CA836BC}"/>
            </c:ext>
          </c:extLst>
        </c:ser>
        <c:ser>
          <c:idx val="6"/>
          <c:order val="4"/>
          <c:tx>
            <c:strRef>
              <c:f>'2'!$I$16</c:f>
              <c:strCache>
                <c:ptCount val="1"/>
                <c:pt idx="0">
                  <c:v>Ломбарди</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'2'!$J$16:$Q$16</c:f>
              <c:numCache>
                <c:formatCode>General</c:formatCode>
                <c:ptCount val="8"/>
                <c:pt idx="0">
                  <c:v>261</c:v>
                </c:pt>
                <c:pt idx="1">
                  <c:v>183</c:v>
                </c:pt>
                <c:pt idx="2">
                  <c:v>146</c:v>
                </c:pt>
                <c:pt idx="3" formatCode="0">
                  <c:v>109</c:v>
                </c:pt>
                <c:pt idx="4">
                  <c:v>108</c:v>
                </c:pt>
                <c:pt idx="5" formatCode="0">
                  <c:v>105</c:v>
                </c:pt>
                <c:pt idx="6" formatCode="0">
                  <c:v>104</c:v>
                </c:pt>
                <c:pt idx="7" formatCode="0">
                  <c:v>101</c:v>
                </c:pt>
              </c:numCache>
            </c:numRef>
          </c:val>
          <c:extLst>
            <c:ext xmlns:c16="http://schemas.microsoft.com/office/drawing/2014/chart" uri="{C3380CC4-5D6E-409C-BE32-E72D297353CC}">
              <c16:uniqueId val="{00000004-45AD-4924-9660-03333CA836BC}"/>
            </c:ext>
          </c:extLst>
        </c:ser>
        <c:ser>
          <c:idx val="4"/>
          <c:order val="5"/>
          <c:tx>
            <c:strRef>
              <c:f>'2'!$I$14</c:f>
              <c:strCache>
                <c:ptCount val="1"/>
                <c:pt idx="0">
                  <c:v>ЮО-лізингодавці*</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'2'!$J$14:$Q$14</c:f>
              <c:numCache>
                <c:formatCode>General</c:formatCode>
                <c:ptCount val="8"/>
                <c:pt idx="0">
                  <c:v>137</c:v>
                </c:pt>
                <c:pt idx="1">
                  <c:v>98</c:v>
                </c:pt>
                <c:pt idx="2">
                  <c:v>76</c:v>
                </c:pt>
                <c:pt idx="3" formatCode="0">
                  <c:v>1</c:v>
                </c:pt>
                <c:pt idx="4">
                  <c:v>1</c:v>
                </c:pt>
                <c:pt idx="5" formatCode="0">
                  <c:v>1</c:v>
                </c:pt>
                <c:pt idx="6" formatCode="0">
                  <c:v>1</c:v>
                </c:pt>
                <c:pt idx="7" formatCode="0">
                  <c:v>1</c:v>
                </c:pt>
              </c:numCache>
            </c:numRef>
          </c:val>
          <c:extLst>
            <c:ext xmlns:c16="http://schemas.microsoft.com/office/drawing/2014/chart" uri="{C3380CC4-5D6E-409C-BE32-E72D297353CC}">
              <c16:uniqueId val="{00000005-45AD-4924-9660-03333CA836BC}"/>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majorUnit val="5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1209150326798"/>
          <c:y val="4.6592293906810037E-2"/>
          <c:w val="0.84443856209150325"/>
          <c:h val="0.67773163082437271"/>
        </c:manualLayout>
      </c:layout>
      <c:lineChart>
        <c:grouping val="standard"/>
        <c:varyColors val="0"/>
        <c:ser>
          <c:idx val="0"/>
          <c:order val="0"/>
          <c:tx>
            <c:strRef>
              <c:f>'15'!$H$9</c:f>
              <c:strCache>
                <c:ptCount val="1"/>
                <c:pt idx="0">
                  <c:v>C&amp;C*</c:v>
                </c:pt>
              </c:strCache>
            </c:strRef>
          </c:tx>
          <c:spPr>
            <a:ln w="25400" cap="rnd">
              <a:solidFill>
                <a:srgbClr val="057D46"/>
              </a:solidFill>
              <a:round/>
            </a:ln>
            <a:effectLst/>
          </c:spPr>
          <c:marker>
            <c:symbol val="none"/>
          </c:marker>
          <c:dLbls>
            <c:dLbl>
              <c:idx val="15"/>
              <c:layout>
                <c:manualLayout>
                  <c:x val="-3.3294321017548818E-2"/>
                  <c:y val="-5.298790322580645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081-47C9-B5D7-163434F6FBB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'15'!$J$7:$Y$7</c:f>
              <c:strCache>
                <c:ptCount val="16"/>
                <c:pt idx="0">
                  <c:v>Q1.22</c:v>
                </c:pt>
                <c:pt idx="3">
                  <c:v>Q4.22</c:v>
                </c:pt>
                <c:pt idx="5">
                  <c:v>Q2.23</c:v>
                </c:pt>
                <c:pt idx="7">
                  <c:v>Q4.23</c:v>
                </c:pt>
                <c:pt idx="9">
                  <c:v>Q2.24</c:v>
                </c:pt>
                <c:pt idx="11">
                  <c:v>Q4.24</c:v>
                </c:pt>
                <c:pt idx="13">
                  <c:v>Q2.25</c:v>
                </c:pt>
                <c:pt idx="15">
                  <c:v>Q4.25</c:v>
                </c:pt>
              </c:strCache>
            </c:strRef>
          </c:cat>
          <c:val>
            <c:numRef>
              <c:f>'15'!$J$9:$Y$9</c:f>
              <c:numCache>
                <c:formatCode>0%</c:formatCode>
                <c:ptCount val="16"/>
                <c:pt idx="0">
                  <c:v>1</c:v>
                </c:pt>
                <c:pt idx="1">
                  <c:v>0.96640000000000004</c:v>
                </c:pt>
                <c:pt idx="2">
                  <c:v>1.3877999999999999</c:v>
                </c:pt>
                <c:pt idx="3">
                  <c:v>1.5314000000000001</c:v>
                </c:pt>
                <c:pt idx="4">
                  <c:v>1.2551000000000001</c:v>
                </c:pt>
                <c:pt idx="5">
                  <c:v>1.5468999999999999</c:v>
                </c:pt>
                <c:pt idx="6">
                  <c:v>1.7172000000000001</c:v>
                </c:pt>
                <c:pt idx="7">
                  <c:v>1.7816000000000001</c:v>
                </c:pt>
                <c:pt idx="8">
                  <c:v>1.5956999999999999</c:v>
                </c:pt>
                <c:pt idx="9">
                  <c:v>1.9018999999999999</c:v>
                </c:pt>
                <c:pt idx="10">
                  <c:v>2.0884</c:v>
                </c:pt>
                <c:pt idx="11">
                  <c:v>2.1663999999999999</c:v>
                </c:pt>
                <c:pt idx="12">
                  <c:v>1.8732</c:v>
                </c:pt>
                <c:pt idx="13">
                  <c:v>2.3338000000000001</c:v>
                </c:pt>
                <c:pt idx="14">
                  <c:v>2.4525000000000001</c:v>
                </c:pt>
                <c:pt idx="15">
                  <c:v>2.6166</c:v>
                </c:pt>
              </c:numCache>
            </c:numRef>
          </c:val>
          <c:smooth val="0"/>
          <c:extLst>
            <c:ext xmlns:c16="http://schemas.microsoft.com/office/drawing/2014/chart" uri="{C3380CC4-5D6E-409C-BE32-E72D297353CC}">
              <c16:uniqueId val="{00000001-6081-47C9-B5D7-163434F6FBB4}"/>
            </c:ext>
          </c:extLst>
        </c:ser>
        <c:ser>
          <c:idx val="2"/>
          <c:order val="1"/>
          <c:tx>
            <c:strRef>
              <c:f>'15'!$H$10</c:f>
              <c:strCache>
                <c:ptCount val="1"/>
                <c:pt idx="0">
                  <c:v>Health insurance</c:v>
                </c:pt>
              </c:strCache>
            </c:strRef>
          </c:tx>
          <c:spPr>
            <a:ln w="25400" cap="rnd">
              <a:solidFill>
                <a:srgbClr val="7D0532"/>
              </a:solidFill>
              <a:round/>
            </a:ln>
            <a:effectLst/>
          </c:spPr>
          <c:marker>
            <c:symbol val="none"/>
          </c:marker>
          <c:dLbls>
            <c:dLbl>
              <c:idx val="15"/>
              <c:layout>
                <c:manualLayout>
                  <c:x val="-2.5115187225484458E-2"/>
                  <c:y val="4.37414874551971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6081-47C9-B5D7-163434F6FBB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'15'!$J$7:$Y$7</c:f>
              <c:strCache>
                <c:ptCount val="16"/>
                <c:pt idx="0">
                  <c:v>Q1.22</c:v>
                </c:pt>
                <c:pt idx="3">
                  <c:v>Q4.22</c:v>
                </c:pt>
                <c:pt idx="5">
                  <c:v>Q2.23</c:v>
                </c:pt>
                <c:pt idx="7">
                  <c:v>Q4.23</c:v>
                </c:pt>
                <c:pt idx="9">
                  <c:v>Q2.24</c:v>
                </c:pt>
                <c:pt idx="11">
                  <c:v>Q4.24</c:v>
                </c:pt>
                <c:pt idx="13">
                  <c:v>Q2.25</c:v>
                </c:pt>
                <c:pt idx="15">
                  <c:v>Q4.25</c:v>
                </c:pt>
              </c:strCache>
            </c:strRef>
          </c:cat>
          <c:val>
            <c:numRef>
              <c:f>'15'!$J$10:$Y$10</c:f>
              <c:numCache>
                <c:formatCode>0%</c:formatCode>
                <c:ptCount val="16"/>
                <c:pt idx="0">
                  <c:v>1</c:v>
                </c:pt>
                <c:pt idx="1">
                  <c:v>0.45700000000000002</c:v>
                </c:pt>
                <c:pt idx="2">
                  <c:v>0.66669999999999996</c:v>
                </c:pt>
                <c:pt idx="3">
                  <c:v>0.60950000000000004</c:v>
                </c:pt>
                <c:pt idx="4">
                  <c:v>0.73509999999999998</c:v>
                </c:pt>
                <c:pt idx="5">
                  <c:v>0.72240000000000004</c:v>
                </c:pt>
                <c:pt idx="6">
                  <c:v>0.75939999999999996</c:v>
                </c:pt>
                <c:pt idx="7">
                  <c:v>0.70040000000000002</c:v>
                </c:pt>
                <c:pt idx="8">
                  <c:v>0.87839999999999996</c:v>
                </c:pt>
                <c:pt idx="9">
                  <c:v>0.86040000000000005</c:v>
                </c:pt>
                <c:pt idx="10">
                  <c:v>0.99739999999999995</c:v>
                </c:pt>
                <c:pt idx="11">
                  <c:v>0.88070000000000004</c:v>
                </c:pt>
                <c:pt idx="12">
                  <c:v>1.0336000000000001</c:v>
                </c:pt>
                <c:pt idx="13">
                  <c:v>1.0613999999999999</c:v>
                </c:pt>
                <c:pt idx="14">
                  <c:v>1.2164999999999999</c:v>
                </c:pt>
                <c:pt idx="15">
                  <c:v>0.98270000000000002</c:v>
                </c:pt>
              </c:numCache>
            </c:numRef>
          </c:val>
          <c:smooth val="0"/>
          <c:extLst>
            <c:ext xmlns:c16="http://schemas.microsoft.com/office/drawing/2014/chart" uri="{C3380CC4-5D6E-409C-BE32-E72D297353CC}">
              <c16:uniqueId val="{00000003-6081-47C9-B5D7-163434F6FBB4}"/>
            </c:ext>
          </c:extLst>
        </c:ser>
        <c:ser>
          <c:idx val="1"/>
          <c:order val="2"/>
          <c:tx>
            <c:strRef>
              <c:f>'15'!$H$11</c:f>
              <c:strCache>
                <c:ptCount val="1"/>
                <c:pt idx="0">
                  <c:v>MTPL**</c:v>
                </c:pt>
              </c:strCache>
            </c:strRef>
          </c:tx>
          <c:spPr>
            <a:ln w="25400" cap="rnd">
              <a:solidFill>
                <a:srgbClr val="91C864"/>
              </a:solidFill>
              <a:round/>
            </a:ln>
            <a:effectLst/>
          </c:spPr>
          <c:marker>
            <c:symbol val="none"/>
          </c:marker>
          <c:dLbls>
            <c:dLbl>
              <c:idx val="15"/>
              <c:layout>
                <c:manualLayout>
                  <c:x val="-3.3294321017548818E-2"/>
                  <c:y val="6.650134408602149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081-47C9-B5D7-163434F6FBB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'15'!$J$7:$Y$7</c:f>
              <c:strCache>
                <c:ptCount val="16"/>
                <c:pt idx="0">
                  <c:v>Q1.22</c:v>
                </c:pt>
                <c:pt idx="3">
                  <c:v>Q4.22</c:v>
                </c:pt>
                <c:pt idx="5">
                  <c:v>Q2.23</c:v>
                </c:pt>
                <c:pt idx="7">
                  <c:v>Q4.23</c:v>
                </c:pt>
                <c:pt idx="9">
                  <c:v>Q2.24</c:v>
                </c:pt>
                <c:pt idx="11">
                  <c:v>Q4.24</c:v>
                </c:pt>
                <c:pt idx="13">
                  <c:v>Q2.25</c:v>
                </c:pt>
                <c:pt idx="15">
                  <c:v>Q4.25</c:v>
                </c:pt>
              </c:strCache>
            </c:strRef>
          </c:cat>
          <c:val>
            <c:numRef>
              <c:f>'15'!$J$11:$Y$11</c:f>
              <c:numCache>
                <c:formatCode>0%</c:formatCode>
                <c:ptCount val="16"/>
                <c:pt idx="0">
                  <c:v>1</c:v>
                </c:pt>
                <c:pt idx="1">
                  <c:v>1.2833000000000001</c:v>
                </c:pt>
                <c:pt idx="2">
                  <c:v>1.6595</c:v>
                </c:pt>
                <c:pt idx="3">
                  <c:v>1.6359999999999999</c:v>
                </c:pt>
                <c:pt idx="4">
                  <c:v>1.3091999999999999</c:v>
                </c:pt>
                <c:pt idx="5">
                  <c:v>1.7032</c:v>
                </c:pt>
                <c:pt idx="6">
                  <c:v>1.9883999999999999</c:v>
                </c:pt>
                <c:pt idx="7">
                  <c:v>1.9575</c:v>
                </c:pt>
                <c:pt idx="8">
                  <c:v>1.6769000000000001</c:v>
                </c:pt>
                <c:pt idx="9">
                  <c:v>2.0588000000000002</c:v>
                </c:pt>
                <c:pt idx="10">
                  <c:v>2.2814000000000001</c:v>
                </c:pt>
                <c:pt idx="11">
                  <c:v>2.7054999999999998</c:v>
                </c:pt>
                <c:pt idx="12">
                  <c:v>3.4647999999999999</c:v>
                </c:pt>
                <c:pt idx="13">
                  <c:v>4.7653999999999996</c:v>
                </c:pt>
                <c:pt idx="14">
                  <c:v>5.1108000000000002</c:v>
                </c:pt>
                <c:pt idx="15">
                  <c:v>5.4290000000000003</c:v>
                </c:pt>
              </c:numCache>
            </c:numRef>
          </c:val>
          <c:smooth val="0"/>
          <c:extLst>
            <c:ext xmlns:c16="http://schemas.microsoft.com/office/drawing/2014/chart" uri="{C3380CC4-5D6E-409C-BE32-E72D297353CC}">
              <c16:uniqueId val="{00000005-6081-47C9-B5D7-163434F6FBB4}"/>
            </c:ext>
          </c:extLst>
        </c:ser>
        <c:ser>
          <c:idx val="3"/>
          <c:order val="3"/>
          <c:tx>
            <c:strRef>
              <c:f>'15'!$H$12</c:f>
              <c:strCache>
                <c:ptCount val="1"/>
                <c:pt idx="0">
                  <c:v>Green Card***</c:v>
                </c:pt>
              </c:strCache>
            </c:strRef>
          </c:tx>
          <c:spPr>
            <a:ln w="25400" cap="rnd">
              <a:solidFill>
                <a:srgbClr val="DC4B64"/>
              </a:solidFill>
              <a:round/>
            </a:ln>
            <a:effectLst/>
          </c:spPr>
          <c:marker>
            <c:symbol val="none"/>
          </c:marker>
          <c:dLbls>
            <c:dLbl>
              <c:idx val="15"/>
              <c:layout>
                <c:manualLayout>
                  <c:x val="-2.4751969113007918E-2"/>
                  <c:y val="-3.59180107526881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081-47C9-B5D7-163434F6FBB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'15'!$J$7:$Y$7</c:f>
              <c:strCache>
                <c:ptCount val="16"/>
                <c:pt idx="0">
                  <c:v>Q1.22</c:v>
                </c:pt>
                <c:pt idx="3">
                  <c:v>Q4.22</c:v>
                </c:pt>
                <c:pt idx="5">
                  <c:v>Q2.23</c:v>
                </c:pt>
                <c:pt idx="7">
                  <c:v>Q4.23</c:v>
                </c:pt>
                <c:pt idx="9">
                  <c:v>Q2.24</c:v>
                </c:pt>
                <c:pt idx="11">
                  <c:v>Q4.24</c:v>
                </c:pt>
                <c:pt idx="13">
                  <c:v>Q2.25</c:v>
                </c:pt>
                <c:pt idx="15">
                  <c:v>Q4.25</c:v>
                </c:pt>
              </c:strCache>
            </c:strRef>
          </c:cat>
          <c:val>
            <c:numRef>
              <c:f>'15'!$J$12:$Y$12</c:f>
              <c:numCache>
                <c:formatCode>0%</c:formatCode>
                <c:ptCount val="16"/>
                <c:pt idx="0">
                  <c:v>1</c:v>
                </c:pt>
                <c:pt idx="1">
                  <c:v>1.4325000000000001</c:v>
                </c:pt>
                <c:pt idx="2">
                  <c:v>2.0017999999999998</c:v>
                </c:pt>
                <c:pt idx="3">
                  <c:v>1.7715000000000001</c:v>
                </c:pt>
                <c:pt idx="4">
                  <c:v>1.8043</c:v>
                </c:pt>
                <c:pt idx="5">
                  <c:v>1.9507000000000001</c:v>
                </c:pt>
                <c:pt idx="6">
                  <c:v>2.2145000000000001</c:v>
                </c:pt>
                <c:pt idx="7">
                  <c:v>1.8123</c:v>
                </c:pt>
                <c:pt idx="8">
                  <c:v>1.8589</c:v>
                </c:pt>
                <c:pt idx="9">
                  <c:v>2.1535000000000002</c:v>
                </c:pt>
                <c:pt idx="10">
                  <c:v>2.4260999999999999</c:v>
                </c:pt>
                <c:pt idx="11">
                  <c:v>2.1802999999999999</c:v>
                </c:pt>
                <c:pt idx="12">
                  <c:v>1.905</c:v>
                </c:pt>
                <c:pt idx="13">
                  <c:v>2.0318000000000001</c:v>
                </c:pt>
                <c:pt idx="14">
                  <c:v>2.3006000000000002</c:v>
                </c:pt>
                <c:pt idx="15">
                  <c:v>2.0432000000000001</c:v>
                </c:pt>
              </c:numCache>
            </c:numRef>
          </c:val>
          <c:smooth val="0"/>
          <c:extLst>
            <c:ext xmlns:c16="http://schemas.microsoft.com/office/drawing/2014/chart" uri="{C3380CC4-5D6E-409C-BE32-E72D297353CC}">
              <c16:uniqueId val="{00000007-6081-47C9-B5D7-163434F6FBB4}"/>
            </c:ext>
          </c:extLst>
        </c:ser>
        <c:ser>
          <c:idx val="4"/>
          <c:order val="4"/>
          <c:tx>
            <c:strRef>
              <c:f>'15'!$H$13</c:f>
              <c:strCache>
                <c:ptCount val="1"/>
                <c:pt idx="0">
                  <c:v>Property and fire risks</c:v>
                </c:pt>
              </c:strCache>
            </c:strRef>
          </c:tx>
          <c:spPr>
            <a:ln w="25400" cap="rnd">
              <a:solidFill>
                <a:srgbClr val="005591"/>
              </a:solidFill>
              <a:round/>
            </a:ln>
            <a:effectLst/>
          </c:spPr>
          <c:marker>
            <c:symbol val="none"/>
          </c:marker>
          <c:cat>
            <c:strRef>
              <c:f>'15'!$J$7:$Y$7</c:f>
              <c:strCache>
                <c:ptCount val="16"/>
                <c:pt idx="0">
                  <c:v>Q1.22</c:v>
                </c:pt>
                <c:pt idx="3">
                  <c:v>Q4.22</c:v>
                </c:pt>
                <c:pt idx="5">
                  <c:v>Q2.23</c:v>
                </c:pt>
                <c:pt idx="7">
                  <c:v>Q4.23</c:v>
                </c:pt>
                <c:pt idx="9">
                  <c:v>Q2.24</c:v>
                </c:pt>
                <c:pt idx="11">
                  <c:v>Q4.24</c:v>
                </c:pt>
                <c:pt idx="13">
                  <c:v>Q2.25</c:v>
                </c:pt>
                <c:pt idx="15">
                  <c:v>Q4.25</c:v>
                </c:pt>
              </c:strCache>
            </c:strRef>
          </c:cat>
          <c:val>
            <c:numRef>
              <c:f>'15'!$J$13:$Y$13</c:f>
              <c:numCache>
                <c:formatCode>0%</c:formatCode>
                <c:ptCount val="16"/>
                <c:pt idx="0">
                  <c:v>1</c:v>
                </c:pt>
                <c:pt idx="1">
                  <c:v>0.48209999999999997</c:v>
                </c:pt>
                <c:pt idx="2">
                  <c:v>0.90290000000000004</c:v>
                </c:pt>
                <c:pt idx="3">
                  <c:v>0.90669999999999995</c:v>
                </c:pt>
                <c:pt idx="4">
                  <c:v>0.93049999999999999</c:v>
                </c:pt>
                <c:pt idx="5">
                  <c:v>1.0143</c:v>
                </c:pt>
                <c:pt idx="6">
                  <c:v>1.2414000000000001</c:v>
                </c:pt>
                <c:pt idx="7">
                  <c:v>1.2657</c:v>
                </c:pt>
                <c:pt idx="8">
                  <c:v>0.99109999999999998</c:v>
                </c:pt>
                <c:pt idx="9">
                  <c:v>0.87109999999999999</c:v>
                </c:pt>
                <c:pt idx="10">
                  <c:v>0.94140000000000001</c:v>
                </c:pt>
                <c:pt idx="11">
                  <c:v>1.0042</c:v>
                </c:pt>
                <c:pt idx="12">
                  <c:v>1.0559000000000001</c:v>
                </c:pt>
                <c:pt idx="13">
                  <c:v>1.1825000000000001</c:v>
                </c:pt>
                <c:pt idx="14">
                  <c:v>1.1376999999999999</c:v>
                </c:pt>
                <c:pt idx="15">
                  <c:v>1.4801</c:v>
                </c:pt>
              </c:numCache>
            </c:numRef>
          </c:val>
          <c:smooth val="0"/>
          <c:extLst>
            <c:ext xmlns:c16="http://schemas.microsoft.com/office/drawing/2014/chart" uri="{C3380CC4-5D6E-409C-BE32-E72D297353CC}">
              <c16:uniqueId val="{00000008-6081-47C9-B5D7-163434F6FBB4}"/>
            </c:ext>
          </c:extLst>
        </c:ser>
        <c:ser>
          <c:idx val="5"/>
          <c:order val="5"/>
          <c:tx>
            <c:strRef>
              <c:f>'15'!$H$14</c:f>
              <c:strCache>
                <c:ptCount val="1"/>
                <c:pt idx="0">
                  <c:v>Life insurance</c:v>
                </c:pt>
              </c:strCache>
            </c:strRef>
          </c:tx>
          <c:spPr>
            <a:ln w="25400" cap="rnd">
              <a:solidFill>
                <a:srgbClr val="46AFE6"/>
              </a:solidFill>
              <a:round/>
            </a:ln>
            <a:effectLst/>
          </c:spPr>
          <c:marker>
            <c:symbol val="none"/>
          </c:marker>
          <c:dLbls>
            <c:dLbl>
              <c:idx val="15"/>
              <c:layout>
                <c:manualLayout>
                  <c:x val="-2.9023145065278366E-2"/>
                  <c:y val="-4.72979390681004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6081-47C9-B5D7-163434F6FBB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'15'!$J$7:$Y$7</c:f>
              <c:strCache>
                <c:ptCount val="16"/>
                <c:pt idx="0">
                  <c:v>Q1.22</c:v>
                </c:pt>
                <c:pt idx="3">
                  <c:v>Q4.22</c:v>
                </c:pt>
                <c:pt idx="5">
                  <c:v>Q2.23</c:v>
                </c:pt>
                <c:pt idx="7">
                  <c:v>Q4.23</c:v>
                </c:pt>
                <c:pt idx="9">
                  <c:v>Q2.24</c:v>
                </c:pt>
                <c:pt idx="11">
                  <c:v>Q4.24</c:v>
                </c:pt>
                <c:pt idx="13">
                  <c:v>Q2.25</c:v>
                </c:pt>
                <c:pt idx="15">
                  <c:v>Q4.25</c:v>
                </c:pt>
              </c:strCache>
            </c:strRef>
          </c:cat>
          <c:val>
            <c:numRef>
              <c:f>'15'!$J$14:$Y$14</c:f>
              <c:numCache>
                <c:formatCode>0%</c:formatCode>
                <c:ptCount val="16"/>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0.99629999999999996</c:v>
                </c:pt>
                <c:pt idx="10">
                  <c:v>1.0936999999999999</c:v>
                </c:pt>
                <c:pt idx="11">
                  <c:v>1.2797000000000001</c:v>
                </c:pt>
                <c:pt idx="12">
                  <c:v>1.079</c:v>
                </c:pt>
                <c:pt idx="13">
                  <c:v>1.0391999999999999</c:v>
                </c:pt>
                <c:pt idx="14">
                  <c:v>1.1649</c:v>
                </c:pt>
                <c:pt idx="15">
                  <c:v>1.3263</c:v>
                </c:pt>
              </c:numCache>
            </c:numRef>
          </c:val>
          <c:smooth val="0"/>
          <c:extLst>
            <c:ext xmlns:c16="http://schemas.microsoft.com/office/drawing/2014/chart" uri="{C3380CC4-5D6E-409C-BE32-E72D297353CC}">
              <c16:uniqueId val="{0000000A-6081-47C9-B5D7-163434F6FBB4}"/>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66325903"/>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9070601722731207E-3"/>
          <c:y val="0.80769130824372759"/>
          <c:w val="0.9918109718674385"/>
          <c:h val="0.1816424731182795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'16'!$G$9</c:f>
              <c:strCache>
                <c:ptCount val="1"/>
                <c:pt idx="0">
                  <c:v>Транспортне*</c:v>
                </c:pt>
              </c:strCache>
            </c:strRef>
          </c:tx>
          <c:spPr>
            <a:solidFill>
              <a:srgbClr val="057D46"/>
            </a:solidFill>
            <a:ln>
              <a:noFill/>
            </a:ln>
            <a:effectLst/>
            <a:extLst/>
          </c:spPr>
          <c:invertIfNegative val="0"/>
          <c:dLbls>
            <c:dLbl>
              <c:idx val="0"/>
              <c:layout/>
              <c:tx>
                <c:rich>
                  <a:bodyPr/>
                  <a:lstStyle/>
                  <a:p>
                    <a:fld id="{E01376B1-79B8-4AFA-B542-3E03F65075E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9C41-4D49-8807-D829F0894136}"/>
                </c:ext>
              </c:extLst>
            </c:dLbl>
            <c:dLbl>
              <c:idx val="1"/>
              <c:layout/>
              <c:tx>
                <c:rich>
                  <a:bodyPr/>
                  <a:lstStyle/>
                  <a:p>
                    <a:fld id="{372EAFD0-23FD-442F-8CB0-2DDCD7A984C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9C41-4D49-8807-D829F0894136}"/>
                </c:ext>
              </c:extLst>
            </c:dLbl>
            <c:dLbl>
              <c:idx val="2"/>
              <c:layout/>
              <c:tx>
                <c:rich>
                  <a:bodyPr/>
                  <a:lstStyle/>
                  <a:p>
                    <a:fld id="{F84068DF-2B0E-4F85-9D3A-C47538FDBB1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9C41-4D49-8807-D829F0894136}"/>
                </c:ext>
              </c:extLst>
            </c:dLbl>
            <c:dLbl>
              <c:idx val="3"/>
              <c:layout/>
              <c:tx>
                <c:rich>
                  <a:bodyPr/>
                  <a:lstStyle/>
                  <a:p>
                    <a:fld id="{14742303-B31B-4F0E-A60A-BBA3198588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9C41-4D49-8807-D829F0894136}"/>
                </c:ext>
              </c:extLst>
            </c:dLbl>
            <c:dLbl>
              <c:idx val="4"/>
              <c:layout/>
              <c:tx>
                <c:rich>
                  <a:bodyPr/>
                  <a:lstStyle/>
                  <a:p>
                    <a:fld id="{9454C667-BDA2-4EDA-923D-BD70CE8AB89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9C41-4D49-8807-D829F0894136}"/>
                </c:ext>
              </c:extLst>
            </c:dLbl>
            <c:dLbl>
              <c:idx val="5"/>
              <c:layout/>
              <c:tx>
                <c:rich>
                  <a:bodyPr/>
                  <a:lstStyle/>
                  <a:p>
                    <a:fld id="{901C671E-0C77-410C-BEC8-03F75962371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9C41-4D49-8807-D829F0894136}"/>
                </c:ext>
              </c:extLst>
            </c:dLbl>
            <c:dLbl>
              <c:idx val="6"/>
              <c:layout/>
              <c:tx>
                <c:rich>
                  <a:bodyPr/>
                  <a:lstStyle/>
                  <a:p>
                    <a:fld id="{CC71825A-6580-4475-8FB7-26D16A73EB1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9C41-4D49-8807-D829F0894136}"/>
                </c:ext>
              </c:extLst>
            </c:dLbl>
            <c:dLbl>
              <c:idx val="7"/>
              <c:layout/>
              <c:tx>
                <c:rich>
                  <a:bodyPr/>
                  <a:lstStyle/>
                  <a:p>
                    <a:fld id="{AB56FE08-8EEB-4672-B91B-0C5C17E2DD5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9C41-4D49-8807-D829F0894136}"/>
                </c:ext>
              </c:extLst>
            </c:dLbl>
            <c:dLbl>
              <c:idx val="8"/>
              <c:layout/>
              <c:tx>
                <c:rich>
                  <a:bodyPr/>
                  <a:lstStyle/>
                  <a:p>
                    <a:fld id="{2373B501-EED7-4D6C-95F3-4BC9BACB4B1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9C41-4D49-8807-D829F0894136}"/>
                </c:ext>
              </c:extLst>
            </c:dLbl>
            <c:dLbl>
              <c:idx val="9"/>
              <c:layout/>
              <c:tx>
                <c:rich>
                  <a:bodyPr/>
                  <a:lstStyle/>
                  <a:p>
                    <a:fld id="{9A47F946-2F95-4BFD-9C95-B25EFEA7869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9C41-4D49-8807-D829F0894136}"/>
                </c:ext>
              </c:extLst>
            </c:dLbl>
            <c:dLbl>
              <c:idx val="10"/>
              <c:layout/>
              <c:tx>
                <c:rich>
                  <a:bodyPr/>
                  <a:lstStyle/>
                  <a:p>
                    <a:fld id="{CEDDDD33-8FA3-4C3A-A5D7-B8383EC862C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9C41-4D49-8807-D829F0894136}"/>
                </c:ext>
              </c:extLst>
            </c:dLbl>
            <c:dLbl>
              <c:idx val="11"/>
              <c:layout/>
              <c:tx>
                <c:rich>
                  <a:bodyPr/>
                  <a:lstStyle/>
                  <a:p>
                    <a:fld id="{442916E0-F3D2-4635-96B1-26B319DA25A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9C41-4D49-8807-D829F089413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'16'!$J$8:$U$8</c:f>
              <c:strCache>
                <c:ptCount val="12"/>
                <c:pt idx="0">
                  <c:v>I.23</c:v>
                </c:pt>
                <c:pt idx="3">
                  <c:v>ІV.23</c:v>
                </c:pt>
                <c:pt idx="5">
                  <c:v>II.24</c:v>
                </c:pt>
                <c:pt idx="7">
                  <c:v>ІV.24</c:v>
                </c:pt>
                <c:pt idx="9">
                  <c:v>II.25</c:v>
                </c:pt>
                <c:pt idx="11">
                  <c:v>ІV.25</c:v>
                </c:pt>
              </c:strCache>
            </c:strRef>
          </c:cat>
          <c:val>
            <c:numRef>
              <c:f>'16'!$J$9:$U$9</c:f>
              <c:numCache>
                <c:formatCode>0.0</c:formatCode>
                <c:ptCount val="12"/>
                <c:pt idx="0">
                  <c:v>4.93</c:v>
                </c:pt>
                <c:pt idx="1">
                  <c:v>6.01</c:v>
                </c:pt>
                <c:pt idx="2">
                  <c:v>6.82</c:v>
                </c:pt>
                <c:pt idx="3">
                  <c:v>6.64</c:v>
                </c:pt>
                <c:pt idx="4">
                  <c:v>6</c:v>
                </c:pt>
                <c:pt idx="5">
                  <c:v>7.19</c:v>
                </c:pt>
                <c:pt idx="6">
                  <c:v>7.96</c:v>
                </c:pt>
                <c:pt idx="7">
                  <c:v>8.4600000000000009</c:v>
                </c:pt>
                <c:pt idx="8">
                  <c:v>8.7100000000000009</c:v>
                </c:pt>
                <c:pt idx="9">
                  <c:v>11.18</c:v>
                </c:pt>
                <c:pt idx="10">
                  <c:v>11.98</c:v>
                </c:pt>
                <c:pt idx="11">
                  <c:v>12.49</c:v>
                </c:pt>
              </c:numCache>
            </c:numRef>
          </c:val>
          <c:extLst>
            <c:ext xmlns:c15="http://schemas.microsoft.com/office/drawing/2012/chart" uri="{02D57815-91ED-43cb-92C2-25804820EDAC}">
              <c15:datalabelsRange>
                <c15:f>'16'!$J$17:$U$17</c15:f>
                <c15:dlblRangeCache>
                  <c:ptCount val="12"/>
                  <c:pt idx="0">
                    <c:v>49%</c:v>
                  </c:pt>
                  <c:pt idx="1">
                    <c:v>53%</c:v>
                  </c:pt>
                  <c:pt idx="2">
                    <c:v>53%</c:v>
                  </c:pt>
                  <c:pt idx="3">
                    <c:v>52%</c:v>
                  </c:pt>
                  <c:pt idx="4">
                    <c:v>52%</c:v>
                  </c:pt>
                  <c:pt idx="5">
                    <c:v>58%</c:v>
                  </c:pt>
                  <c:pt idx="6">
                    <c:v>56%</c:v>
                  </c:pt>
                  <c:pt idx="7">
                    <c:v>57%</c:v>
                  </c:pt>
                  <c:pt idx="8">
                    <c:v>57%</c:v>
                  </c:pt>
                  <c:pt idx="9">
                    <c:v>63%</c:v>
                  </c:pt>
                  <c:pt idx="10">
                    <c:v>62%</c:v>
                  </c:pt>
                  <c:pt idx="11">
                    <c:v>64%</c:v>
                  </c:pt>
                </c15:dlblRangeCache>
              </c15:datalabelsRange>
            </c:ext>
            <c:ext xmlns:c16="http://schemas.microsoft.com/office/drawing/2014/chart" uri="{C3380CC4-5D6E-409C-BE32-E72D297353CC}">
              <c16:uniqueId val="{0000000C-9C41-4D49-8807-D829F0894136}"/>
            </c:ext>
          </c:extLst>
        </c:ser>
        <c:ser>
          <c:idx val="1"/>
          <c:order val="1"/>
          <c:tx>
            <c:strRef>
              <c:f>'16'!$G$10</c:f>
              <c:strCache>
                <c:ptCount val="1"/>
                <c:pt idx="0">
                  <c:v>Особисте**</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8C7FCB7A-95F1-4D63-9C56-0A229B9F207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9C41-4D49-8807-D829F0894136}"/>
                </c:ext>
              </c:extLst>
            </c:dLbl>
            <c:dLbl>
              <c:idx val="1"/>
              <c:layout/>
              <c:tx>
                <c:rich>
                  <a:bodyPr/>
                  <a:lstStyle/>
                  <a:p>
                    <a:fld id="{D365B602-6B57-43D3-803E-45411453E75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9C41-4D49-8807-D829F0894136}"/>
                </c:ext>
              </c:extLst>
            </c:dLbl>
            <c:dLbl>
              <c:idx val="2"/>
              <c:layout/>
              <c:tx>
                <c:rich>
                  <a:bodyPr/>
                  <a:lstStyle/>
                  <a:p>
                    <a:fld id="{4C7B9BAB-3838-444C-A70F-09AF1005095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9C41-4D49-8807-D829F0894136}"/>
                </c:ext>
              </c:extLst>
            </c:dLbl>
            <c:dLbl>
              <c:idx val="3"/>
              <c:layout/>
              <c:tx>
                <c:rich>
                  <a:bodyPr/>
                  <a:lstStyle/>
                  <a:p>
                    <a:fld id="{03866D4E-2259-456C-A529-71B80099E1B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9C41-4D49-8807-D829F0894136}"/>
                </c:ext>
              </c:extLst>
            </c:dLbl>
            <c:dLbl>
              <c:idx val="4"/>
              <c:layout/>
              <c:tx>
                <c:rich>
                  <a:bodyPr/>
                  <a:lstStyle/>
                  <a:p>
                    <a:fld id="{80821CE0-C778-4A18-8410-2C3B80E7465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9C41-4D49-8807-D829F0894136}"/>
                </c:ext>
              </c:extLst>
            </c:dLbl>
            <c:dLbl>
              <c:idx val="5"/>
              <c:layout/>
              <c:tx>
                <c:rich>
                  <a:bodyPr/>
                  <a:lstStyle/>
                  <a:p>
                    <a:fld id="{E7FE13FE-E5C5-4E2E-A267-BD74D288E79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9C41-4D49-8807-D829F0894136}"/>
                </c:ext>
              </c:extLst>
            </c:dLbl>
            <c:dLbl>
              <c:idx val="6"/>
              <c:layout/>
              <c:tx>
                <c:rich>
                  <a:bodyPr/>
                  <a:lstStyle/>
                  <a:p>
                    <a:fld id="{8AA03426-87B4-4510-A487-E1C69673B17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9C41-4D49-8807-D829F0894136}"/>
                </c:ext>
              </c:extLst>
            </c:dLbl>
            <c:dLbl>
              <c:idx val="7"/>
              <c:layout/>
              <c:tx>
                <c:rich>
                  <a:bodyPr/>
                  <a:lstStyle/>
                  <a:p>
                    <a:fld id="{6ECB3F18-7A84-4106-BFFF-87D902FA037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9C41-4D49-8807-D829F0894136}"/>
                </c:ext>
              </c:extLst>
            </c:dLbl>
            <c:dLbl>
              <c:idx val="8"/>
              <c:layout/>
              <c:tx>
                <c:rich>
                  <a:bodyPr/>
                  <a:lstStyle/>
                  <a:p>
                    <a:fld id="{AD1FA5CD-615A-4F31-8A3D-FE421B0C9D6F}"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9C41-4D49-8807-D829F0894136}"/>
                </c:ext>
              </c:extLst>
            </c:dLbl>
            <c:dLbl>
              <c:idx val="9"/>
              <c:layout/>
              <c:tx>
                <c:rich>
                  <a:bodyPr/>
                  <a:lstStyle/>
                  <a:p>
                    <a:fld id="{96CD0A29-4BCF-4155-B83A-4F2E8437A29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9C41-4D49-8807-D829F0894136}"/>
                </c:ext>
              </c:extLst>
            </c:dLbl>
            <c:dLbl>
              <c:idx val="10"/>
              <c:layout/>
              <c:tx>
                <c:rich>
                  <a:bodyPr/>
                  <a:lstStyle/>
                  <a:p>
                    <a:fld id="{6A5DD73F-8A9B-4B67-BE52-0763D3FA9341}"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9C41-4D49-8807-D829F0894136}"/>
                </c:ext>
              </c:extLst>
            </c:dLbl>
            <c:dLbl>
              <c:idx val="11"/>
              <c:layout/>
              <c:tx>
                <c:rich>
                  <a:bodyPr/>
                  <a:lstStyle/>
                  <a:p>
                    <a:fld id="{F34C4A67-6D6B-4219-A499-E952BF3A1A69}"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9C41-4D49-8807-D829F0894136}"/>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'16'!$J$8:$U$8</c:f>
              <c:strCache>
                <c:ptCount val="12"/>
                <c:pt idx="0">
                  <c:v>I.23</c:v>
                </c:pt>
                <c:pt idx="3">
                  <c:v>ІV.23</c:v>
                </c:pt>
                <c:pt idx="5">
                  <c:v>II.24</c:v>
                </c:pt>
                <c:pt idx="7">
                  <c:v>ІV.24</c:v>
                </c:pt>
                <c:pt idx="9">
                  <c:v>II.25</c:v>
                </c:pt>
                <c:pt idx="11">
                  <c:v>ІV.25</c:v>
                </c:pt>
              </c:strCache>
            </c:strRef>
          </c:cat>
          <c:val>
            <c:numRef>
              <c:f>'16'!$J$10:$U$10</c:f>
              <c:numCache>
                <c:formatCode>0.0</c:formatCode>
                <c:ptCount val="12"/>
                <c:pt idx="0">
                  <c:v>2.93</c:v>
                </c:pt>
                <c:pt idx="1">
                  <c:v>2.9</c:v>
                </c:pt>
                <c:pt idx="2">
                  <c:v>3.17</c:v>
                </c:pt>
                <c:pt idx="3">
                  <c:v>3.31</c:v>
                </c:pt>
                <c:pt idx="4">
                  <c:v>3.66</c:v>
                </c:pt>
                <c:pt idx="5">
                  <c:v>3.63</c:v>
                </c:pt>
                <c:pt idx="6">
                  <c:v>4.28</c:v>
                </c:pt>
                <c:pt idx="7">
                  <c:v>4.1100000000000003</c:v>
                </c:pt>
                <c:pt idx="8">
                  <c:v>4.24</c:v>
                </c:pt>
                <c:pt idx="9">
                  <c:v>4.38</c:v>
                </c:pt>
                <c:pt idx="10">
                  <c:v>5.14</c:v>
                </c:pt>
                <c:pt idx="11">
                  <c:v>4.54</c:v>
                </c:pt>
              </c:numCache>
            </c:numRef>
          </c:val>
          <c:extLst>
            <c:ext xmlns:c15="http://schemas.microsoft.com/office/drawing/2012/chart" uri="{02D57815-91ED-43cb-92C2-25804820EDAC}">
              <c15:datalabelsRange>
                <c15:f>'16'!$J$18:$U$18</c15:f>
                <c15:dlblRangeCache>
                  <c:ptCount val="12"/>
                  <c:pt idx="0">
                    <c:v>29%</c:v>
                  </c:pt>
                  <c:pt idx="1">
                    <c:v>26%</c:v>
                  </c:pt>
                  <c:pt idx="2">
                    <c:v>25%</c:v>
                  </c:pt>
                  <c:pt idx="3">
                    <c:v>26%</c:v>
                  </c:pt>
                  <c:pt idx="4">
                    <c:v>32%</c:v>
                  </c:pt>
                  <c:pt idx="5">
                    <c:v>28%</c:v>
                  </c:pt>
                  <c:pt idx="6">
                    <c:v>30%</c:v>
                  </c:pt>
                  <c:pt idx="7">
                    <c:v>28%</c:v>
                  </c:pt>
                  <c:pt idx="8">
                    <c:v>28%</c:v>
                  </c:pt>
                  <c:pt idx="9">
                    <c:v>25%</c:v>
                  </c:pt>
                  <c:pt idx="10">
                    <c:v>26%</c:v>
                  </c:pt>
                  <c:pt idx="11">
                    <c:v>23%</c:v>
                  </c:pt>
                </c15:dlblRangeCache>
              </c15:datalabelsRange>
            </c:ext>
            <c:ext xmlns:c16="http://schemas.microsoft.com/office/drawing/2014/chart" uri="{C3380CC4-5D6E-409C-BE32-E72D297353CC}">
              <c16:uniqueId val="{00000019-9C41-4D49-8807-D829F0894136}"/>
            </c:ext>
          </c:extLst>
        </c:ser>
        <c:ser>
          <c:idx val="2"/>
          <c:order val="2"/>
          <c:tx>
            <c:strRef>
              <c:f>'16'!$G$11</c:f>
              <c:strCache>
                <c:ptCount val="1"/>
                <c:pt idx="0">
                  <c:v>Майно та вогн. ризики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'16'!$J$11:$U$11</c:f>
              <c:numCache>
                <c:formatCode>0.0</c:formatCode>
                <c:ptCount val="12"/>
                <c:pt idx="0">
                  <c:v>0.75</c:v>
                </c:pt>
                <c:pt idx="1">
                  <c:v>0.82</c:v>
                </c:pt>
                <c:pt idx="2">
                  <c:v>1</c:v>
                </c:pt>
                <c:pt idx="3">
                  <c:v>1.02</c:v>
                </c:pt>
                <c:pt idx="4">
                  <c:v>0.8</c:v>
                </c:pt>
                <c:pt idx="5">
                  <c:v>0.7</c:v>
                </c:pt>
                <c:pt idx="6">
                  <c:v>0.76</c:v>
                </c:pt>
                <c:pt idx="7">
                  <c:v>0.81</c:v>
                </c:pt>
                <c:pt idx="8">
                  <c:v>0.85</c:v>
                </c:pt>
                <c:pt idx="9">
                  <c:v>0.95</c:v>
                </c:pt>
                <c:pt idx="10">
                  <c:v>0.92</c:v>
                </c:pt>
                <c:pt idx="11">
                  <c:v>1.19</c:v>
                </c:pt>
              </c:numCache>
            </c:numRef>
          </c:val>
          <c:extLst>
            <c:ext xmlns:c16="http://schemas.microsoft.com/office/drawing/2014/chart" uri="{C3380CC4-5D6E-409C-BE32-E72D297353CC}">
              <c16:uniqueId val="{0000001A-9C41-4D49-8807-D829F0894136}"/>
            </c:ext>
          </c:extLst>
        </c:ser>
        <c:ser>
          <c:idx val="4"/>
          <c:order val="3"/>
          <c:tx>
            <c:strRef>
              <c:f>'16'!$G$12</c:f>
              <c:strCache>
                <c:ptCount val="1"/>
                <c:pt idx="0">
                  <c:v>Відповідальність</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'16'!$J$12:$U$12</c:f>
              <c:numCache>
                <c:formatCode>0.0</c:formatCode>
                <c:ptCount val="12"/>
                <c:pt idx="0">
                  <c:v>0.42</c:v>
                </c:pt>
                <c:pt idx="1">
                  <c:v>0.37</c:v>
                </c:pt>
                <c:pt idx="2">
                  <c:v>0.56000000000000005</c:v>
                </c:pt>
                <c:pt idx="3">
                  <c:v>0.48</c:v>
                </c:pt>
                <c:pt idx="4">
                  <c:v>0.48</c:v>
                </c:pt>
                <c:pt idx="5">
                  <c:v>0.49</c:v>
                </c:pt>
                <c:pt idx="6">
                  <c:v>0.54</c:v>
                </c:pt>
                <c:pt idx="7">
                  <c:v>0.63</c:v>
                </c:pt>
                <c:pt idx="8">
                  <c:v>0.69</c:v>
                </c:pt>
                <c:pt idx="9">
                  <c:v>0.56999999999999995</c:v>
                </c:pt>
                <c:pt idx="10">
                  <c:v>0.54</c:v>
                </c:pt>
                <c:pt idx="11">
                  <c:v>0.6</c:v>
                </c:pt>
              </c:numCache>
            </c:numRef>
          </c:val>
          <c:extLst>
            <c:ext xmlns:c16="http://schemas.microsoft.com/office/drawing/2014/chart" uri="{C3380CC4-5D6E-409C-BE32-E72D297353CC}">
              <c16:uniqueId val="{0000001B-9C41-4D49-8807-D829F0894136}"/>
            </c:ext>
          </c:extLst>
        </c:ser>
        <c:ser>
          <c:idx val="3"/>
          <c:order val="4"/>
          <c:tx>
            <c:strRef>
              <c:f>'16'!$G$14</c:f>
              <c:strCache>
                <c:ptCount val="1"/>
                <c:pt idx="0">
                  <c:v>Фінансові ризики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'16'!$J$14:$U$14</c:f>
              <c:numCache>
                <c:formatCode>0.0</c:formatCode>
                <c:ptCount val="12"/>
                <c:pt idx="0">
                  <c:v>0.3</c:v>
                </c:pt>
                <c:pt idx="1">
                  <c:v>0.22</c:v>
                </c:pt>
                <c:pt idx="2">
                  <c:v>0.25</c:v>
                </c:pt>
                <c:pt idx="3">
                  <c:v>0.35</c:v>
                </c:pt>
                <c:pt idx="4">
                  <c:v>0.28999999999999998</c:v>
                </c:pt>
                <c:pt idx="5">
                  <c:v>0.22</c:v>
                </c:pt>
                <c:pt idx="6">
                  <c:v>0.28000000000000003</c:v>
                </c:pt>
                <c:pt idx="7">
                  <c:v>0.26</c:v>
                </c:pt>
                <c:pt idx="8">
                  <c:v>0.39</c:v>
                </c:pt>
                <c:pt idx="9">
                  <c:v>0.28000000000000003</c:v>
                </c:pt>
                <c:pt idx="10">
                  <c:v>0.28999999999999998</c:v>
                </c:pt>
                <c:pt idx="11">
                  <c:v>0.32</c:v>
                </c:pt>
              </c:numCache>
            </c:numRef>
          </c:val>
          <c:extLst>
            <c:ext xmlns:c16="http://schemas.microsoft.com/office/drawing/2014/chart" uri="{C3380CC4-5D6E-409C-BE32-E72D297353CC}">
              <c16:uniqueId val="{0000001C-9C41-4D49-8807-D829F0894136}"/>
            </c:ext>
          </c:extLst>
        </c:ser>
        <c:ser>
          <c:idx val="5"/>
          <c:order val="5"/>
          <c:tx>
            <c:strRef>
              <c:f>'16'!$G$13</c:f>
              <c:strCache>
                <c:ptCount val="1"/>
                <c:pt idx="0">
                  <c:v>Вантажі та багаж</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'16'!$J$13:$U$13</c:f>
              <c:numCache>
                <c:formatCode>0.0</c:formatCode>
                <c:ptCount val="12"/>
                <c:pt idx="0">
                  <c:v>0.28999999999999998</c:v>
                </c:pt>
                <c:pt idx="1">
                  <c:v>0.34</c:v>
                </c:pt>
                <c:pt idx="2">
                  <c:v>0.32</c:v>
                </c:pt>
                <c:pt idx="3">
                  <c:v>0.35</c:v>
                </c:pt>
                <c:pt idx="4">
                  <c:v>0.35</c:v>
                </c:pt>
                <c:pt idx="5">
                  <c:v>0.38</c:v>
                </c:pt>
                <c:pt idx="6">
                  <c:v>0.45</c:v>
                </c:pt>
                <c:pt idx="7">
                  <c:v>0.52</c:v>
                </c:pt>
                <c:pt idx="8">
                  <c:v>0.53</c:v>
                </c:pt>
                <c:pt idx="9">
                  <c:v>0.47</c:v>
                </c:pt>
                <c:pt idx="10">
                  <c:v>0.55000000000000004</c:v>
                </c:pt>
                <c:pt idx="11">
                  <c:v>0.46</c:v>
                </c:pt>
              </c:numCache>
            </c:numRef>
          </c:val>
          <c:extLst>
            <c:ext xmlns:c16="http://schemas.microsoft.com/office/drawing/2014/chart" uri="{C3380CC4-5D6E-409C-BE32-E72D297353CC}">
              <c16:uniqueId val="{0000001D-9C41-4D49-8807-D829F0894136}"/>
            </c:ext>
          </c:extLst>
        </c:ser>
        <c:ser>
          <c:idx val="6"/>
          <c:order val="6"/>
          <c:tx>
            <c:strRef>
              <c:f>'16'!$G$15</c:f>
              <c:strCache>
                <c:ptCount val="1"/>
                <c:pt idx="0">
                  <c:v>Від нещасних випадків</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'16'!$J$15:$U$15</c:f>
              <c:numCache>
                <c:formatCode>0.0</c:formatCode>
                <c:ptCount val="12"/>
                <c:pt idx="0">
                  <c:v>0.35</c:v>
                </c:pt>
                <c:pt idx="1">
                  <c:v>0.31</c:v>
                </c:pt>
                <c:pt idx="2">
                  <c:v>0.37</c:v>
                </c:pt>
                <c:pt idx="3">
                  <c:v>0.39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E-9C41-4D49-8807-D829F0894136}"/>
            </c:ext>
          </c:extLst>
        </c:ser>
        <c:ser>
          <c:idx val="7"/>
          <c:order val="7"/>
          <c:tx>
            <c:strRef>
              <c:f>'16'!$G$16</c:f>
              <c:strCache>
                <c:ptCount val="1"/>
                <c:pt idx="0">
                  <c:v>Інше</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'16'!$J$8:$U$8</c:f>
              <c:strCache>
                <c:ptCount val="12"/>
                <c:pt idx="0">
                  <c:v>I.23</c:v>
                </c:pt>
                <c:pt idx="3">
                  <c:v>ІV.23</c:v>
                </c:pt>
                <c:pt idx="5">
                  <c:v>II.24</c:v>
                </c:pt>
                <c:pt idx="7">
                  <c:v>ІV.24</c:v>
                </c:pt>
                <c:pt idx="9">
                  <c:v>II.25</c:v>
                </c:pt>
                <c:pt idx="11">
                  <c:v>ІV.25</c:v>
                </c:pt>
              </c:strCache>
            </c:strRef>
          </c:cat>
          <c:val>
            <c:numRef>
              <c:f>'16'!$J$16:$U$16</c:f>
              <c:numCache>
                <c:formatCode>0.0</c:formatCode>
                <c:ptCount val="12"/>
                <c:pt idx="0">
                  <c:v>0.15</c:v>
                </c:pt>
                <c:pt idx="1">
                  <c:v>0.28000000000000003</c:v>
                </c:pt>
                <c:pt idx="2">
                  <c:v>0.31</c:v>
                </c:pt>
                <c:pt idx="3">
                  <c:v>0.33</c:v>
                </c:pt>
                <c:pt idx="4">
                  <c:v>0.02</c:v>
                </c:pt>
                <c:pt idx="5">
                  <c:v>0</c:v>
                </c:pt>
                <c:pt idx="6">
                  <c:v>0</c:v>
                </c:pt>
                <c:pt idx="7">
                  <c:v>0</c:v>
                </c:pt>
                <c:pt idx="8">
                  <c:v>0</c:v>
                </c:pt>
                <c:pt idx="9">
                  <c:v>0</c:v>
                </c:pt>
                <c:pt idx="10">
                  <c:v>0</c:v>
                </c:pt>
                <c:pt idx="11">
                  <c:v>0.01</c:v>
                </c:pt>
              </c:numCache>
            </c:numRef>
          </c:val>
          <c:extLst>
            <c:ext xmlns:c16="http://schemas.microsoft.com/office/drawing/2014/chart" uri="{C3380CC4-5D6E-409C-BE32-E72D297353CC}">
              <c16:uniqueId val="{0000001F-9C41-4D49-8807-D829F0894136}"/>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85766512308068E-2"/>
          <c:y val="4.4982172930884183E-2"/>
          <c:w val="0.90157444461042147"/>
          <c:h val="0.61028268815414033"/>
        </c:manualLayout>
      </c:layout>
      <c:barChart>
        <c:barDir val="col"/>
        <c:grouping val="stacked"/>
        <c:varyColors val="0"/>
        <c:ser>
          <c:idx val="0"/>
          <c:order val="0"/>
          <c:tx>
            <c:strRef>
              <c:f>'16'!$H$9</c:f>
              <c:strCache>
                <c:ptCount val="1"/>
                <c:pt idx="0">
                  <c:v>Motor*</c:v>
                </c:pt>
              </c:strCache>
            </c:strRef>
          </c:tx>
          <c:spPr>
            <a:solidFill>
              <a:srgbClr val="057D46"/>
            </a:solidFill>
            <a:ln>
              <a:noFill/>
            </a:ln>
            <a:effectLst/>
            <a:extLst/>
          </c:spPr>
          <c:invertIfNegative val="0"/>
          <c:dLbls>
            <c:dLbl>
              <c:idx val="0"/>
              <c:layout/>
              <c:tx>
                <c:rich>
                  <a:bodyPr/>
                  <a:lstStyle/>
                  <a:p>
                    <a:fld id="{B4814650-3FF1-4EF8-9558-432D7687392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0-B236-44DF-A5E4-52606F0CC052}"/>
                </c:ext>
              </c:extLst>
            </c:dLbl>
            <c:dLbl>
              <c:idx val="1"/>
              <c:layout/>
              <c:tx>
                <c:rich>
                  <a:bodyPr/>
                  <a:lstStyle/>
                  <a:p>
                    <a:fld id="{693B4F80-DE3A-4A47-87FE-23748835C37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1-B236-44DF-A5E4-52606F0CC052}"/>
                </c:ext>
              </c:extLst>
            </c:dLbl>
            <c:dLbl>
              <c:idx val="2"/>
              <c:layout/>
              <c:tx>
                <c:rich>
                  <a:bodyPr/>
                  <a:lstStyle/>
                  <a:p>
                    <a:fld id="{D9F48075-FEE7-4AF3-BF90-ADB4A2EE75F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2-B236-44DF-A5E4-52606F0CC052}"/>
                </c:ext>
              </c:extLst>
            </c:dLbl>
            <c:dLbl>
              <c:idx val="3"/>
              <c:layout/>
              <c:tx>
                <c:rich>
                  <a:bodyPr/>
                  <a:lstStyle/>
                  <a:p>
                    <a:fld id="{8AD4A633-6E6B-4C67-8C69-7F624628555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3-B236-44DF-A5E4-52606F0CC052}"/>
                </c:ext>
              </c:extLst>
            </c:dLbl>
            <c:dLbl>
              <c:idx val="4"/>
              <c:layout/>
              <c:tx>
                <c:rich>
                  <a:bodyPr/>
                  <a:lstStyle/>
                  <a:p>
                    <a:fld id="{35532134-3D13-4E7B-BBB4-4FA79614DF0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4-B236-44DF-A5E4-52606F0CC052}"/>
                </c:ext>
              </c:extLst>
            </c:dLbl>
            <c:dLbl>
              <c:idx val="5"/>
              <c:layout/>
              <c:tx>
                <c:rich>
                  <a:bodyPr/>
                  <a:lstStyle/>
                  <a:p>
                    <a:fld id="{D4C737CA-0352-4EBD-A608-A2E69ABF918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5-B236-44DF-A5E4-52606F0CC052}"/>
                </c:ext>
              </c:extLst>
            </c:dLbl>
            <c:dLbl>
              <c:idx val="6"/>
              <c:layout/>
              <c:tx>
                <c:rich>
                  <a:bodyPr/>
                  <a:lstStyle/>
                  <a:p>
                    <a:fld id="{B6DDB23D-D0FA-4DA0-A8B3-F30D2831DE9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6-B236-44DF-A5E4-52606F0CC052}"/>
                </c:ext>
              </c:extLst>
            </c:dLbl>
            <c:dLbl>
              <c:idx val="7"/>
              <c:layout/>
              <c:tx>
                <c:rich>
                  <a:bodyPr/>
                  <a:lstStyle/>
                  <a:p>
                    <a:fld id="{F3AE2D2B-57EC-41C3-B77F-C3AEA66C6E92}"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7-B236-44DF-A5E4-52606F0CC052}"/>
                </c:ext>
              </c:extLst>
            </c:dLbl>
            <c:dLbl>
              <c:idx val="8"/>
              <c:layout/>
              <c:tx>
                <c:rich>
                  <a:bodyPr/>
                  <a:lstStyle/>
                  <a:p>
                    <a:fld id="{A6A2E56F-A41F-49C0-963C-9B9DF98D1AD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8-B236-44DF-A5E4-52606F0CC052}"/>
                </c:ext>
              </c:extLst>
            </c:dLbl>
            <c:dLbl>
              <c:idx val="9"/>
              <c:layout/>
              <c:tx>
                <c:rich>
                  <a:bodyPr/>
                  <a:lstStyle/>
                  <a:p>
                    <a:fld id="{F763D196-9A1E-4536-8482-AB03C6E2373A}"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9-B236-44DF-A5E4-52606F0CC052}"/>
                </c:ext>
              </c:extLst>
            </c:dLbl>
            <c:dLbl>
              <c:idx val="10"/>
              <c:layout/>
              <c:tx>
                <c:rich>
                  <a:bodyPr/>
                  <a:lstStyle/>
                  <a:p>
                    <a:fld id="{9161EA57-856B-46CA-A4DC-09A9847E07C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A-B236-44DF-A5E4-52606F0CC052}"/>
                </c:ext>
              </c:extLst>
            </c:dLbl>
            <c:dLbl>
              <c:idx val="11"/>
              <c:layout/>
              <c:tx>
                <c:rich>
                  <a:bodyPr/>
                  <a:lstStyle/>
                  <a:p>
                    <a:fld id="{0E814D7A-F182-41D7-A3D9-F2000BD3FCFE}"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B-B236-44DF-A5E4-52606F0CC05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'16'!$J$7:$U$7</c:f>
              <c:strCache>
                <c:ptCount val="12"/>
                <c:pt idx="0">
                  <c:v>Q1.23</c:v>
                </c:pt>
                <c:pt idx="3">
                  <c:v>Q4.23</c:v>
                </c:pt>
                <c:pt idx="5">
                  <c:v>Q2.24</c:v>
                </c:pt>
                <c:pt idx="7">
                  <c:v>Q4.24</c:v>
                </c:pt>
                <c:pt idx="9">
                  <c:v>Q2.25</c:v>
                </c:pt>
                <c:pt idx="11">
                  <c:v>Q4.25</c:v>
                </c:pt>
              </c:strCache>
            </c:strRef>
          </c:cat>
          <c:val>
            <c:numRef>
              <c:f>'16'!$J$9:$U$9</c:f>
              <c:numCache>
                <c:formatCode>0.0</c:formatCode>
                <c:ptCount val="12"/>
                <c:pt idx="0">
                  <c:v>4.93</c:v>
                </c:pt>
                <c:pt idx="1">
                  <c:v>6.01</c:v>
                </c:pt>
                <c:pt idx="2">
                  <c:v>6.82</c:v>
                </c:pt>
                <c:pt idx="3">
                  <c:v>6.64</c:v>
                </c:pt>
                <c:pt idx="4">
                  <c:v>6</c:v>
                </c:pt>
                <c:pt idx="5">
                  <c:v>7.19</c:v>
                </c:pt>
                <c:pt idx="6">
                  <c:v>7.96</c:v>
                </c:pt>
                <c:pt idx="7">
                  <c:v>8.4600000000000009</c:v>
                </c:pt>
                <c:pt idx="8">
                  <c:v>8.7100000000000009</c:v>
                </c:pt>
                <c:pt idx="9">
                  <c:v>11.18</c:v>
                </c:pt>
                <c:pt idx="10">
                  <c:v>11.98</c:v>
                </c:pt>
                <c:pt idx="11">
                  <c:v>12.49</c:v>
                </c:pt>
              </c:numCache>
            </c:numRef>
          </c:val>
          <c:extLst>
            <c:ext xmlns:c15="http://schemas.microsoft.com/office/drawing/2012/chart" uri="{02D57815-91ED-43cb-92C2-25804820EDAC}">
              <c15:datalabelsRange>
                <c15:f>'16'!$J$17:$U$17</c15:f>
                <c15:dlblRangeCache>
                  <c:ptCount val="12"/>
                  <c:pt idx="0">
                    <c:v>49%</c:v>
                  </c:pt>
                  <c:pt idx="1">
                    <c:v>53%</c:v>
                  </c:pt>
                  <c:pt idx="2">
                    <c:v>53%</c:v>
                  </c:pt>
                  <c:pt idx="3">
                    <c:v>52%</c:v>
                  </c:pt>
                  <c:pt idx="4">
                    <c:v>52%</c:v>
                  </c:pt>
                  <c:pt idx="5">
                    <c:v>58%</c:v>
                  </c:pt>
                  <c:pt idx="6">
                    <c:v>56%</c:v>
                  </c:pt>
                  <c:pt idx="7">
                    <c:v>57%</c:v>
                  </c:pt>
                  <c:pt idx="8">
                    <c:v>57%</c:v>
                  </c:pt>
                  <c:pt idx="9">
                    <c:v>63%</c:v>
                  </c:pt>
                  <c:pt idx="10">
                    <c:v>62%</c:v>
                  </c:pt>
                  <c:pt idx="11">
                    <c:v>64%</c:v>
                  </c:pt>
                </c15:dlblRangeCache>
              </c15:datalabelsRange>
            </c:ext>
            <c:ext xmlns:c16="http://schemas.microsoft.com/office/drawing/2014/chart" uri="{C3380CC4-5D6E-409C-BE32-E72D297353CC}">
              <c16:uniqueId val="{0000000C-B236-44DF-A5E4-52606F0CC052}"/>
            </c:ext>
          </c:extLst>
        </c:ser>
        <c:ser>
          <c:idx val="1"/>
          <c:order val="1"/>
          <c:tx>
            <c:strRef>
              <c:f>'16'!$H$10</c:f>
              <c:strCache>
                <c:ptCount val="1"/>
                <c:pt idx="0">
                  <c:v>Personal**</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tx>
                <c:rich>
                  <a:bodyPr/>
                  <a:lstStyle/>
                  <a:p>
                    <a:fld id="{8BE4877D-9EF1-4178-AFC4-1F58BC76A18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D-B236-44DF-A5E4-52606F0CC052}"/>
                </c:ext>
              </c:extLst>
            </c:dLbl>
            <c:dLbl>
              <c:idx val="1"/>
              <c:layout/>
              <c:tx>
                <c:rich>
                  <a:bodyPr/>
                  <a:lstStyle/>
                  <a:p>
                    <a:fld id="{AA003FDE-0058-402C-8CCF-5335260D84F4}"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E-B236-44DF-A5E4-52606F0CC052}"/>
                </c:ext>
              </c:extLst>
            </c:dLbl>
            <c:dLbl>
              <c:idx val="2"/>
              <c:layout/>
              <c:tx>
                <c:rich>
                  <a:bodyPr/>
                  <a:lstStyle/>
                  <a:p>
                    <a:fld id="{974542FF-BF01-4698-98CA-98C4CD0610CC}"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0F-B236-44DF-A5E4-52606F0CC052}"/>
                </c:ext>
              </c:extLst>
            </c:dLbl>
            <c:dLbl>
              <c:idx val="3"/>
              <c:layout/>
              <c:tx>
                <c:rich>
                  <a:bodyPr/>
                  <a:lstStyle/>
                  <a:p>
                    <a:fld id="{E5904EE0-7A2F-4722-A5BA-667AAEBDC3E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0-B236-44DF-A5E4-52606F0CC052}"/>
                </c:ext>
              </c:extLst>
            </c:dLbl>
            <c:dLbl>
              <c:idx val="4"/>
              <c:layout/>
              <c:tx>
                <c:rich>
                  <a:bodyPr/>
                  <a:lstStyle/>
                  <a:p>
                    <a:fld id="{5FB476BF-EEC7-4152-BC9D-E878C087ED48}"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1-B236-44DF-A5E4-52606F0CC052}"/>
                </c:ext>
              </c:extLst>
            </c:dLbl>
            <c:dLbl>
              <c:idx val="5"/>
              <c:layout/>
              <c:tx>
                <c:rich>
                  <a:bodyPr/>
                  <a:lstStyle/>
                  <a:p>
                    <a:fld id="{1EC73E6C-308F-489B-9E05-65D022BD42C7}"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2-B236-44DF-A5E4-52606F0CC052}"/>
                </c:ext>
              </c:extLst>
            </c:dLbl>
            <c:dLbl>
              <c:idx val="6"/>
              <c:layout/>
              <c:tx>
                <c:rich>
                  <a:bodyPr/>
                  <a:lstStyle/>
                  <a:p>
                    <a:fld id="{2F65DC94-CB02-4233-8CAA-56A639B7911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3-B236-44DF-A5E4-52606F0CC052}"/>
                </c:ext>
              </c:extLst>
            </c:dLbl>
            <c:dLbl>
              <c:idx val="7"/>
              <c:layout/>
              <c:tx>
                <c:rich>
                  <a:bodyPr/>
                  <a:lstStyle/>
                  <a:p>
                    <a:fld id="{03731A96-13D5-4BFA-81FC-631384975E70}"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4-B236-44DF-A5E4-52606F0CC052}"/>
                </c:ext>
              </c:extLst>
            </c:dLbl>
            <c:dLbl>
              <c:idx val="8"/>
              <c:layout/>
              <c:tx>
                <c:rich>
                  <a:bodyPr/>
                  <a:lstStyle/>
                  <a:p>
                    <a:fld id="{8E689BC6-5A94-49EF-A6F1-C2BDCEA2DF06}"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5-B236-44DF-A5E4-52606F0CC052}"/>
                </c:ext>
              </c:extLst>
            </c:dLbl>
            <c:dLbl>
              <c:idx val="9"/>
              <c:layout/>
              <c:tx>
                <c:rich>
                  <a:bodyPr/>
                  <a:lstStyle/>
                  <a:p>
                    <a:fld id="{77F58FF4-47FC-4EE4-8E2D-E8788821EDF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6-B236-44DF-A5E4-52606F0CC052}"/>
                </c:ext>
              </c:extLst>
            </c:dLbl>
            <c:dLbl>
              <c:idx val="10"/>
              <c:layout/>
              <c:tx>
                <c:rich>
                  <a:bodyPr/>
                  <a:lstStyle/>
                  <a:p>
                    <a:fld id="{6FA1CC67-EACD-4E03-91D0-0E1A441DE293}"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7-B236-44DF-A5E4-52606F0CC052}"/>
                </c:ext>
              </c:extLst>
            </c:dLbl>
            <c:dLbl>
              <c:idx val="11"/>
              <c:layout/>
              <c:tx>
                <c:rich>
                  <a:bodyPr/>
                  <a:lstStyle/>
                  <a:p>
                    <a:fld id="{AAF565E4-9DD1-4527-91C3-A119CD1C5B6D}" type="CELLRANGE">
                      <a:rPr lang="uk-UA"/>
                      <a:pPr/>
                      <a:t>[ДІАПАЗОН КЛІТИНОК]</a:t>
                    </a:fld>
                    <a:endParaRPr lang="uk-UA"/>
                  </a:p>
                </c:rich>
              </c:tx>
              <c:dLblPos val="ctr"/>
              <c:showLegendKey val="0"/>
              <c:showVal val="0"/>
              <c:showCatName val="0"/>
              <c:showSerName val="0"/>
              <c:showPercent val="0"/>
              <c:showBubbleSize val="0"/>
              <c:extLst>
                <c:ext xmlns:c15="http://schemas.microsoft.com/office/drawing/2012/chart" uri="{CE6537A1-D6FC-4f65-9D91-7224C49458BB}">
                  <c15:layout/>
                  <c15:dlblFieldTable/>
                  <c15:xForSave val="1"/>
                  <c15:showDataLabelsRange val="1"/>
                </c:ext>
                <c:ext xmlns:c16="http://schemas.microsoft.com/office/drawing/2014/chart" uri="{C3380CC4-5D6E-409C-BE32-E72D297353CC}">
                  <c16:uniqueId val="{00000018-B236-44DF-A5E4-52606F0CC05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0"/>
            <c:showCatName val="0"/>
            <c:showSerName val="0"/>
            <c:showPercent val="0"/>
            <c:showBubbleSize val="0"/>
            <c:showLeaderLines val="0"/>
            <c:extLst>
              <c:ext xmlns:c15="http://schemas.microsoft.com/office/drawing/2012/chart" uri="{CE6537A1-D6FC-4f65-9D91-7224C49458BB}">
                <c15:layout/>
                <c15:showDataLabelsRange val="1"/>
                <c15:showLeaderLines val="1"/>
                <c15:leaderLines>
                  <c:spPr>
                    <a:ln w="9525" cap="flat" cmpd="sng" algn="ctr">
                      <a:solidFill>
                        <a:schemeClr val="tx1">
                          <a:lumMod val="35000"/>
                          <a:lumOff val="65000"/>
                        </a:schemeClr>
                      </a:solidFill>
                      <a:round/>
                    </a:ln>
                    <a:effectLst/>
                  </c:spPr>
                </c15:leaderLines>
              </c:ext>
            </c:extLst>
          </c:dLbls>
          <c:cat>
            <c:strRef>
              <c:f>'16'!$J$7:$U$7</c:f>
              <c:strCache>
                <c:ptCount val="12"/>
                <c:pt idx="0">
                  <c:v>Q1.23</c:v>
                </c:pt>
                <c:pt idx="3">
                  <c:v>Q4.23</c:v>
                </c:pt>
                <c:pt idx="5">
                  <c:v>Q2.24</c:v>
                </c:pt>
                <c:pt idx="7">
                  <c:v>Q4.24</c:v>
                </c:pt>
                <c:pt idx="9">
                  <c:v>Q2.25</c:v>
                </c:pt>
                <c:pt idx="11">
                  <c:v>Q4.25</c:v>
                </c:pt>
              </c:strCache>
            </c:strRef>
          </c:cat>
          <c:val>
            <c:numRef>
              <c:f>'16'!$J$10:$U$10</c:f>
              <c:numCache>
                <c:formatCode>0.0</c:formatCode>
                <c:ptCount val="12"/>
                <c:pt idx="0">
                  <c:v>2.93</c:v>
                </c:pt>
                <c:pt idx="1">
                  <c:v>2.9</c:v>
                </c:pt>
                <c:pt idx="2">
                  <c:v>3.17</c:v>
                </c:pt>
                <c:pt idx="3">
                  <c:v>3.31</c:v>
                </c:pt>
                <c:pt idx="4">
                  <c:v>3.66</c:v>
                </c:pt>
                <c:pt idx="5">
                  <c:v>3.63</c:v>
                </c:pt>
                <c:pt idx="6">
                  <c:v>4.28</c:v>
                </c:pt>
                <c:pt idx="7">
                  <c:v>4.1100000000000003</c:v>
                </c:pt>
                <c:pt idx="8">
                  <c:v>4.24</c:v>
                </c:pt>
                <c:pt idx="9">
                  <c:v>4.38</c:v>
                </c:pt>
                <c:pt idx="10">
                  <c:v>5.14</c:v>
                </c:pt>
                <c:pt idx="11">
                  <c:v>4.54</c:v>
                </c:pt>
              </c:numCache>
            </c:numRef>
          </c:val>
          <c:extLst>
            <c:ext xmlns:c15="http://schemas.microsoft.com/office/drawing/2012/chart" uri="{02D57815-91ED-43cb-92C2-25804820EDAC}">
              <c15:datalabelsRange>
                <c15:f>'16'!$J$18:$U$18</c15:f>
                <c15:dlblRangeCache>
                  <c:ptCount val="12"/>
                  <c:pt idx="0">
                    <c:v>29%</c:v>
                  </c:pt>
                  <c:pt idx="1">
                    <c:v>26%</c:v>
                  </c:pt>
                  <c:pt idx="2">
                    <c:v>25%</c:v>
                  </c:pt>
                  <c:pt idx="3">
                    <c:v>26%</c:v>
                  </c:pt>
                  <c:pt idx="4">
                    <c:v>32%</c:v>
                  </c:pt>
                  <c:pt idx="5">
                    <c:v>28%</c:v>
                  </c:pt>
                  <c:pt idx="6">
                    <c:v>30%</c:v>
                  </c:pt>
                  <c:pt idx="7">
                    <c:v>28%</c:v>
                  </c:pt>
                  <c:pt idx="8">
                    <c:v>28%</c:v>
                  </c:pt>
                  <c:pt idx="9">
                    <c:v>25%</c:v>
                  </c:pt>
                  <c:pt idx="10">
                    <c:v>26%</c:v>
                  </c:pt>
                  <c:pt idx="11">
                    <c:v>23%</c:v>
                  </c:pt>
                </c15:dlblRangeCache>
              </c15:datalabelsRange>
            </c:ext>
            <c:ext xmlns:c16="http://schemas.microsoft.com/office/drawing/2014/chart" uri="{C3380CC4-5D6E-409C-BE32-E72D297353CC}">
              <c16:uniqueId val="{00000019-B236-44DF-A5E4-52606F0CC052}"/>
            </c:ext>
          </c:extLst>
        </c:ser>
        <c:ser>
          <c:idx val="2"/>
          <c:order val="2"/>
          <c:tx>
            <c:strRef>
              <c:f>'16'!$H$11</c:f>
              <c:strCache>
                <c:ptCount val="1"/>
                <c:pt idx="0">
                  <c:v>Property and fire risks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'16'!$J$11:$U$11</c:f>
              <c:numCache>
                <c:formatCode>0.0</c:formatCode>
                <c:ptCount val="12"/>
                <c:pt idx="0">
                  <c:v>0.75</c:v>
                </c:pt>
                <c:pt idx="1">
                  <c:v>0.82</c:v>
                </c:pt>
                <c:pt idx="2">
                  <c:v>1</c:v>
                </c:pt>
                <c:pt idx="3">
                  <c:v>1.02</c:v>
                </c:pt>
                <c:pt idx="4">
                  <c:v>0.8</c:v>
                </c:pt>
                <c:pt idx="5">
                  <c:v>0.7</c:v>
                </c:pt>
                <c:pt idx="6">
                  <c:v>0.76</c:v>
                </c:pt>
                <c:pt idx="7">
                  <c:v>0.81</c:v>
                </c:pt>
                <c:pt idx="8">
                  <c:v>0.85</c:v>
                </c:pt>
                <c:pt idx="9">
                  <c:v>0.95</c:v>
                </c:pt>
                <c:pt idx="10">
                  <c:v>0.92</c:v>
                </c:pt>
                <c:pt idx="11">
                  <c:v>1.19</c:v>
                </c:pt>
              </c:numCache>
            </c:numRef>
          </c:val>
          <c:extLst>
            <c:ext xmlns:c16="http://schemas.microsoft.com/office/drawing/2014/chart" uri="{C3380CC4-5D6E-409C-BE32-E72D297353CC}">
              <c16:uniqueId val="{0000001A-B236-44DF-A5E4-52606F0CC052}"/>
            </c:ext>
          </c:extLst>
        </c:ser>
        <c:ser>
          <c:idx val="4"/>
          <c:order val="3"/>
          <c:tx>
            <c:strRef>
              <c:f>'16'!$H$12</c:f>
              <c:strCache>
                <c:ptCount val="1"/>
                <c:pt idx="0">
                  <c:v>Liability</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'16'!$J$12:$U$12</c:f>
              <c:numCache>
                <c:formatCode>0.0</c:formatCode>
                <c:ptCount val="12"/>
                <c:pt idx="0">
                  <c:v>0.42</c:v>
                </c:pt>
                <c:pt idx="1">
                  <c:v>0.37</c:v>
                </c:pt>
                <c:pt idx="2">
                  <c:v>0.56000000000000005</c:v>
                </c:pt>
                <c:pt idx="3">
                  <c:v>0.48</c:v>
                </c:pt>
                <c:pt idx="4">
                  <c:v>0.48</c:v>
                </c:pt>
                <c:pt idx="5">
                  <c:v>0.49</c:v>
                </c:pt>
                <c:pt idx="6">
                  <c:v>0.54</c:v>
                </c:pt>
                <c:pt idx="7">
                  <c:v>0.63</c:v>
                </c:pt>
                <c:pt idx="8">
                  <c:v>0.69</c:v>
                </c:pt>
                <c:pt idx="9">
                  <c:v>0.56999999999999995</c:v>
                </c:pt>
                <c:pt idx="10">
                  <c:v>0.54</c:v>
                </c:pt>
                <c:pt idx="11">
                  <c:v>0.6</c:v>
                </c:pt>
              </c:numCache>
            </c:numRef>
          </c:val>
          <c:extLst>
            <c:ext xmlns:c16="http://schemas.microsoft.com/office/drawing/2014/chart" uri="{C3380CC4-5D6E-409C-BE32-E72D297353CC}">
              <c16:uniqueId val="{0000001B-B236-44DF-A5E4-52606F0CC052}"/>
            </c:ext>
          </c:extLst>
        </c:ser>
        <c:ser>
          <c:idx val="3"/>
          <c:order val="4"/>
          <c:tx>
            <c:strRef>
              <c:f>'16'!$H$14</c:f>
              <c:strCache>
                <c:ptCount val="1"/>
                <c:pt idx="0">
                  <c:v>Financial exposure</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'16'!$J$14:$U$14</c:f>
              <c:numCache>
                <c:formatCode>0.0</c:formatCode>
                <c:ptCount val="12"/>
                <c:pt idx="0">
                  <c:v>0.3</c:v>
                </c:pt>
                <c:pt idx="1">
                  <c:v>0.22</c:v>
                </c:pt>
                <c:pt idx="2">
                  <c:v>0.25</c:v>
                </c:pt>
                <c:pt idx="3">
                  <c:v>0.35</c:v>
                </c:pt>
                <c:pt idx="4">
                  <c:v>0.28999999999999998</c:v>
                </c:pt>
                <c:pt idx="5">
                  <c:v>0.22</c:v>
                </c:pt>
                <c:pt idx="6">
                  <c:v>0.28000000000000003</c:v>
                </c:pt>
                <c:pt idx="7">
                  <c:v>0.26</c:v>
                </c:pt>
                <c:pt idx="8">
                  <c:v>0.39</c:v>
                </c:pt>
                <c:pt idx="9">
                  <c:v>0.28000000000000003</c:v>
                </c:pt>
                <c:pt idx="10">
                  <c:v>0.28999999999999998</c:v>
                </c:pt>
                <c:pt idx="11">
                  <c:v>0.32</c:v>
                </c:pt>
              </c:numCache>
            </c:numRef>
          </c:val>
          <c:extLst>
            <c:ext xmlns:c16="http://schemas.microsoft.com/office/drawing/2014/chart" uri="{C3380CC4-5D6E-409C-BE32-E72D297353CC}">
              <c16:uniqueId val="{0000001C-B236-44DF-A5E4-52606F0CC052}"/>
            </c:ext>
          </c:extLst>
        </c:ser>
        <c:ser>
          <c:idx val="5"/>
          <c:order val="5"/>
          <c:tx>
            <c:strRef>
              <c:f>'16'!$H$13</c:f>
              <c:strCache>
                <c:ptCount val="1"/>
                <c:pt idx="0">
                  <c:v>Cargo and luggage</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'16'!$J$13:$U$13</c:f>
              <c:numCache>
                <c:formatCode>0.0</c:formatCode>
                <c:ptCount val="12"/>
                <c:pt idx="0">
                  <c:v>0.28999999999999998</c:v>
                </c:pt>
                <c:pt idx="1">
                  <c:v>0.34</c:v>
                </c:pt>
                <c:pt idx="2">
                  <c:v>0.32</c:v>
                </c:pt>
                <c:pt idx="3">
                  <c:v>0.35</c:v>
                </c:pt>
                <c:pt idx="4">
                  <c:v>0.35</c:v>
                </c:pt>
                <c:pt idx="5">
                  <c:v>0.38</c:v>
                </c:pt>
                <c:pt idx="6">
                  <c:v>0.45</c:v>
                </c:pt>
                <c:pt idx="7">
                  <c:v>0.52</c:v>
                </c:pt>
                <c:pt idx="8">
                  <c:v>0.53</c:v>
                </c:pt>
                <c:pt idx="9">
                  <c:v>0.47</c:v>
                </c:pt>
                <c:pt idx="10">
                  <c:v>0.55000000000000004</c:v>
                </c:pt>
                <c:pt idx="11">
                  <c:v>0.46</c:v>
                </c:pt>
              </c:numCache>
            </c:numRef>
          </c:val>
          <c:extLst>
            <c:ext xmlns:c16="http://schemas.microsoft.com/office/drawing/2014/chart" uri="{C3380CC4-5D6E-409C-BE32-E72D297353CC}">
              <c16:uniqueId val="{0000001D-B236-44DF-A5E4-52606F0CC052}"/>
            </c:ext>
          </c:extLst>
        </c:ser>
        <c:ser>
          <c:idx val="6"/>
          <c:order val="6"/>
          <c:tx>
            <c:strRef>
              <c:f>'16'!$H$15</c:f>
              <c:strCache>
                <c:ptCount val="1"/>
                <c:pt idx="0">
                  <c:v>Accident insurance</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'16'!$J$15:$U$15</c:f>
              <c:numCache>
                <c:formatCode>0.0</c:formatCode>
                <c:ptCount val="12"/>
                <c:pt idx="0">
                  <c:v>0.35</c:v>
                </c:pt>
                <c:pt idx="1">
                  <c:v>0.31</c:v>
                </c:pt>
                <c:pt idx="2">
                  <c:v>0.37</c:v>
                </c:pt>
                <c:pt idx="3">
                  <c:v>0.39</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1E-B236-44DF-A5E4-52606F0CC052}"/>
            </c:ext>
          </c:extLst>
        </c:ser>
        <c:ser>
          <c:idx val="7"/>
          <c:order val="7"/>
          <c:tx>
            <c:strRef>
              <c:f>'16'!$H$16</c:f>
              <c:strCache>
                <c:ptCount val="1"/>
                <c:pt idx="0">
                  <c:v>Other</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elete val="1"/>
          </c:dLbls>
          <c:cat>
            <c:strRef>
              <c:f>'16'!$J$7:$U$7</c:f>
              <c:strCache>
                <c:ptCount val="12"/>
                <c:pt idx="0">
                  <c:v>Q1.23</c:v>
                </c:pt>
                <c:pt idx="3">
                  <c:v>Q4.23</c:v>
                </c:pt>
                <c:pt idx="5">
                  <c:v>Q2.24</c:v>
                </c:pt>
                <c:pt idx="7">
                  <c:v>Q4.24</c:v>
                </c:pt>
                <c:pt idx="9">
                  <c:v>Q2.25</c:v>
                </c:pt>
                <c:pt idx="11">
                  <c:v>Q4.25</c:v>
                </c:pt>
              </c:strCache>
            </c:strRef>
          </c:cat>
          <c:val>
            <c:numRef>
              <c:f>'16'!$J$16:$U$16</c:f>
              <c:numCache>
                <c:formatCode>0.0</c:formatCode>
                <c:ptCount val="12"/>
                <c:pt idx="0">
                  <c:v>0.15</c:v>
                </c:pt>
                <c:pt idx="1">
                  <c:v>0.28000000000000003</c:v>
                </c:pt>
                <c:pt idx="2">
                  <c:v>0.31</c:v>
                </c:pt>
                <c:pt idx="3">
                  <c:v>0.33</c:v>
                </c:pt>
                <c:pt idx="4">
                  <c:v>0.02</c:v>
                </c:pt>
                <c:pt idx="5">
                  <c:v>0</c:v>
                </c:pt>
                <c:pt idx="6">
                  <c:v>0</c:v>
                </c:pt>
                <c:pt idx="7">
                  <c:v>0</c:v>
                </c:pt>
                <c:pt idx="8">
                  <c:v>0</c:v>
                </c:pt>
                <c:pt idx="9">
                  <c:v>0</c:v>
                </c:pt>
                <c:pt idx="10">
                  <c:v>0</c:v>
                </c:pt>
                <c:pt idx="11">
                  <c:v>0.01</c:v>
                </c:pt>
              </c:numCache>
            </c:numRef>
          </c:val>
          <c:extLst>
            <c:ext xmlns:c16="http://schemas.microsoft.com/office/drawing/2014/chart" uri="{C3380CC4-5D6E-409C-BE32-E72D297353CC}">
              <c16:uniqueId val="{0000001F-B236-44DF-A5E4-52606F0CC052}"/>
            </c:ext>
          </c:extLst>
        </c:ser>
        <c:dLbls>
          <c:dLblPos val="ctr"/>
          <c:showLegendKey val="0"/>
          <c:showVal val="1"/>
          <c:showCatName val="0"/>
          <c:showSerName val="0"/>
          <c:showPercent val="0"/>
          <c:showBubbleSize val="0"/>
        </c:dLbls>
        <c:gapWidth val="20"/>
        <c:overlap val="100"/>
        <c:axId val="427626344"/>
        <c:axId val="427629296"/>
      </c:barChart>
      <c:catAx>
        <c:axId val="42762634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9296"/>
        <c:crosses val="autoZero"/>
        <c:auto val="0"/>
        <c:lblAlgn val="ctr"/>
        <c:lblOffset val="100"/>
        <c:tickLblSkip val="1"/>
        <c:noMultiLvlLbl val="0"/>
      </c:catAx>
      <c:valAx>
        <c:axId val="427629296"/>
        <c:scaling>
          <c:orientation val="minMax"/>
          <c:max val="2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7626344"/>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1.2774028347077055E-3"/>
          <c:y val="0.74126100930211736"/>
          <c:w val="0.99722060401711388"/>
          <c:h val="0.25662747596515906"/>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'17'!$H$12</c:f>
              <c:strCache>
                <c:ptCount val="1"/>
                <c:pt idx="0">
                  <c:v>Страховики життя</c:v>
                </c:pt>
              </c:strCache>
            </c:strRef>
          </c:tx>
          <c:spPr>
            <a:ln w="25400" cmpd="sng">
              <a:solidFill>
                <a:srgbClr val="057D46"/>
              </a:solidFill>
              <a:prstDash val="solid"/>
            </a:ln>
          </c:spPr>
          <c:marker>
            <c:symbol val="none"/>
          </c:marker>
          <c:dLbls>
            <c:dLbl>
              <c:idx val="15"/>
              <c:layout>
                <c:manualLayout>
                  <c:x val="-2.9431045751633987E-2"/>
                  <c:y val="-2.669054580896686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062-4D85-BFBE-22713AD4BB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'17'!$I$11:$X$11</c:f>
              <c:strCache>
                <c:ptCount val="16"/>
                <c:pt idx="0">
                  <c:v>I.22</c:v>
                </c:pt>
                <c:pt idx="3">
                  <c:v>ІV.22</c:v>
                </c:pt>
                <c:pt idx="5">
                  <c:v>II.23</c:v>
                </c:pt>
                <c:pt idx="7">
                  <c:v>ІV.23</c:v>
                </c:pt>
                <c:pt idx="9">
                  <c:v>II.24</c:v>
                </c:pt>
                <c:pt idx="11">
                  <c:v>ІV.24</c:v>
                </c:pt>
                <c:pt idx="13">
                  <c:v>II.25</c:v>
                </c:pt>
                <c:pt idx="15">
                  <c:v>ІV.25</c:v>
                </c:pt>
              </c:strCache>
            </c:strRef>
          </c:cat>
          <c:val>
            <c:numRef>
              <c:f>'17'!$I$12:$X$12</c:f>
              <c:numCache>
                <c:formatCode>0%</c:formatCode>
                <c:ptCount val="16"/>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pt idx="15">
                  <c:v>1.3263</c:v>
                </c:pt>
              </c:numCache>
            </c:numRef>
          </c:val>
          <c:smooth val="0"/>
          <c:extLst>
            <c:ext xmlns:c16="http://schemas.microsoft.com/office/drawing/2014/chart" uri="{C3380CC4-5D6E-409C-BE32-E72D297353CC}">
              <c16:uniqueId val="{00000001-F062-4D85-BFBE-22713AD4BBB3}"/>
            </c:ext>
          </c:extLst>
        </c:ser>
        <c:ser>
          <c:idx val="2"/>
          <c:order val="1"/>
          <c:tx>
            <c:strRef>
              <c:f>'17'!$H$13</c:f>
              <c:strCache>
                <c:ptCount val="1"/>
                <c:pt idx="0">
                  <c:v>Ризикові страховики</c:v>
                </c:pt>
              </c:strCache>
            </c:strRef>
          </c:tx>
          <c:spPr>
            <a:ln w="25400" cmpd="sng">
              <a:solidFill>
                <a:srgbClr val="7D0532"/>
              </a:solidFill>
              <a:prstDash val="solid"/>
            </a:ln>
          </c:spPr>
          <c:marker>
            <c:symbol val="none"/>
          </c:marker>
          <c:dLbls>
            <c:dLbl>
              <c:idx val="15"/>
              <c:layout>
                <c:manualLayout>
                  <c:x val="-2.9431045751633987E-2"/>
                  <c:y val="-4.52577972709551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062-4D85-BFBE-22713AD4BBB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'17'!$I$11:$X$11</c:f>
              <c:strCache>
                <c:ptCount val="16"/>
                <c:pt idx="0">
                  <c:v>I.22</c:v>
                </c:pt>
                <c:pt idx="3">
                  <c:v>ІV.22</c:v>
                </c:pt>
                <c:pt idx="5">
                  <c:v>II.23</c:v>
                </c:pt>
                <c:pt idx="7">
                  <c:v>ІV.23</c:v>
                </c:pt>
                <c:pt idx="9">
                  <c:v>II.24</c:v>
                </c:pt>
                <c:pt idx="11">
                  <c:v>ІV.24</c:v>
                </c:pt>
                <c:pt idx="13">
                  <c:v>II.25</c:v>
                </c:pt>
                <c:pt idx="15">
                  <c:v>ІV.25</c:v>
                </c:pt>
              </c:strCache>
            </c:strRef>
          </c:cat>
          <c:val>
            <c:numRef>
              <c:f>'17'!$I$13:$X$13</c:f>
              <c:numCache>
                <c:formatCode>0%</c:formatCode>
                <c:ptCount val="16"/>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2.2204000000000002</c:v>
                </c:pt>
                <c:pt idx="15">
                  <c:v>2.2187999999999999</c:v>
                </c:pt>
              </c:numCache>
            </c:numRef>
          </c:val>
          <c:smooth val="0"/>
          <c:extLst>
            <c:ext xmlns:c16="http://schemas.microsoft.com/office/drawing/2014/chart" uri="{C3380CC4-5D6E-409C-BE32-E72D297353CC}">
              <c16:uniqueId val="{00000003-F062-4D85-BFBE-22713AD4BBB3}"/>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867903257059313E-2"/>
          <c:w val="0.85654444444444444"/>
          <c:h val="0.74868518518518523"/>
        </c:manualLayout>
      </c:layout>
      <c:lineChart>
        <c:grouping val="standard"/>
        <c:varyColors val="0"/>
        <c:ser>
          <c:idx val="0"/>
          <c:order val="0"/>
          <c:tx>
            <c:strRef>
              <c:f>'17'!$G$12</c:f>
              <c:strCache>
                <c:ptCount val="1"/>
                <c:pt idx="0">
                  <c:v>Life</c:v>
                </c:pt>
              </c:strCache>
            </c:strRef>
          </c:tx>
          <c:spPr>
            <a:ln w="25400" cmpd="sng">
              <a:solidFill>
                <a:srgbClr val="057D46"/>
              </a:solidFill>
              <a:prstDash val="solid"/>
            </a:ln>
          </c:spPr>
          <c:marker>
            <c:symbol val="none"/>
          </c:marker>
          <c:dLbls>
            <c:dLbl>
              <c:idx val="15"/>
              <c:layout>
                <c:manualLayout>
                  <c:x val="-3.9451633986928102E-2"/>
                  <c:y val="-5.144688109161793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D9-4711-998A-D2F6CE70F7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'17'!$I$10:$X$10</c:f>
              <c:strCache>
                <c:ptCount val="16"/>
                <c:pt idx="0">
                  <c:v>Q1.22</c:v>
                </c:pt>
                <c:pt idx="3">
                  <c:v>Q4.22</c:v>
                </c:pt>
                <c:pt idx="5">
                  <c:v>Q2.23</c:v>
                </c:pt>
                <c:pt idx="7">
                  <c:v>Q4.23</c:v>
                </c:pt>
                <c:pt idx="9">
                  <c:v>Q2.24</c:v>
                </c:pt>
                <c:pt idx="11">
                  <c:v>Q4.24</c:v>
                </c:pt>
                <c:pt idx="13">
                  <c:v>Q2.25</c:v>
                </c:pt>
                <c:pt idx="15">
                  <c:v>Q4.25</c:v>
                </c:pt>
              </c:strCache>
            </c:strRef>
          </c:cat>
          <c:val>
            <c:numRef>
              <c:f>'17'!$I$12:$X$12</c:f>
              <c:numCache>
                <c:formatCode>0%</c:formatCode>
                <c:ptCount val="16"/>
                <c:pt idx="0">
                  <c:v>1</c:v>
                </c:pt>
                <c:pt idx="1">
                  <c:v>0.73109999999999997</c:v>
                </c:pt>
                <c:pt idx="2">
                  <c:v>0.93369999999999997</c:v>
                </c:pt>
                <c:pt idx="3">
                  <c:v>1.0255000000000001</c:v>
                </c:pt>
                <c:pt idx="4">
                  <c:v>0.86760000000000004</c:v>
                </c:pt>
                <c:pt idx="5">
                  <c:v>0.86539999999999995</c:v>
                </c:pt>
                <c:pt idx="6">
                  <c:v>1.0042</c:v>
                </c:pt>
                <c:pt idx="7">
                  <c:v>1.2228000000000001</c:v>
                </c:pt>
                <c:pt idx="8">
                  <c:v>1.0213000000000001</c:v>
                </c:pt>
                <c:pt idx="9">
                  <c:v>0.99939999999999996</c:v>
                </c:pt>
                <c:pt idx="10">
                  <c:v>1.0936999999999999</c:v>
                </c:pt>
                <c:pt idx="11">
                  <c:v>1.2797000000000001</c:v>
                </c:pt>
                <c:pt idx="12">
                  <c:v>1.079</c:v>
                </c:pt>
                <c:pt idx="13">
                  <c:v>1.0391999999999999</c:v>
                </c:pt>
                <c:pt idx="14">
                  <c:v>1.1649</c:v>
                </c:pt>
                <c:pt idx="15">
                  <c:v>1.3263</c:v>
                </c:pt>
              </c:numCache>
            </c:numRef>
          </c:val>
          <c:smooth val="0"/>
          <c:extLst>
            <c:ext xmlns:c16="http://schemas.microsoft.com/office/drawing/2014/chart" uri="{C3380CC4-5D6E-409C-BE32-E72D297353CC}">
              <c16:uniqueId val="{00000001-D2D9-4711-998A-D2F6CE70F7B6}"/>
            </c:ext>
          </c:extLst>
        </c:ser>
        <c:ser>
          <c:idx val="2"/>
          <c:order val="1"/>
          <c:tx>
            <c:strRef>
              <c:f>'17'!$G$13</c:f>
              <c:strCache>
                <c:ptCount val="1"/>
                <c:pt idx="0">
                  <c:v>Non-Life</c:v>
                </c:pt>
              </c:strCache>
            </c:strRef>
          </c:tx>
          <c:spPr>
            <a:ln w="25400" cmpd="sng">
              <a:solidFill>
                <a:srgbClr val="7D0532"/>
              </a:solidFill>
              <a:prstDash val="solid"/>
            </a:ln>
          </c:spPr>
          <c:marker>
            <c:symbol val="none"/>
          </c:marker>
          <c:dLbls>
            <c:dLbl>
              <c:idx val="14"/>
              <c:layout>
                <c:manualLayout>
                  <c:x val="-3.4343453084324439E-2"/>
                  <c:y val="-4.1373277597151259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D9-4711-998A-D2F6CE70F7B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'17'!$I$10:$X$10</c:f>
              <c:strCache>
                <c:ptCount val="16"/>
                <c:pt idx="0">
                  <c:v>Q1.22</c:v>
                </c:pt>
                <c:pt idx="3">
                  <c:v>Q4.22</c:v>
                </c:pt>
                <c:pt idx="5">
                  <c:v>Q2.23</c:v>
                </c:pt>
                <c:pt idx="7">
                  <c:v>Q4.23</c:v>
                </c:pt>
                <c:pt idx="9">
                  <c:v>Q2.24</c:v>
                </c:pt>
                <c:pt idx="11">
                  <c:v>Q4.24</c:v>
                </c:pt>
                <c:pt idx="13">
                  <c:v>Q2.25</c:v>
                </c:pt>
                <c:pt idx="15">
                  <c:v>Q4.25</c:v>
                </c:pt>
              </c:strCache>
            </c:strRef>
          </c:cat>
          <c:val>
            <c:numRef>
              <c:f>'17'!$I$13:$X$13</c:f>
              <c:numCache>
                <c:formatCode>0%</c:formatCode>
                <c:ptCount val="16"/>
                <c:pt idx="0">
                  <c:v>1</c:v>
                </c:pt>
                <c:pt idx="1">
                  <c:v>0.86180000000000001</c:v>
                </c:pt>
                <c:pt idx="2">
                  <c:v>1.1657</c:v>
                </c:pt>
                <c:pt idx="3">
                  <c:v>1.1672</c:v>
                </c:pt>
                <c:pt idx="4">
                  <c:v>1.0932999999999999</c:v>
                </c:pt>
                <c:pt idx="5">
                  <c:v>1.2261</c:v>
                </c:pt>
                <c:pt idx="6">
                  <c:v>1.3980999999999999</c:v>
                </c:pt>
                <c:pt idx="7">
                  <c:v>1.3665</c:v>
                </c:pt>
                <c:pt idx="8">
                  <c:v>1.2633000000000001</c:v>
                </c:pt>
                <c:pt idx="9">
                  <c:v>1.3980999999999999</c:v>
                </c:pt>
                <c:pt idx="10">
                  <c:v>1.5852999999999999</c:v>
                </c:pt>
                <c:pt idx="11">
                  <c:v>1.6015999999999999</c:v>
                </c:pt>
                <c:pt idx="12">
                  <c:v>1.7359</c:v>
                </c:pt>
                <c:pt idx="13">
                  <c:v>2.0413999999999999</c:v>
                </c:pt>
                <c:pt idx="14">
                  <c:v>2.2204000000000002</c:v>
                </c:pt>
                <c:pt idx="15">
                  <c:v>2.2187999999999999</c:v>
                </c:pt>
              </c:numCache>
            </c:numRef>
          </c:val>
          <c:smooth val="0"/>
          <c:extLst>
            <c:ext xmlns:c16="http://schemas.microsoft.com/office/drawing/2014/chart" uri="{C3380CC4-5D6E-409C-BE32-E72D297353CC}">
              <c16:uniqueId val="{00000003-D2D9-4711-998A-D2F6CE70F7B6}"/>
            </c:ext>
          </c:extLst>
        </c:ser>
        <c:dLbls>
          <c:showLegendKey val="0"/>
          <c:showVal val="0"/>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tickLblSkip val="1"/>
        <c:noMultiLvlLbl val="0"/>
      </c:catAx>
      <c:valAx>
        <c:axId val="76632798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valAx>
      <c:spPr>
        <a:noFill/>
        <a:ln w="9525">
          <a:solidFill>
            <a:srgbClr val="505050"/>
          </a:solidFill>
        </a:ln>
      </c:spPr>
    </c:plotArea>
    <c:legend>
      <c:legendPos val="b"/>
      <c:layout>
        <c:manualLayout>
          <c:xMode val="edge"/>
          <c:yMode val="edge"/>
          <c:x val="0"/>
          <c:y val="0.87841325536062376"/>
          <c:w val="0.99682091503267978"/>
          <c:h val="0.11603752436647174"/>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'18'!$H$12</c:f>
              <c:strCache>
                <c:ptCount val="1"/>
                <c:pt idx="0">
                  <c:v>Фізичні особи</c:v>
                </c:pt>
              </c:strCache>
            </c:strRef>
          </c:tx>
          <c:spPr>
            <a:ln w="25400" cmpd="sng">
              <a:solidFill>
                <a:srgbClr val="057D46"/>
              </a:solidFill>
              <a:prstDash val="solid"/>
            </a:ln>
          </c:spPr>
          <c:marker>
            <c:symbol val="none"/>
          </c:marker>
          <c:dLbls>
            <c:dLbl>
              <c:idx val="15"/>
              <c:layout>
                <c:manualLayout>
                  <c:x val="-2.5280718954248365E-2"/>
                  <c:y val="-6.3825048732943465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F23-4D61-B234-C8F1475F4ADA}"/>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'18'!$I$11:$X$11</c:f>
              <c:strCache>
                <c:ptCount val="16"/>
                <c:pt idx="0">
                  <c:v>I.22</c:v>
                </c:pt>
                <c:pt idx="3">
                  <c:v>ІV.22</c:v>
                </c:pt>
                <c:pt idx="5">
                  <c:v>II.23</c:v>
                </c:pt>
                <c:pt idx="7">
                  <c:v>ІV.23</c:v>
                </c:pt>
                <c:pt idx="9">
                  <c:v>II.24</c:v>
                </c:pt>
                <c:pt idx="11">
                  <c:v>ІV.24</c:v>
                </c:pt>
                <c:pt idx="13">
                  <c:v>II.25</c:v>
                </c:pt>
                <c:pt idx="15">
                  <c:v>ІV.25</c:v>
                </c:pt>
              </c:strCache>
            </c:strRef>
          </c:cat>
          <c:val>
            <c:numRef>
              <c:f>'18'!$I$12:$X$12</c:f>
              <c:numCache>
                <c:formatCode>0%</c:formatCode>
                <c:ptCount val="16"/>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2.4687999999999999</c:v>
                </c:pt>
                <c:pt idx="15">
                  <c:v>2.4897999999999998</c:v>
                </c:pt>
              </c:numCache>
            </c:numRef>
          </c:val>
          <c:smooth val="0"/>
          <c:extLst>
            <c:ext xmlns:c16="http://schemas.microsoft.com/office/drawing/2014/chart" uri="{C3380CC4-5D6E-409C-BE32-E72D297353CC}">
              <c16:uniqueId val="{00000001-EF23-4D61-B234-C8F1475F4ADA}"/>
            </c:ext>
          </c:extLst>
        </c:ser>
        <c:ser>
          <c:idx val="3"/>
          <c:order val="1"/>
          <c:tx>
            <c:strRef>
              <c:f>'18'!$H$13</c:f>
              <c:strCache>
                <c:ptCount val="1"/>
                <c:pt idx="0">
                  <c:v>Юридичні особи</c:v>
                </c:pt>
              </c:strCache>
            </c:strRef>
          </c:tx>
          <c:spPr>
            <a:ln w="25400" cmpd="sng">
              <a:solidFill>
                <a:srgbClr val="91C864"/>
              </a:solidFill>
              <a:prstDash val="solid"/>
            </a:ln>
          </c:spPr>
          <c:marker>
            <c:symbol val="none"/>
          </c:marker>
          <c:dLbls>
            <c:dLbl>
              <c:idx val="9"/>
              <c:delete val="1"/>
              <c:extLst>
                <c:ext xmlns:c15="http://schemas.microsoft.com/office/drawing/2012/chart" uri="{CE6537A1-D6FC-4f65-9D91-7224C49458BB}"/>
                <c:ext xmlns:c16="http://schemas.microsoft.com/office/drawing/2014/chart" uri="{C3380CC4-5D6E-409C-BE32-E72D297353CC}">
                  <c16:uniqueId val="{00000002-EF23-4D61-B234-C8F1475F4ADA}"/>
                </c:ext>
              </c:extLst>
            </c:dLbl>
            <c:dLbl>
              <c:idx val="10"/>
              <c:delete val="1"/>
              <c:extLst>
                <c:ext xmlns:c15="http://schemas.microsoft.com/office/drawing/2012/chart" uri="{CE6537A1-D6FC-4f65-9D91-7224C49458BB}"/>
                <c:ext xmlns:c16="http://schemas.microsoft.com/office/drawing/2014/chart" uri="{C3380CC4-5D6E-409C-BE32-E72D297353CC}">
                  <c16:uniqueId val="{00000003-EF23-4D61-B234-C8F1475F4ADA}"/>
                </c:ext>
              </c:extLst>
            </c:dLbl>
            <c:dLbl>
              <c:idx val="11"/>
              <c:delete val="1"/>
              <c:extLst>
                <c:ext xmlns:c15="http://schemas.microsoft.com/office/drawing/2012/chart" uri="{CE6537A1-D6FC-4f65-9D91-7224C49458BB}"/>
                <c:ext xmlns:c16="http://schemas.microsoft.com/office/drawing/2014/chart" uri="{C3380CC4-5D6E-409C-BE32-E72D297353CC}">
                  <c16:uniqueId val="{00000004-EF23-4D61-B234-C8F1475F4ADA}"/>
                </c:ext>
              </c:extLst>
            </c:dLbl>
            <c:dLbl>
              <c:idx val="12"/>
              <c:delete val="1"/>
              <c:extLst>
                <c:ext xmlns:c15="http://schemas.microsoft.com/office/drawing/2012/chart" uri="{CE6537A1-D6FC-4f65-9D91-7224C49458BB}"/>
                <c:ext xmlns:c16="http://schemas.microsoft.com/office/drawing/2014/chart" uri="{C3380CC4-5D6E-409C-BE32-E72D297353CC}">
                  <c16:uniqueId val="{00000005-EF23-4D61-B234-C8F1475F4ADA}"/>
                </c:ext>
              </c:extLst>
            </c:dLbl>
            <c:dLbl>
              <c:idx val="13"/>
              <c:delete val="1"/>
              <c:extLst>
                <c:ext xmlns:c15="http://schemas.microsoft.com/office/drawing/2012/chart" uri="{CE6537A1-D6FC-4f65-9D91-7224C49458BB}"/>
                <c:ext xmlns:c16="http://schemas.microsoft.com/office/drawing/2014/chart" uri="{C3380CC4-5D6E-409C-BE32-E72D297353CC}">
                  <c16:uniqueId val="{00000006-EF23-4D61-B234-C8F1475F4ADA}"/>
                </c:ext>
              </c:extLst>
            </c:dLbl>
            <c:dLbl>
              <c:idx val="14"/>
              <c:delete val="1"/>
              <c:extLst>
                <c:ext xmlns:c15="http://schemas.microsoft.com/office/drawing/2012/chart" uri="{CE6537A1-D6FC-4f65-9D91-7224C49458BB}"/>
                <c:ext xmlns:c16="http://schemas.microsoft.com/office/drawing/2014/chart" uri="{C3380CC4-5D6E-409C-BE32-E72D297353CC}">
                  <c16:uniqueId val="{00000007-EF23-4D61-B234-C8F1475F4ADA}"/>
                </c:ext>
              </c:extLst>
            </c:dLbl>
            <c:dLbl>
              <c:idx val="15"/>
              <c:layout>
                <c:manualLayout>
                  <c:x val="-2.5280718954248365E-2"/>
                  <c:y val="5.3767543859649124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EF23-4D61-B234-C8F1475F4ADA}"/>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'18'!$I$11:$X$11</c:f>
              <c:strCache>
                <c:ptCount val="16"/>
                <c:pt idx="0">
                  <c:v>I.22</c:v>
                </c:pt>
                <c:pt idx="3">
                  <c:v>ІV.22</c:v>
                </c:pt>
                <c:pt idx="5">
                  <c:v>II.23</c:v>
                </c:pt>
                <c:pt idx="7">
                  <c:v>ІV.23</c:v>
                </c:pt>
                <c:pt idx="9">
                  <c:v>II.24</c:v>
                </c:pt>
                <c:pt idx="11">
                  <c:v>ІV.24</c:v>
                </c:pt>
                <c:pt idx="13">
                  <c:v>II.25</c:v>
                </c:pt>
                <c:pt idx="15">
                  <c:v>ІV.25</c:v>
                </c:pt>
              </c:strCache>
            </c:strRef>
          </c:cat>
          <c:val>
            <c:numRef>
              <c:f>'18'!$I$13:$X$13</c:f>
              <c:numCache>
                <c:formatCode>0%</c:formatCode>
                <c:ptCount val="16"/>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pt idx="15">
                  <c:v>1.8743000000000001</c:v>
                </c:pt>
              </c:numCache>
            </c:numRef>
          </c:val>
          <c:smooth val="0"/>
          <c:extLst>
            <c:ext xmlns:c16="http://schemas.microsoft.com/office/drawing/2014/chart" uri="{C3380CC4-5D6E-409C-BE32-E72D297353CC}">
              <c16:uniqueId val="{00000009-EF23-4D61-B234-C8F1475F4ADA}"/>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825368091790879"/>
          <c:y val="4.510728772539796E-2"/>
          <c:w val="0.85272141701398241"/>
          <c:h val="0.75825097465886937"/>
        </c:manualLayout>
      </c:layout>
      <c:lineChart>
        <c:grouping val="standard"/>
        <c:varyColors val="0"/>
        <c:ser>
          <c:idx val="2"/>
          <c:order val="0"/>
          <c:tx>
            <c:strRef>
              <c:f>'18'!$G$12</c:f>
              <c:strCache>
                <c:ptCount val="1"/>
                <c:pt idx="0">
                  <c:v>Individuals</c:v>
                </c:pt>
              </c:strCache>
            </c:strRef>
          </c:tx>
          <c:spPr>
            <a:ln w="25400" cmpd="sng">
              <a:solidFill>
                <a:srgbClr val="057D46"/>
              </a:solidFill>
              <a:prstDash val="solid"/>
            </a:ln>
          </c:spPr>
          <c:marker>
            <c:symbol val="none"/>
          </c:marker>
          <c:dLbls>
            <c:dLbl>
              <c:idx val="10"/>
              <c:delete val="1"/>
              <c:extLst>
                <c:ext xmlns:c15="http://schemas.microsoft.com/office/drawing/2012/chart" uri="{CE6537A1-D6FC-4f65-9D91-7224C49458BB}"/>
                <c:ext xmlns:c16="http://schemas.microsoft.com/office/drawing/2014/chart" uri="{C3380CC4-5D6E-409C-BE32-E72D297353CC}">
                  <c16:uniqueId val="{00000000-36F7-4759-8E4D-FF70D16A69AA}"/>
                </c:ext>
              </c:extLst>
            </c:dLbl>
            <c:dLbl>
              <c:idx val="11"/>
              <c:delete val="1"/>
              <c:extLst>
                <c:ext xmlns:c15="http://schemas.microsoft.com/office/drawing/2012/chart" uri="{CE6537A1-D6FC-4f65-9D91-7224C49458BB}"/>
                <c:ext xmlns:c16="http://schemas.microsoft.com/office/drawing/2014/chart" uri="{C3380CC4-5D6E-409C-BE32-E72D297353CC}">
                  <c16:uniqueId val="{00000001-36F7-4759-8E4D-FF70D16A69AA}"/>
                </c:ext>
              </c:extLst>
            </c:dLbl>
            <c:dLbl>
              <c:idx val="12"/>
              <c:delete val="1"/>
              <c:extLst>
                <c:ext xmlns:c15="http://schemas.microsoft.com/office/drawing/2012/chart" uri="{CE6537A1-D6FC-4f65-9D91-7224C49458BB}"/>
                <c:ext xmlns:c16="http://schemas.microsoft.com/office/drawing/2014/chart" uri="{C3380CC4-5D6E-409C-BE32-E72D297353CC}">
                  <c16:uniqueId val="{00000002-36F7-4759-8E4D-FF70D16A69AA}"/>
                </c:ext>
              </c:extLst>
            </c:dLbl>
            <c:dLbl>
              <c:idx val="13"/>
              <c:delete val="1"/>
              <c:extLst>
                <c:ext xmlns:c15="http://schemas.microsoft.com/office/drawing/2012/chart" uri="{CE6537A1-D6FC-4f65-9D91-7224C49458BB}"/>
                <c:ext xmlns:c16="http://schemas.microsoft.com/office/drawing/2014/chart" uri="{C3380CC4-5D6E-409C-BE32-E72D297353CC}">
                  <c16:uniqueId val="{00000003-36F7-4759-8E4D-FF70D16A69AA}"/>
                </c:ext>
              </c:extLst>
            </c:dLbl>
            <c:dLbl>
              <c:idx val="14"/>
              <c:delete val="1"/>
              <c:extLst>
                <c:ext xmlns:c15="http://schemas.microsoft.com/office/drawing/2012/chart" uri="{CE6537A1-D6FC-4f65-9D91-7224C49458BB}"/>
                <c:ext xmlns:c16="http://schemas.microsoft.com/office/drawing/2014/chart" uri="{C3380CC4-5D6E-409C-BE32-E72D297353CC}">
                  <c16:uniqueId val="{00000004-36F7-4759-8E4D-FF70D16A69AA}"/>
                </c:ext>
              </c:extLst>
            </c:dLbl>
            <c:dLbl>
              <c:idx val="15"/>
              <c:layout>
                <c:manualLayout>
                  <c:x val="-3.1150980392156864E-2"/>
                  <c:y val="-4.525779727095516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36F7-4759-8E4D-FF70D16A69AA}"/>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'18'!$I$10:$X$10</c:f>
              <c:strCache>
                <c:ptCount val="16"/>
                <c:pt idx="0">
                  <c:v>Q1.22</c:v>
                </c:pt>
                <c:pt idx="3">
                  <c:v>Q4.22</c:v>
                </c:pt>
                <c:pt idx="5">
                  <c:v>Q2.23</c:v>
                </c:pt>
                <c:pt idx="7">
                  <c:v>Q4.23</c:v>
                </c:pt>
                <c:pt idx="9">
                  <c:v>Q2.24</c:v>
                </c:pt>
                <c:pt idx="11">
                  <c:v>Q4.24</c:v>
                </c:pt>
                <c:pt idx="13">
                  <c:v>Q2.25</c:v>
                </c:pt>
                <c:pt idx="15">
                  <c:v>Q4.25</c:v>
                </c:pt>
              </c:strCache>
            </c:strRef>
          </c:cat>
          <c:val>
            <c:numRef>
              <c:f>'18'!$I$12:$X$12</c:f>
              <c:numCache>
                <c:formatCode>0%</c:formatCode>
                <c:ptCount val="16"/>
                <c:pt idx="0">
                  <c:v>1</c:v>
                </c:pt>
                <c:pt idx="1">
                  <c:v>0.91800000000000004</c:v>
                </c:pt>
                <c:pt idx="2">
                  <c:v>1.2522</c:v>
                </c:pt>
                <c:pt idx="3">
                  <c:v>1.2318</c:v>
                </c:pt>
                <c:pt idx="4">
                  <c:v>1.1129</c:v>
                </c:pt>
                <c:pt idx="5">
                  <c:v>1.2948999999999999</c:v>
                </c:pt>
                <c:pt idx="6">
                  <c:v>1.4725999999999999</c:v>
                </c:pt>
                <c:pt idx="7">
                  <c:v>1.3824000000000001</c:v>
                </c:pt>
                <c:pt idx="8">
                  <c:v>1.2062999999999999</c:v>
                </c:pt>
                <c:pt idx="9">
                  <c:v>1.5186999999999999</c:v>
                </c:pt>
                <c:pt idx="10">
                  <c:v>1.6647000000000001</c:v>
                </c:pt>
                <c:pt idx="11">
                  <c:v>1.6862999999999999</c:v>
                </c:pt>
                <c:pt idx="12">
                  <c:v>1.7936000000000001</c:v>
                </c:pt>
                <c:pt idx="13">
                  <c:v>2.2097000000000002</c:v>
                </c:pt>
                <c:pt idx="14">
                  <c:v>2.4687999999999999</c:v>
                </c:pt>
                <c:pt idx="15">
                  <c:v>2.4897999999999998</c:v>
                </c:pt>
              </c:numCache>
            </c:numRef>
          </c:val>
          <c:smooth val="0"/>
          <c:extLst>
            <c:ext xmlns:c16="http://schemas.microsoft.com/office/drawing/2014/chart" uri="{C3380CC4-5D6E-409C-BE32-E72D297353CC}">
              <c16:uniqueId val="{00000006-36F7-4759-8E4D-FF70D16A69AA}"/>
            </c:ext>
          </c:extLst>
        </c:ser>
        <c:ser>
          <c:idx val="3"/>
          <c:order val="1"/>
          <c:tx>
            <c:strRef>
              <c:f>'18'!$G$13</c:f>
              <c:strCache>
                <c:ptCount val="1"/>
                <c:pt idx="0">
                  <c:v>Legal entities</c:v>
                </c:pt>
              </c:strCache>
            </c:strRef>
          </c:tx>
          <c:spPr>
            <a:ln w="25400" cmpd="sng">
              <a:solidFill>
                <a:srgbClr val="91C864"/>
              </a:solidFill>
              <a:prstDash val="solid"/>
            </a:ln>
          </c:spPr>
          <c:marker>
            <c:symbol val="none"/>
          </c:marker>
          <c:dLbls>
            <c:dLbl>
              <c:idx val="15"/>
              <c:layout>
                <c:manualLayout>
                  <c:x val="-3.1150980392156864E-2"/>
                  <c:y val="5.995662768031183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36F7-4759-8E4D-FF70D16A69AA}"/>
                </c:ext>
              </c:extLst>
            </c:dLbl>
            <c:spPr>
              <a:noFill/>
              <a:ln>
                <a:noFill/>
              </a:ln>
              <a:effectLst/>
            </c:spPr>
            <c:dLblPos val="ctr"/>
            <c:showLegendKey val="0"/>
            <c:showVal val="0"/>
            <c:showCatName val="0"/>
            <c:showSerName val="0"/>
            <c:showPercent val="0"/>
            <c:showBubbleSize val="0"/>
            <c:extLst>
              <c:ext xmlns:c15="http://schemas.microsoft.com/office/drawing/2012/chart" uri="{CE6537A1-D6FC-4f65-9D91-7224C49458BB}">
                <c15:showLeaderLines val="1"/>
              </c:ext>
            </c:extLst>
          </c:dLbls>
          <c:cat>
            <c:strRef>
              <c:f>'18'!$I$10:$X$10</c:f>
              <c:strCache>
                <c:ptCount val="16"/>
                <c:pt idx="0">
                  <c:v>Q1.22</c:v>
                </c:pt>
                <c:pt idx="3">
                  <c:v>Q4.22</c:v>
                </c:pt>
                <c:pt idx="5">
                  <c:v>Q2.23</c:v>
                </c:pt>
                <c:pt idx="7">
                  <c:v>Q4.23</c:v>
                </c:pt>
                <c:pt idx="9">
                  <c:v>Q2.24</c:v>
                </c:pt>
                <c:pt idx="11">
                  <c:v>Q4.24</c:v>
                </c:pt>
                <c:pt idx="13">
                  <c:v>Q2.25</c:v>
                </c:pt>
                <c:pt idx="15">
                  <c:v>Q4.25</c:v>
                </c:pt>
              </c:strCache>
            </c:strRef>
          </c:cat>
          <c:val>
            <c:numRef>
              <c:f>'18'!$I$13:$X$13</c:f>
              <c:numCache>
                <c:formatCode>0%</c:formatCode>
                <c:ptCount val="16"/>
                <c:pt idx="0">
                  <c:v>1</c:v>
                </c:pt>
                <c:pt idx="1">
                  <c:v>0.77059999999999995</c:v>
                </c:pt>
                <c:pt idx="2">
                  <c:v>1.079</c:v>
                </c:pt>
                <c:pt idx="3">
                  <c:v>1.0955999999999999</c:v>
                </c:pt>
                <c:pt idx="4">
                  <c:v>1.0650999999999999</c:v>
                </c:pt>
                <c:pt idx="5">
                  <c:v>1.1378999999999999</c:v>
                </c:pt>
                <c:pt idx="6">
                  <c:v>1.3075000000000001</c:v>
                </c:pt>
                <c:pt idx="7">
                  <c:v>1.3447</c:v>
                </c:pt>
                <c:pt idx="8">
                  <c:v>1.2371000000000001</c:v>
                </c:pt>
                <c:pt idx="9">
                  <c:v>1.3677999999999999</c:v>
                </c:pt>
                <c:pt idx="10">
                  <c:v>1.4902</c:v>
                </c:pt>
                <c:pt idx="11">
                  <c:v>1.5517000000000001</c:v>
                </c:pt>
                <c:pt idx="12">
                  <c:v>1.6649</c:v>
                </c:pt>
                <c:pt idx="13">
                  <c:v>1.8310999999999999</c:v>
                </c:pt>
                <c:pt idx="14">
                  <c:v>1.9106000000000001</c:v>
                </c:pt>
                <c:pt idx="15">
                  <c:v>1.8743000000000001</c:v>
                </c:pt>
              </c:numCache>
            </c:numRef>
          </c:val>
          <c:smooth val="0"/>
          <c:extLst>
            <c:ext xmlns:c16="http://schemas.microsoft.com/office/drawing/2014/chart" uri="{C3380CC4-5D6E-409C-BE32-E72D297353CC}">
              <c16:uniqueId val="{00000008-36F7-4759-8E4D-FF70D16A69AA}"/>
            </c:ext>
          </c:extLst>
        </c:ser>
        <c:dLbls>
          <c:dLblPos val="ctr"/>
          <c:showLegendKey val="0"/>
          <c:showVal val="1"/>
          <c:showCatName val="0"/>
          <c:showSerName val="0"/>
          <c:showPercent val="0"/>
          <c:showBubbleSize val="0"/>
        </c:dLbls>
        <c:smooth val="0"/>
        <c:axId val="766325903"/>
        <c:axId val="766327983"/>
      </c:lineChart>
      <c:catAx>
        <c:axId val="76632590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vert="horz"/>
          <a:lstStyle/>
          <a:p>
            <a:pPr>
              <a:defRPr sz="750">
                <a:latin typeface="Arial"/>
                <a:ea typeface="Arial"/>
                <a:cs typeface="Arial"/>
              </a:defRPr>
            </a:pPr>
            <a:endParaRPr lang="uk-UA"/>
          </a:p>
        </c:txPr>
        <c:crossAx val="766327983"/>
        <c:crosses val="autoZero"/>
        <c:auto val="1"/>
        <c:lblAlgn val="ctr"/>
        <c:lblOffset val="100"/>
        <c:noMultiLvlLbl val="0"/>
      </c:catAx>
      <c:valAx>
        <c:axId val="766327983"/>
        <c:scaling>
          <c:orientation val="minMax"/>
          <c:max val="3"/>
          <c:min val="0"/>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766325903"/>
        <c:crosses val="autoZero"/>
        <c:crossBetween val="between"/>
        <c:majorUnit val="0.5"/>
      </c:valAx>
      <c:spPr>
        <a:noFill/>
        <a:ln w="9525">
          <a:solidFill>
            <a:srgbClr val="505050"/>
          </a:solidFill>
        </a:ln>
      </c:spPr>
    </c:plotArea>
    <c:legend>
      <c:legendPos val="b"/>
      <c:layout>
        <c:manualLayout>
          <c:xMode val="edge"/>
          <c:yMode val="edge"/>
          <c:x val="0"/>
          <c:y val="0.89079142300194936"/>
          <c:w val="0.99682091503267978"/>
          <c:h val="0.10365935672514622"/>
        </c:manualLayout>
      </c:layout>
      <c:overlay val="0"/>
      <c:txPr>
        <a:bodyPr/>
        <a:lstStyle/>
        <a:p>
          <a:pPr>
            <a:defRPr sz="750">
              <a:latin typeface="Arial"/>
              <a:ea typeface="Arial"/>
              <a:cs typeface="Arial"/>
            </a:defRPr>
          </a:pPr>
          <a:endParaRPr lang="uk-UA"/>
        </a:p>
      </c:txPr>
    </c:legend>
    <c:plotVisOnly val="1"/>
    <c:dispBlanksAs val="gap"/>
    <c:showDLblsOverMax val="0"/>
  </c:chart>
  <c:spPr>
    <a:noFill/>
    <a:ln>
      <a:noFill/>
    </a:ln>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'19'!$E$10</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'19'!$F$9:$U$9</c:f>
              <c:strCache>
                <c:ptCount val="16"/>
                <c:pt idx="0">
                  <c:v>I.22</c:v>
                </c:pt>
                <c:pt idx="3">
                  <c:v>ІV.22</c:v>
                </c:pt>
                <c:pt idx="5">
                  <c:v>II.23</c:v>
                </c:pt>
                <c:pt idx="7">
                  <c:v>ІV.23</c:v>
                </c:pt>
                <c:pt idx="9">
                  <c:v>II.24</c:v>
                </c:pt>
                <c:pt idx="11">
                  <c:v>ІV.24</c:v>
                </c:pt>
                <c:pt idx="13">
                  <c:v>II.25</c:v>
                </c:pt>
                <c:pt idx="15">
                  <c:v>ІV.25</c:v>
                </c:pt>
              </c:strCache>
            </c:strRef>
          </c:cat>
          <c:val>
            <c:numRef>
              <c:f>'19'!$F$10:$U$10</c:f>
              <c:numCache>
                <c:formatCode>0.0</c:formatCode>
                <c:ptCount val="16"/>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3.48</c:v>
                </c:pt>
                <c:pt idx="15" formatCode="0.00">
                  <c:v>4.95</c:v>
                </c:pt>
              </c:numCache>
            </c:numRef>
          </c:val>
          <c:extLst>
            <c:ext xmlns:c16="http://schemas.microsoft.com/office/drawing/2014/chart" uri="{C3380CC4-5D6E-409C-BE32-E72D297353CC}">
              <c16:uniqueId val="{00000000-A10E-4F96-B7A4-91FA562C0D0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'19'!$E$11</c:f>
              <c:strCache>
                <c:ptCount val="1"/>
                <c:pt idx="0">
                  <c:v>Net loss ratio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A10E-4F96-B7A4-91FA562C0D0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A10E-4F96-B7A4-91FA562C0D0E}"/>
              </c:ext>
            </c:extLst>
          </c:dPt>
          <c:dPt>
            <c:idx val="8"/>
            <c:marker>
              <c:symbol val="none"/>
            </c:marker>
            <c:bubble3D val="0"/>
            <c:spPr>
              <a:ln w="25400" cap="rnd">
                <a:noFill/>
                <a:round/>
              </a:ln>
              <a:effectLst/>
            </c:spPr>
            <c:extLst>
              <c:ext xmlns:c16="http://schemas.microsoft.com/office/drawing/2014/chart" uri="{C3380CC4-5D6E-409C-BE32-E72D297353CC}">
                <c16:uniqueId val="{00000006-A10E-4F96-B7A4-91FA562C0D0E}"/>
              </c:ext>
            </c:extLst>
          </c:dPt>
          <c:dPt>
            <c:idx val="12"/>
            <c:marker>
              <c:symbol val="none"/>
            </c:marker>
            <c:bubble3D val="0"/>
            <c:spPr>
              <a:ln w="25400" cap="rnd">
                <a:noFill/>
                <a:round/>
              </a:ln>
              <a:effectLst/>
            </c:spPr>
            <c:extLst>
              <c:ext xmlns:c16="http://schemas.microsoft.com/office/drawing/2014/chart" uri="{C3380CC4-5D6E-409C-BE32-E72D297353CC}">
                <c16:uniqueId val="{00000008-A10E-4F96-B7A4-91FA562C0D0E}"/>
              </c:ext>
            </c:extLst>
          </c:dPt>
          <c:cat>
            <c:strRef>
              <c:f>'19'!$F$9:$U$9</c:f>
              <c:strCache>
                <c:ptCount val="16"/>
                <c:pt idx="0">
                  <c:v>I.22</c:v>
                </c:pt>
                <c:pt idx="3">
                  <c:v>ІV.22</c:v>
                </c:pt>
                <c:pt idx="5">
                  <c:v>II.23</c:v>
                </c:pt>
                <c:pt idx="7">
                  <c:v>ІV.23</c:v>
                </c:pt>
                <c:pt idx="9">
                  <c:v>II.24</c:v>
                </c:pt>
                <c:pt idx="11">
                  <c:v>ІV.24</c:v>
                </c:pt>
                <c:pt idx="13">
                  <c:v>II.25</c:v>
                </c:pt>
                <c:pt idx="15">
                  <c:v>ІV.25</c:v>
                </c:pt>
              </c:strCache>
            </c:strRef>
          </c:cat>
          <c:val>
            <c:numRef>
              <c:f>'19'!$F$11:$U$11</c:f>
              <c:numCache>
                <c:formatCode>0.0%</c:formatCode>
                <c:ptCount val="16"/>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0.49390000000000001</c:v>
                </c:pt>
                <c:pt idx="14">
                  <c:v>0.4899</c:v>
                </c:pt>
                <c:pt idx="15">
                  <c:v>0.49380000000000002</c:v>
                </c:pt>
              </c:numCache>
            </c:numRef>
          </c:val>
          <c:smooth val="0"/>
          <c:extLst>
            <c:ext xmlns:c16="http://schemas.microsoft.com/office/drawing/2014/chart" uri="{C3380CC4-5D6E-409C-BE32-E72D297353CC}">
              <c16:uniqueId val="{00000009-A10E-4F96-B7A4-91FA562C0D0E}"/>
            </c:ext>
          </c:extLst>
        </c:ser>
        <c:ser>
          <c:idx val="3"/>
          <c:order val="2"/>
          <c:tx>
            <c:strRef>
              <c:f>'19'!$E$12</c:f>
              <c:strCache>
                <c:ptCount val="1"/>
                <c:pt idx="0">
                  <c:v>Net combined ratio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A10E-4F96-B7A4-91FA562C0D0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A10E-4F96-B7A4-91FA562C0D0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A10E-4F96-B7A4-91FA562C0D0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A10E-4F96-B7A4-91FA562C0D0E}"/>
              </c:ext>
            </c:extLst>
          </c:dPt>
          <c:cat>
            <c:strRef>
              <c:f>'19'!$F$9:$U$9</c:f>
              <c:strCache>
                <c:ptCount val="16"/>
                <c:pt idx="0">
                  <c:v>I.22</c:v>
                </c:pt>
                <c:pt idx="3">
                  <c:v>ІV.22</c:v>
                </c:pt>
                <c:pt idx="5">
                  <c:v>II.23</c:v>
                </c:pt>
                <c:pt idx="7">
                  <c:v>ІV.23</c:v>
                </c:pt>
                <c:pt idx="9">
                  <c:v>II.24</c:v>
                </c:pt>
                <c:pt idx="11">
                  <c:v>ІV.24</c:v>
                </c:pt>
                <c:pt idx="13">
                  <c:v>II.25</c:v>
                </c:pt>
                <c:pt idx="15">
                  <c:v>ІV.25</c:v>
                </c:pt>
              </c:strCache>
            </c:strRef>
          </c:cat>
          <c:val>
            <c:numRef>
              <c:f>'19'!$F$12:$U$12</c:f>
              <c:numCache>
                <c:formatCode>0.0%</c:formatCode>
                <c:ptCount val="16"/>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0.99539999999999995</c:v>
                </c:pt>
                <c:pt idx="14">
                  <c:v>0.98060000000000003</c:v>
                </c:pt>
                <c:pt idx="15">
                  <c:v>0.97640000000000005</c:v>
                </c:pt>
              </c:numCache>
            </c:numRef>
          </c:val>
          <c:smooth val="0"/>
          <c:extLst>
            <c:ext xmlns:c16="http://schemas.microsoft.com/office/drawing/2014/chart" uri="{C3380CC4-5D6E-409C-BE32-E72D297353CC}">
              <c16:uniqueId val="{00000012-A10E-4F96-B7A4-91FA562C0D0E}"/>
            </c:ext>
          </c:extLst>
        </c:ser>
        <c:ser>
          <c:idx val="4"/>
          <c:order val="3"/>
          <c:tx>
            <c:strRef>
              <c:f>'19'!$E$13</c:f>
              <c:strCache>
                <c:ptCount val="1"/>
                <c:pt idx="0">
                  <c:v>Net operating ratio (п. ш.)</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A10E-4F96-B7A4-91FA562C0D0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A10E-4F96-B7A4-91FA562C0D0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A10E-4F96-B7A4-91FA562C0D0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A10E-4F96-B7A4-91FA562C0D0E}"/>
              </c:ext>
            </c:extLst>
          </c:dPt>
          <c:cat>
            <c:strRef>
              <c:f>'19'!$F$9:$U$9</c:f>
              <c:strCache>
                <c:ptCount val="16"/>
                <c:pt idx="0">
                  <c:v>I.22</c:v>
                </c:pt>
                <c:pt idx="3">
                  <c:v>ІV.22</c:v>
                </c:pt>
                <c:pt idx="5">
                  <c:v>II.23</c:v>
                </c:pt>
                <c:pt idx="7">
                  <c:v>ІV.23</c:v>
                </c:pt>
                <c:pt idx="9">
                  <c:v>II.24</c:v>
                </c:pt>
                <c:pt idx="11">
                  <c:v>ІV.24</c:v>
                </c:pt>
                <c:pt idx="13">
                  <c:v>II.25</c:v>
                </c:pt>
                <c:pt idx="15">
                  <c:v>ІV.25</c:v>
                </c:pt>
              </c:strCache>
            </c:strRef>
          </c:cat>
          <c:val>
            <c:numRef>
              <c:f>'19'!$F$13:$U$13</c:f>
              <c:numCache>
                <c:formatCode>0.0%</c:formatCode>
                <c:ptCount val="16"/>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0.91090000000000004</c:v>
                </c:pt>
                <c:pt idx="14">
                  <c:v>0.89590000000000003</c:v>
                </c:pt>
                <c:pt idx="15">
                  <c:v>0.89100000000000001</c:v>
                </c:pt>
              </c:numCache>
            </c:numRef>
          </c:val>
          <c:smooth val="0"/>
          <c:extLst>
            <c:ext xmlns:c16="http://schemas.microsoft.com/office/drawing/2014/chart" uri="{C3380CC4-5D6E-409C-BE32-E72D297353CC}">
              <c16:uniqueId val="{0000001B-A10E-4F96-B7A4-91FA562C0D0E}"/>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1"/>
      </c:valAx>
      <c:valAx>
        <c:axId val="545078424"/>
        <c:scaling>
          <c:orientation val="minMax"/>
          <c:max val="1.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735408183559612E-2"/>
          <c:y val="4.87793516329946E-2"/>
          <c:w val="0.80067827621132426"/>
          <c:h val="0.69381157407407412"/>
        </c:manualLayout>
      </c:layout>
      <c:barChart>
        <c:barDir val="col"/>
        <c:grouping val="stacked"/>
        <c:varyColors val="0"/>
        <c:ser>
          <c:idx val="0"/>
          <c:order val="0"/>
          <c:tx>
            <c:strRef>
              <c:f>'19'!$D$10</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'19'!$F$8:$U$8</c:f>
              <c:strCache>
                <c:ptCount val="16"/>
                <c:pt idx="0">
                  <c:v>Q1.22</c:v>
                </c:pt>
                <c:pt idx="3">
                  <c:v>Q4.22</c:v>
                </c:pt>
                <c:pt idx="5">
                  <c:v>Q2.23</c:v>
                </c:pt>
                <c:pt idx="7">
                  <c:v>Q4.23</c:v>
                </c:pt>
                <c:pt idx="9">
                  <c:v>Q2.24</c:v>
                </c:pt>
                <c:pt idx="11">
                  <c:v>Q4.24</c:v>
                </c:pt>
                <c:pt idx="13">
                  <c:v>Q2.25</c:v>
                </c:pt>
                <c:pt idx="15">
                  <c:v>Q4.25</c:v>
                </c:pt>
              </c:strCache>
            </c:strRef>
          </c:cat>
          <c:val>
            <c:numRef>
              <c:f>'19'!$F$10:$U$10</c:f>
              <c:numCache>
                <c:formatCode>0.0</c:formatCode>
                <c:ptCount val="16"/>
                <c:pt idx="0">
                  <c:v>0.86</c:v>
                </c:pt>
                <c:pt idx="1">
                  <c:v>1.78</c:v>
                </c:pt>
                <c:pt idx="2">
                  <c:v>3.14</c:v>
                </c:pt>
                <c:pt idx="3">
                  <c:v>3.01</c:v>
                </c:pt>
                <c:pt idx="4">
                  <c:v>0.51</c:v>
                </c:pt>
                <c:pt idx="5">
                  <c:v>1.17</c:v>
                </c:pt>
                <c:pt idx="6">
                  <c:v>1.81</c:v>
                </c:pt>
                <c:pt idx="7">
                  <c:v>1.9</c:v>
                </c:pt>
                <c:pt idx="8">
                  <c:v>0.82</c:v>
                </c:pt>
                <c:pt idx="9">
                  <c:v>1.39</c:v>
                </c:pt>
                <c:pt idx="10" formatCode="General">
                  <c:v>1.98</c:v>
                </c:pt>
                <c:pt idx="11" formatCode="General">
                  <c:v>2.48</c:v>
                </c:pt>
                <c:pt idx="12" formatCode="0.00">
                  <c:v>0.96044757747999976</c:v>
                </c:pt>
                <c:pt idx="13" formatCode="0.00">
                  <c:v>1.8767360285100003</c:v>
                </c:pt>
                <c:pt idx="14" formatCode="0.00">
                  <c:v>3.48</c:v>
                </c:pt>
                <c:pt idx="15" formatCode="0.00">
                  <c:v>4.95</c:v>
                </c:pt>
              </c:numCache>
            </c:numRef>
          </c:val>
          <c:extLst>
            <c:ext xmlns:c16="http://schemas.microsoft.com/office/drawing/2014/chart" uri="{C3380CC4-5D6E-409C-BE32-E72D297353CC}">
              <c16:uniqueId val="{00000000-2EAA-4E9D-A715-4AF34B53EB51}"/>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'19'!$D$11</c:f>
              <c:strCache>
                <c:ptCount val="1"/>
                <c:pt idx="0">
                  <c:v>Net loss ratio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EAA-4E9D-A715-4AF34B53EB5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EAA-4E9D-A715-4AF34B53EB51}"/>
              </c:ext>
            </c:extLst>
          </c:dPt>
          <c:dPt>
            <c:idx val="8"/>
            <c:marker>
              <c:symbol val="none"/>
            </c:marker>
            <c:bubble3D val="0"/>
            <c:spPr>
              <a:ln w="25400" cap="rnd">
                <a:noFill/>
                <a:round/>
              </a:ln>
              <a:effectLst/>
            </c:spPr>
            <c:extLst>
              <c:ext xmlns:c16="http://schemas.microsoft.com/office/drawing/2014/chart" uri="{C3380CC4-5D6E-409C-BE32-E72D297353CC}">
                <c16:uniqueId val="{00000006-2EAA-4E9D-A715-4AF34B53EB51}"/>
              </c:ext>
            </c:extLst>
          </c:dPt>
          <c:dPt>
            <c:idx val="12"/>
            <c:marker>
              <c:symbol val="none"/>
            </c:marker>
            <c:bubble3D val="0"/>
            <c:spPr>
              <a:ln w="25400" cap="rnd">
                <a:noFill/>
                <a:round/>
              </a:ln>
              <a:effectLst/>
            </c:spPr>
            <c:extLst>
              <c:ext xmlns:c16="http://schemas.microsoft.com/office/drawing/2014/chart" uri="{C3380CC4-5D6E-409C-BE32-E72D297353CC}">
                <c16:uniqueId val="{00000008-2EAA-4E9D-A715-4AF34B53EB51}"/>
              </c:ext>
            </c:extLst>
          </c:dPt>
          <c:cat>
            <c:strRef>
              <c:f>'19'!$F$8:$U$8</c:f>
              <c:strCache>
                <c:ptCount val="16"/>
                <c:pt idx="0">
                  <c:v>Q1.22</c:v>
                </c:pt>
                <c:pt idx="3">
                  <c:v>Q4.22</c:v>
                </c:pt>
                <c:pt idx="5">
                  <c:v>Q2.23</c:v>
                </c:pt>
                <c:pt idx="7">
                  <c:v>Q4.23</c:v>
                </c:pt>
                <c:pt idx="9">
                  <c:v>Q2.24</c:v>
                </c:pt>
                <c:pt idx="11">
                  <c:v>Q4.24</c:v>
                </c:pt>
                <c:pt idx="13">
                  <c:v>Q2.25</c:v>
                </c:pt>
                <c:pt idx="15">
                  <c:v>Q4.25</c:v>
                </c:pt>
              </c:strCache>
            </c:strRef>
          </c:cat>
          <c:val>
            <c:numRef>
              <c:f>'19'!$F$11:$U$11</c:f>
              <c:numCache>
                <c:formatCode>0.0%</c:formatCode>
                <c:ptCount val="16"/>
                <c:pt idx="0">
                  <c:v>0.42120000000000002</c:v>
                </c:pt>
                <c:pt idx="1">
                  <c:v>0.40789999999999998</c:v>
                </c:pt>
                <c:pt idx="2">
                  <c:v>0.41089999999999999</c:v>
                </c:pt>
                <c:pt idx="3">
                  <c:v>0.40260000000000001</c:v>
                </c:pt>
                <c:pt idx="4">
                  <c:v>0.40310000000000001</c:v>
                </c:pt>
                <c:pt idx="5">
                  <c:v>0.42480000000000001</c:v>
                </c:pt>
                <c:pt idx="6">
                  <c:v>0.43469999999999998</c:v>
                </c:pt>
                <c:pt idx="7">
                  <c:v>0.4405</c:v>
                </c:pt>
                <c:pt idx="8">
                  <c:v>0.61850000000000005</c:v>
                </c:pt>
                <c:pt idx="9">
                  <c:v>0.51780000000000004</c:v>
                </c:pt>
                <c:pt idx="10">
                  <c:v>0.49619999999999997</c:v>
                </c:pt>
                <c:pt idx="11" formatCode="0.00%">
                  <c:v>0.49640000000000001</c:v>
                </c:pt>
                <c:pt idx="12">
                  <c:v>0.46779999999999999</c:v>
                </c:pt>
                <c:pt idx="13">
                  <c:v>0.49390000000000001</c:v>
                </c:pt>
                <c:pt idx="14">
                  <c:v>0.4899</c:v>
                </c:pt>
                <c:pt idx="15">
                  <c:v>0.49380000000000002</c:v>
                </c:pt>
              </c:numCache>
            </c:numRef>
          </c:val>
          <c:smooth val="0"/>
          <c:extLst>
            <c:ext xmlns:c16="http://schemas.microsoft.com/office/drawing/2014/chart" uri="{C3380CC4-5D6E-409C-BE32-E72D297353CC}">
              <c16:uniqueId val="{00000009-2EAA-4E9D-A715-4AF34B53EB51}"/>
            </c:ext>
          </c:extLst>
        </c:ser>
        <c:ser>
          <c:idx val="3"/>
          <c:order val="2"/>
          <c:tx>
            <c:strRef>
              <c:f>'19'!$D$12</c:f>
              <c:strCache>
                <c:ptCount val="1"/>
                <c:pt idx="0">
                  <c:v>Net combined ratio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2EAA-4E9D-A715-4AF34B53EB5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2EAA-4E9D-A715-4AF34B53EB51}"/>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2EAA-4E9D-A715-4AF34B53EB51}"/>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2EAA-4E9D-A715-4AF34B53EB51}"/>
              </c:ext>
            </c:extLst>
          </c:dPt>
          <c:cat>
            <c:strRef>
              <c:f>'19'!$F$8:$U$8</c:f>
              <c:strCache>
                <c:ptCount val="16"/>
                <c:pt idx="0">
                  <c:v>Q1.22</c:v>
                </c:pt>
                <c:pt idx="3">
                  <c:v>Q4.22</c:v>
                </c:pt>
                <c:pt idx="5">
                  <c:v>Q2.23</c:v>
                </c:pt>
                <c:pt idx="7">
                  <c:v>Q4.23</c:v>
                </c:pt>
                <c:pt idx="9">
                  <c:v>Q2.24</c:v>
                </c:pt>
                <c:pt idx="11">
                  <c:v>Q4.24</c:v>
                </c:pt>
                <c:pt idx="13">
                  <c:v>Q2.25</c:v>
                </c:pt>
                <c:pt idx="15">
                  <c:v>Q4.25</c:v>
                </c:pt>
              </c:strCache>
            </c:strRef>
          </c:cat>
          <c:val>
            <c:numRef>
              <c:f>'19'!$F$12:$U$12</c:f>
              <c:numCache>
                <c:formatCode>0.0%</c:formatCode>
                <c:ptCount val="16"/>
                <c:pt idx="0">
                  <c:v>0.98570000000000002</c:v>
                </c:pt>
                <c:pt idx="1">
                  <c:v>0.98019999999999996</c:v>
                </c:pt>
                <c:pt idx="2">
                  <c:v>0.98180000000000001</c:v>
                </c:pt>
                <c:pt idx="3">
                  <c:v>0.99160000000000004</c:v>
                </c:pt>
                <c:pt idx="4">
                  <c:v>0.99629999999999996</c:v>
                </c:pt>
                <c:pt idx="5">
                  <c:v>1.0202</c:v>
                </c:pt>
                <c:pt idx="6">
                  <c:v>1.0245</c:v>
                </c:pt>
                <c:pt idx="7">
                  <c:v>1.0329999999999999</c:v>
                </c:pt>
                <c:pt idx="8">
                  <c:v>1.1266</c:v>
                </c:pt>
                <c:pt idx="9">
                  <c:v>1.0410999999999999</c:v>
                </c:pt>
                <c:pt idx="10">
                  <c:v>1.0011000000000001</c:v>
                </c:pt>
                <c:pt idx="11" formatCode="0.00%">
                  <c:v>0.99050000000000005</c:v>
                </c:pt>
                <c:pt idx="12" formatCode="0%">
                  <c:v>0.95320000000000005</c:v>
                </c:pt>
                <c:pt idx="13">
                  <c:v>0.99539999999999995</c:v>
                </c:pt>
                <c:pt idx="14">
                  <c:v>0.98060000000000003</c:v>
                </c:pt>
                <c:pt idx="15">
                  <c:v>0.97640000000000005</c:v>
                </c:pt>
              </c:numCache>
            </c:numRef>
          </c:val>
          <c:smooth val="0"/>
          <c:extLst>
            <c:ext xmlns:c16="http://schemas.microsoft.com/office/drawing/2014/chart" uri="{C3380CC4-5D6E-409C-BE32-E72D297353CC}">
              <c16:uniqueId val="{00000012-2EAA-4E9D-A715-4AF34B53EB51}"/>
            </c:ext>
          </c:extLst>
        </c:ser>
        <c:ser>
          <c:idx val="4"/>
          <c:order val="3"/>
          <c:tx>
            <c:strRef>
              <c:f>'19'!$D$13</c:f>
              <c:strCache>
                <c:ptCount val="1"/>
                <c:pt idx="0">
                  <c:v>Net operating ratio (r.h.s.)</c:v>
                </c:pt>
              </c:strCache>
            </c:strRef>
          </c:tx>
          <c:spPr>
            <a:ln w="25400" cap="rnd" cmpd="sng">
              <a:solidFill>
                <a:srgbClr val="00559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14-2EAA-4E9D-A715-4AF34B53EB51}"/>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16-2EAA-4E9D-A715-4AF34B53EB51}"/>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18-2EAA-4E9D-A715-4AF34B53EB51}"/>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A-2EAA-4E9D-A715-4AF34B53EB51}"/>
              </c:ext>
            </c:extLst>
          </c:dPt>
          <c:cat>
            <c:strRef>
              <c:f>'19'!$F$8:$U$8</c:f>
              <c:strCache>
                <c:ptCount val="16"/>
                <c:pt idx="0">
                  <c:v>Q1.22</c:v>
                </c:pt>
                <c:pt idx="3">
                  <c:v>Q4.22</c:v>
                </c:pt>
                <c:pt idx="5">
                  <c:v>Q2.23</c:v>
                </c:pt>
                <c:pt idx="7">
                  <c:v>Q4.23</c:v>
                </c:pt>
                <c:pt idx="9">
                  <c:v>Q2.24</c:v>
                </c:pt>
                <c:pt idx="11">
                  <c:v>Q4.24</c:v>
                </c:pt>
                <c:pt idx="13">
                  <c:v>Q2.25</c:v>
                </c:pt>
                <c:pt idx="15">
                  <c:v>Q4.25</c:v>
                </c:pt>
              </c:strCache>
            </c:strRef>
          </c:cat>
          <c:val>
            <c:numRef>
              <c:f>'19'!$F$13:$U$13</c:f>
              <c:numCache>
                <c:formatCode>0.0%</c:formatCode>
                <c:ptCount val="16"/>
                <c:pt idx="0">
                  <c:v>0.93520000000000003</c:v>
                </c:pt>
                <c:pt idx="1">
                  <c:v>0.92620000000000002</c:v>
                </c:pt>
                <c:pt idx="2">
                  <c:v>0.91769999999999996</c:v>
                </c:pt>
                <c:pt idx="3">
                  <c:v>0.92520000000000002</c:v>
                </c:pt>
                <c:pt idx="4">
                  <c:v>0.91969999999999996</c:v>
                </c:pt>
                <c:pt idx="5">
                  <c:v>0.93779999999999997</c:v>
                </c:pt>
                <c:pt idx="6">
                  <c:v>0.93940000000000001</c:v>
                </c:pt>
                <c:pt idx="7">
                  <c:v>0.94610000000000005</c:v>
                </c:pt>
                <c:pt idx="8">
                  <c:v>1.0335000000000001</c:v>
                </c:pt>
                <c:pt idx="9">
                  <c:v>0.95660000000000001</c:v>
                </c:pt>
                <c:pt idx="10">
                  <c:v>0.91720000000000002</c:v>
                </c:pt>
                <c:pt idx="11">
                  <c:v>0.90329999999999999</c:v>
                </c:pt>
                <c:pt idx="12">
                  <c:v>0.86809999999999998</c:v>
                </c:pt>
                <c:pt idx="13">
                  <c:v>0.91090000000000004</c:v>
                </c:pt>
                <c:pt idx="14">
                  <c:v>0.89590000000000003</c:v>
                </c:pt>
                <c:pt idx="15">
                  <c:v>0.89100000000000001</c:v>
                </c:pt>
              </c:numCache>
            </c:numRef>
          </c:val>
          <c:smooth val="0"/>
          <c:extLst>
            <c:ext xmlns:c16="http://schemas.microsoft.com/office/drawing/2014/chart" uri="{C3380CC4-5D6E-409C-BE32-E72D297353CC}">
              <c16:uniqueId val="{0000001B-2EAA-4E9D-A715-4AF34B53EB51}"/>
            </c:ext>
          </c:extLst>
        </c:ser>
        <c:dLbls>
          <c:showLegendKey val="0"/>
          <c:showVal val="0"/>
          <c:showCatName val="0"/>
          <c:showSerName val="0"/>
          <c:showPercent val="0"/>
          <c:showBubbleSize val="0"/>
        </c:dLbls>
        <c:marker val="1"/>
        <c:smooth val="0"/>
        <c:axId val="545072848"/>
        <c:axId val="545078424"/>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tickLblSkip val="1"/>
        <c:noMultiLvlLbl val="0"/>
      </c:catAx>
      <c:valAx>
        <c:axId val="545054808"/>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1"/>
      </c:valAx>
      <c:valAx>
        <c:axId val="545078424"/>
        <c:scaling>
          <c:orientation val="minMax"/>
          <c:max val="1.2"/>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82824074074079"/>
          <c:w val="1"/>
          <c:h val="0.17508472222222221"/>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3181119078049517E-2"/>
          <c:w val="0.84216094357499915"/>
          <c:h val="0.59876589147584569"/>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'20'!$H$8:$Q$9</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Ризикові страховики</c:v>
                  </c:pt>
                  <c:pt idx="5">
                    <c:v>Страховики життя</c:v>
                  </c:pt>
                </c:lvl>
              </c:multiLvlStrCache>
            </c:multiLvlStrRef>
          </c:cat>
          <c:val>
            <c:numRef>
              <c:f>'20'!$H$10:$Q$10</c:f>
              <c:numCache>
                <c:formatCode>0%</c:formatCode>
                <c:ptCount val="10"/>
                <c:pt idx="0">
                  <c:v>0.28139999999999998</c:v>
                </c:pt>
                <c:pt idx="1">
                  <c:v>0.22309999999999999</c:v>
                </c:pt>
                <c:pt idx="2">
                  <c:v>0.27189999999999998</c:v>
                </c:pt>
                <c:pt idx="3">
                  <c:v>0.12959999999999999</c:v>
                </c:pt>
                <c:pt idx="4">
                  <c:v>0.1489</c:v>
                </c:pt>
                <c:pt idx="5">
                  <c:v>0.31580000000000003</c:v>
                </c:pt>
                <c:pt idx="6">
                  <c:v>0.15379999999999999</c:v>
                </c:pt>
                <c:pt idx="7">
                  <c:v>0.16669999999999999</c:v>
                </c:pt>
                <c:pt idx="8">
                  <c:v>0.1</c:v>
                </c:pt>
                <c:pt idx="9">
                  <c:v>0.2</c:v>
                </c:pt>
              </c:numCache>
            </c:numRef>
          </c:val>
          <c:extLst>
            <c:ext xmlns:c16="http://schemas.microsoft.com/office/drawing/2014/chart" uri="{C3380CC4-5D6E-409C-BE32-E72D297353CC}">
              <c16:uniqueId val="{00000000-FF6A-4F35-B02F-95DA357C096A}"/>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'20'!$H$8:$Q$9</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Ризикові страховики</c:v>
                  </c:pt>
                  <c:pt idx="5">
                    <c:v>Страховики життя</c:v>
                  </c:pt>
                </c:lvl>
              </c:multiLvlStrCache>
            </c:multiLvlStrRef>
          </c:cat>
          <c:val>
            <c:numRef>
              <c:f>'20'!$H$11:$Q$11</c:f>
              <c:numCache>
                <c:formatCode>0%</c:formatCode>
                <c:ptCount val="10"/>
                <c:pt idx="0">
                  <c:v>0.41920000000000002</c:v>
                </c:pt>
                <c:pt idx="1">
                  <c:v>0.41539999999999999</c:v>
                </c:pt>
                <c:pt idx="2">
                  <c:v>0.37719999999999998</c:v>
                </c:pt>
                <c:pt idx="3">
                  <c:v>0.31480000000000002</c:v>
                </c:pt>
                <c:pt idx="4">
                  <c:v>0.17019999999999999</c:v>
                </c:pt>
                <c:pt idx="5">
                  <c:v>0.42109999999999997</c:v>
                </c:pt>
                <c:pt idx="6">
                  <c:v>0.69230000000000003</c:v>
                </c:pt>
                <c:pt idx="7">
                  <c:v>0.33329999999999999</c:v>
                </c:pt>
                <c:pt idx="8">
                  <c:v>0.4</c:v>
                </c:pt>
                <c:pt idx="9">
                  <c:v>0.1</c:v>
                </c:pt>
              </c:numCache>
            </c:numRef>
          </c:val>
          <c:extLst>
            <c:ext xmlns:c16="http://schemas.microsoft.com/office/drawing/2014/chart" uri="{C3380CC4-5D6E-409C-BE32-E72D297353CC}">
              <c16:uniqueId val="{00000001-FF6A-4F35-B02F-95DA357C096A}"/>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FF6A-4F35-B02F-95DA357C096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'20'!$H$8:$Q$9</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Ризикові страховики</c:v>
                  </c:pt>
                  <c:pt idx="5">
                    <c:v>Страховики життя</c:v>
                  </c:pt>
                </c:lvl>
              </c:multiLvlStrCache>
            </c:multiLvlStrRef>
          </c:cat>
          <c:val>
            <c:numRef>
              <c:f>'20'!$H$12:$Q$12</c:f>
              <c:numCache>
                <c:formatCode>0%</c:formatCode>
                <c:ptCount val="10"/>
                <c:pt idx="0">
                  <c:v>0.14369999999999999</c:v>
                </c:pt>
                <c:pt idx="1">
                  <c:v>0.1</c:v>
                </c:pt>
                <c:pt idx="2">
                  <c:v>0.12280000000000001</c:v>
                </c:pt>
                <c:pt idx="3">
                  <c:v>9.2600000000000002E-2</c:v>
                </c:pt>
                <c:pt idx="4">
                  <c:v>6.3799999999999996E-2</c:v>
                </c:pt>
                <c:pt idx="5">
                  <c:v>0.15790000000000001</c:v>
                </c:pt>
                <c:pt idx="6">
                  <c:v>0</c:v>
                </c:pt>
                <c:pt idx="7">
                  <c:v>0.25</c:v>
                </c:pt>
                <c:pt idx="8">
                  <c:v>0.3</c:v>
                </c:pt>
                <c:pt idx="9">
                  <c:v>0.4</c:v>
                </c:pt>
              </c:numCache>
            </c:numRef>
          </c:val>
          <c:extLst>
            <c:ext xmlns:c16="http://schemas.microsoft.com/office/drawing/2014/chart" uri="{C3380CC4-5D6E-409C-BE32-E72D297353CC}">
              <c16:uniqueId val="{00000003-FF6A-4F35-B02F-95DA357C096A}"/>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8"/>
              <c:delete val="1"/>
              <c:extLst>
                <c:ext xmlns:c15="http://schemas.microsoft.com/office/drawing/2012/chart" uri="{CE6537A1-D6FC-4f65-9D91-7224C49458BB}"/>
                <c:ext xmlns:c16="http://schemas.microsoft.com/office/drawing/2014/chart" uri="{C3380CC4-5D6E-409C-BE32-E72D297353CC}">
                  <c16:uniqueId val="{00000004-FF6A-4F35-B02F-95DA357C096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'20'!$H$8:$Q$9</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Ризикові страховики</c:v>
                  </c:pt>
                  <c:pt idx="5">
                    <c:v>Страховики життя</c:v>
                  </c:pt>
                </c:lvl>
              </c:multiLvlStrCache>
            </c:multiLvlStrRef>
          </c:cat>
          <c:val>
            <c:numRef>
              <c:f>'20'!$H$13:$Q$13</c:f>
              <c:numCache>
                <c:formatCode>0%</c:formatCode>
                <c:ptCount val="10"/>
                <c:pt idx="0">
                  <c:v>6.59E-2</c:v>
                </c:pt>
                <c:pt idx="1">
                  <c:v>6.9199999999999998E-2</c:v>
                </c:pt>
                <c:pt idx="2">
                  <c:v>0.1053</c:v>
                </c:pt>
                <c:pt idx="3">
                  <c:v>0.20369999999999999</c:v>
                </c:pt>
                <c:pt idx="4">
                  <c:v>0.27660000000000001</c:v>
                </c:pt>
                <c:pt idx="5">
                  <c:v>5.2600000000000001E-2</c:v>
                </c:pt>
                <c:pt idx="6">
                  <c:v>7.6899999999999996E-2</c:v>
                </c:pt>
                <c:pt idx="7">
                  <c:v>0.16669999999999999</c:v>
                </c:pt>
                <c:pt idx="8">
                  <c:v>0</c:v>
                </c:pt>
                <c:pt idx="9">
                  <c:v>0.2</c:v>
                </c:pt>
              </c:numCache>
            </c:numRef>
          </c:val>
          <c:extLst>
            <c:ext xmlns:c16="http://schemas.microsoft.com/office/drawing/2014/chart" uri="{C3380CC4-5D6E-409C-BE32-E72D297353CC}">
              <c16:uniqueId val="{00000005-FF6A-4F35-B02F-95DA357C096A}"/>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FF6A-4F35-B02F-95DA357C096A}"/>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'20'!$H$8:$Q$9</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Ризикові страховики</c:v>
                  </c:pt>
                  <c:pt idx="5">
                    <c:v>Страховики життя</c:v>
                  </c:pt>
                </c:lvl>
              </c:multiLvlStrCache>
            </c:multiLvlStrRef>
          </c:cat>
          <c:val>
            <c:numRef>
              <c:f>'20'!$H$14:$Q$14</c:f>
              <c:numCache>
                <c:formatCode>0%</c:formatCode>
                <c:ptCount val="10"/>
                <c:pt idx="0">
                  <c:v>8.9800000000000005E-2</c:v>
                </c:pt>
                <c:pt idx="1">
                  <c:v>0.1923</c:v>
                </c:pt>
                <c:pt idx="2">
                  <c:v>0.12280000000000001</c:v>
                </c:pt>
                <c:pt idx="3">
                  <c:v>0.25929999999999997</c:v>
                </c:pt>
                <c:pt idx="4">
                  <c:v>0.34039999999999998</c:v>
                </c:pt>
                <c:pt idx="5">
                  <c:v>5.2600000000000001E-2</c:v>
                </c:pt>
                <c:pt idx="6">
                  <c:v>7.6899999999999996E-2</c:v>
                </c:pt>
                <c:pt idx="7">
                  <c:v>8.3299999999999999E-2</c:v>
                </c:pt>
                <c:pt idx="8">
                  <c:v>0.2</c:v>
                </c:pt>
                <c:pt idx="9">
                  <c:v>0.1</c:v>
                </c:pt>
              </c:numCache>
            </c:numRef>
          </c:val>
          <c:extLst>
            <c:ext xmlns:c16="http://schemas.microsoft.com/office/drawing/2014/chart" uri="{C3380CC4-5D6E-409C-BE32-E72D297353CC}">
              <c16:uniqueId val="{00000007-FF6A-4F35-B02F-95DA357C096A}"/>
            </c:ext>
          </c:extLst>
        </c:ser>
        <c:dLbls>
          <c:dLblPos val="ctr"/>
          <c:showLegendKey val="0"/>
          <c:showVal val="1"/>
          <c:showCatName val="0"/>
          <c:showSerName val="0"/>
          <c:showPercent val="0"/>
          <c:showBubbleSize val="0"/>
        </c:dLbls>
        <c:gapWidth val="35"/>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924902979116082"/>
          <c:w val="1"/>
          <c:h val="0.1191012670929840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21289247557748"/>
          <c:y val="5.1545823594040488E-2"/>
          <c:w val="0.86459208677753452"/>
          <c:h val="0.71941331157192301"/>
        </c:manualLayout>
      </c:layout>
      <c:barChart>
        <c:barDir val="col"/>
        <c:grouping val="stacked"/>
        <c:varyColors val="0"/>
        <c:ser>
          <c:idx val="0"/>
          <c:order val="0"/>
          <c:tx>
            <c:strRef>
              <c:f>'2'!$H$11</c:f>
              <c:strCache>
                <c:ptCount val="1"/>
                <c:pt idx="0">
                  <c:v>Banks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'2'!$J$11:$Q$11</c:f>
              <c:numCache>
                <c:formatCode>General</c:formatCode>
                <c:ptCount val="8"/>
                <c:pt idx="0">
                  <c:v>71</c:v>
                </c:pt>
                <c:pt idx="1">
                  <c:v>67</c:v>
                </c:pt>
                <c:pt idx="2">
                  <c:v>63</c:v>
                </c:pt>
                <c:pt idx="3" formatCode="0">
                  <c:v>62</c:v>
                </c:pt>
                <c:pt idx="4">
                  <c:v>60</c:v>
                </c:pt>
                <c:pt idx="5" formatCode="0">
                  <c:v>60</c:v>
                </c:pt>
                <c:pt idx="6" formatCode="0">
                  <c:v>60</c:v>
                </c:pt>
                <c:pt idx="7" formatCode="0">
                  <c:v>61</c:v>
                </c:pt>
              </c:numCache>
            </c:numRef>
          </c:val>
          <c:extLst>
            <c:ext xmlns:c16="http://schemas.microsoft.com/office/drawing/2014/chart" uri="{C3380CC4-5D6E-409C-BE32-E72D297353CC}">
              <c16:uniqueId val="{00000000-368D-490C-93F7-E1668311B333}"/>
            </c:ext>
          </c:extLst>
        </c:ser>
        <c:ser>
          <c:idx val="5"/>
          <c:order val="1"/>
          <c:tx>
            <c:strRef>
              <c:f>'2'!$H$15</c:f>
              <c:strCache>
                <c:ptCount val="1"/>
                <c:pt idx="0">
                  <c:v>Credit unions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'2'!$J$15:$Q$15</c:f>
              <c:numCache>
                <c:formatCode>General</c:formatCode>
                <c:ptCount val="8"/>
                <c:pt idx="0">
                  <c:v>278</c:v>
                </c:pt>
                <c:pt idx="1">
                  <c:v>162</c:v>
                </c:pt>
                <c:pt idx="2">
                  <c:v>133</c:v>
                </c:pt>
                <c:pt idx="3" formatCode="0">
                  <c:v>104</c:v>
                </c:pt>
                <c:pt idx="4">
                  <c:v>98</c:v>
                </c:pt>
                <c:pt idx="5" formatCode="0">
                  <c:v>93</c:v>
                </c:pt>
                <c:pt idx="6" formatCode="0">
                  <c:v>88</c:v>
                </c:pt>
                <c:pt idx="7" formatCode="0">
                  <c:v>85</c:v>
                </c:pt>
              </c:numCache>
            </c:numRef>
          </c:val>
          <c:extLst>
            <c:ext xmlns:c16="http://schemas.microsoft.com/office/drawing/2014/chart" uri="{C3380CC4-5D6E-409C-BE32-E72D297353CC}">
              <c16:uniqueId val="{00000001-368D-490C-93F7-E1668311B333}"/>
            </c:ext>
          </c:extLst>
        </c:ser>
        <c:ser>
          <c:idx val="1"/>
          <c:order val="2"/>
          <c:tx>
            <c:strRef>
              <c:f>'2'!$H$12</c:f>
              <c:strCache>
                <c:ptCount val="1"/>
                <c:pt idx="0">
                  <c:v>Insurers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'2'!$J$12:$Q$12</c:f>
              <c:numCache>
                <c:formatCode>General</c:formatCode>
                <c:ptCount val="8"/>
                <c:pt idx="0">
                  <c:v>155</c:v>
                </c:pt>
                <c:pt idx="1">
                  <c:v>128</c:v>
                </c:pt>
                <c:pt idx="2">
                  <c:v>101</c:v>
                </c:pt>
                <c:pt idx="3" formatCode="0">
                  <c:v>65</c:v>
                </c:pt>
                <c:pt idx="4">
                  <c:v>63</c:v>
                </c:pt>
                <c:pt idx="5" formatCode="0">
                  <c:v>62</c:v>
                </c:pt>
                <c:pt idx="6" formatCode="0">
                  <c:v>60</c:v>
                </c:pt>
                <c:pt idx="7" formatCode="0">
                  <c:v>57</c:v>
                </c:pt>
              </c:numCache>
            </c:numRef>
          </c:val>
          <c:extLst>
            <c:ext xmlns:c16="http://schemas.microsoft.com/office/drawing/2014/chart" uri="{C3380CC4-5D6E-409C-BE32-E72D297353CC}">
              <c16:uniqueId val="{00000002-368D-490C-93F7-E1668311B333}"/>
            </c:ext>
          </c:extLst>
        </c:ser>
        <c:ser>
          <c:idx val="3"/>
          <c:order val="3"/>
          <c:tx>
            <c:strRef>
              <c:f>'2'!$H$13</c:f>
              <c:strCache>
                <c:ptCount val="1"/>
                <c:pt idx="0">
                  <c:v>Finance companies</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'2'!$J$13:$Q$13</c:f>
              <c:numCache>
                <c:formatCode>General</c:formatCode>
                <c:ptCount val="8"/>
                <c:pt idx="0">
                  <c:v>922</c:v>
                </c:pt>
                <c:pt idx="1">
                  <c:v>760</c:v>
                </c:pt>
                <c:pt idx="2">
                  <c:v>559</c:v>
                </c:pt>
                <c:pt idx="3" formatCode="0">
                  <c:v>479</c:v>
                </c:pt>
                <c:pt idx="4">
                  <c:v>451</c:v>
                </c:pt>
                <c:pt idx="5" formatCode="0">
                  <c:v>432</c:v>
                </c:pt>
                <c:pt idx="6" formatCode="0">
                  <c:v>418</c:v>
                </c:pt>
                <c:pt idx="7" formatCode="0">
                  <c:v>411</c:v>
                </c:pt>
              </c:numCache>
            </c:numRef>
          </c:val>
          <c:extLst>
            <c:ext xmlns:c16="http://schemas.microsoft.com/office/drawing/2014/chart" uri="{C3380CC4-5D6E-409C-BE32-E72D297353CC}">
              <c16:uniqueId val="{00000003-368D-490C-93F7-E1668311B333}"/>
            </c:ext>
          </c:extLst>
        </c:ser>
        <c:ser>
          <c:idx val="6"/>
          <c:order val="4"/>
          <c:tx>
            <c:strRef>
              <c:f>'2'!$H$16</c:f>
              <c:strCache>
                <c:ptCount val="1"/>
                <c:pt idx="0">
                  <c:v>Pawnshops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'2'!$J$16:$Q$16</c:f>
              <c:numCache>
                <c:formatCode>General</c:formatCode>
                <c:ptCount val="8"/>
                <c:pt idx="0">
                  <c:v>261</c:v>
                </c:pt>
                <c:pt idx="1">
                  <c:v>183</c:v>
                </c:pt>
                <c:pt idx="2">
                  <c:v>146</c:v>
                </c:pt>
                <c:pt idx="3" formatCode="0">
                  <c:v>109</c:v>
                </c:pt>
                <c:pt idx="4">
                  <c:v>108</c:v>
                </c:pt>
                <c:pt idx="5" formatCode="0">
                  <c:v>105</c:v>
                </c:pt>
                <c:pt idx="6" formatCode="0">
                  <c:v>104</c:v>
                </c:pt>
                <c:pt idx="7" formatCode="0">
                  <c:v>101</c:v>
                </c:pt>
              </c:numCache>
            </c:numRef>
          </c:val>
          <c:extLst>
            <c:ext xmlns:c16="http://schemas.microsoft.com/office/drawing/2014/chart" uri="{C3380CC4-5D6E-409C-BE32-E72D297353CC}">
              <c16:uniqueId val="{00000004-368D-490C-93F7-E1668311B333}"/>
            </c:ext>
          </c:extLst>
        </c:ser>
        <c:ser>
          <c:idx val="4"/>
          <c:order val="5"/>
          <c:tx>
            <c:strRef>
              <c:f>'2'!$H$14</c:f>
              <c:strCache>
                <c:ptCount val="1"/>
                <c:pt idx="0">
                  <c:v>LE-lessors*</c:v>
                </c:pt>
              </c:strCache>
            </c:strRef>
          </c:tx>
          <c:spPr>
            <a:solidFill>
              <a:schemeClr val="bg2"/>
            </a:solidFill>
            <a:ln>
              <a:noFill/>
            </a:ln>
            <a:effectLst/>
            <a:extLst>
              <a:ext uri="{91240B29-F687-4F45-9708-019B960494DF}">
                <a14:hiddenLine xmlns:a14="http://schemas.microsoft.com/office/drawing/2010/main">
                  <a:noFill/>
                </a14:hiddenLine>
              </a:ext>
            </a:extLst>
          </c:spPr>
          <c:invertIfNegative val="0"/>
          <c:cat>
            <c:numRef>
              <c:f>'2'!$J$10:$Q$10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'2'!$J$14:$Q$14</c:f>
              <c:numCache>
                <c:formatCode>General</c:formatCode>
                <c:ptCount val="8"/>
                <c:pt idx="0">
                  <c:v>137</c:v>
                </c:pt>
                <c:pt idx="1">
                  <c:v>98</c:v>
                </c:pt>
                <c:pt idx="2">
                  <c:v>76</c:v>
                </c:pt>
                <c:pt idx="3" formatCode="0">
                  <c:v>1</c:v>
                </c:pt>
                <c:pt idx="4">
                  <c:v>1</c:v>
                </c:pt>
                <c:pt idx="5" formatCode="0">
                  <c:v>1</c:v>
                </c:pt>
                <c:pt idx="6" formatCode="0">
                  <c:v>1</c:v>
                </c:pt>
                <c:pt idx="7" formatCode="0">
                  <c:v>1</c:v>
                </c:pt>
              </c:numCache>
            </c:numRef>
          </c:val>
          <c:extLst>
            <c:ext xmlns:c16="http://schemas.microsoft.com/office/drawing/2014/chart" uri="{C3380CC4-5D6E-409C-BE32-E72D297353CC}">
              <c16:uniqueId val="{00000005-368D-490C-93F7-E1668311B333}"/>
            </c:ext>
          </c:extLst>
        </c:ser>
        <c:dLbls>
          <c:showLegendKey val="0"/>
          <c:showVal val="0"/>
          <c:showCatName val="0"/>
          <c:showSerName val="0"/>
          <c:showPercent val="0"/>
          <c:showBubbleSize val="0"/>
        </c:dLbls>
        <c:gapWidth val="50"/>
        <c:overlap val="100"/>
        <c:axId val="441978872"/>
        <c:axId val="441980840"/>
      </c:barChart>
      <c:catAx>
        <c:axId val="44197887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80840"/>
        <c:crosses val="autoZero"/>
        <c:auto val="0"/>
        <c:lblAlgn val="ctr"/>
        <c:lblOffset val="100"/>
        <c:tickLblSkip val="1"/>
        <c:noMultiLvlLbl val="0"/>
      </c:catAx>
      <c:valAx>
        <c:axId val="4419808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4197887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62490741035679"/>
          <c:w val="1"/>
          <c:h val="0.14758270877984925"/>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673571405234097"/>
          <c:y val="5.927888384812937E-2"/>
          <c:w val="0.84216094357499915"/>
          <c:h val="0.61096101928222546"/>
        </c:manualLayout>
      </c:layout>
      <c:barChart>
        <c:barDir val="col"/>
        <c:grouping val="stacked"/>
        <c:varyColors val="0"/>
        <c:ser>
          <c:idx val="0"/>
          <c:order val="0"/>
          <c:tx>
            <c:strRef>
              <c:f>'20'!$G$10</c:f>
              <c:strCache>
                <c:ptCount val="1"/>
                <c:pt idx="0">
                  <c:v>ROA&lt;0%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'20'!$H$6:$Q$7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Non-life insurers</c:v>
                  </c:pt>
                  <c:pt idx="5">
                    <c:v>Life insurers</c:v>
                  </c:pt>
                </c:lvl>
              </c:multiLvlStrCache>
            </c:multiLvlStrRef>
          </c:cat>
          <c:val>
            <c:numRef>
              <c:f>'20'!$H$10:$Q$10</c:f>
              <c:numCache>
                <c:formatCode>0%</c:formatCode>
                <c:ptCount val="10"/>
                <c:pt idx="0">
                  <c:v>0.28139999999999998</c:v>
                </c:pt>
                <c:pt idx="1">
                  <c:v>0.22309999999999999</c:v>
                </c:pt>
                <c:pt idx="2">
                  <c:v>0.27189999999999998</c:v>
                </c:pt>
                <c:pt idx="3">
                  <c:v>0.12959999999999999</c:v>
                </c:pt>
                <c:pt idx="4">
                  <c:v>0.1489</c:v>
                </c:pt>
                <c:pt idx="5">
                  <c:v>0.31580000000000003</c:v>
                </c:pt>
                <c:pt idx="6">
                  <c:v>0.15379999999999999</c:v>
                </c:pt>
                <c:pt idx="7">
                  <c:v>0.16669999999999999</c:v>
                </c:pt>
                <c:pt idx="8">
                  <c:v>0.1</c:v>
                </c:pt>
                <c:pt idx="9">
                  <c:v>0.2</c:v>
                </c:pt>
              </c:numCache>
            </c:numRef>
          </c:val>
          <c:extLst>
            <c:ext xmlns:c16="http://schemas.microsoft.com/office/drawing/2014/chart" uri="{C3380CC4-5D6E-409C-BE32-E72D297353CC}">
              <c16:uniqueId val="{00000000-6FD0-4FFB-9958-55A4542E0DAC}"/>
            </c:ext>
          </c:extLst>
        </c:ser>
        <c:ser>
          <c:idx val="1"/>
          <c:order val="1"/>
          <c:tx>
            <c:strRef>
              <c:f>'20'!$G$11</c:f>
              <c:strCache>
                <c:ptCount val="1"/>
                <c:pt idx="0">
                  <c:v>0%≤ROA&lt;3%</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dLbls>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'20'!$H$6:$Q$7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Non-life insurers</c:v>
                  </c:pt>
                  <c:pt idx="5">
                    <c:v>Life insurers</c:v>
                  </c:pt>
                </c:lvl>
              </c:multiLvlStrCache>
            </c:multiLvlStrRef>
          </c:cat>
          <c:val>
            <c:numRef>
              <c:f>'20'!$H$11:$Q$11</c:f>
              <c:numCache>
                <c:formatCode>0%</c:formatCode>
                <c:ptCount val="10"/>
                <c:pt idx="0">
                  <c:v>0.41920000000000002</c:v>
                </c:pt>
                <c:pt idx="1">
                  <c:v>0.41539999999999999</c:v>
                </c:pt>
                <c:pt idx="2">
                  <c:v>0.37719999999999998</c:v>
                </c:pt>
                <c:pt idx="3">
                  <c:v>0.31480000000000002</c:v>
                </c:pt>
                <c:pt idx="4">
                  <c:v>0.17019999999999999</c:v>
                </c:pt>
                <c:pt idx="5">
                  <c:v>0.42109999999999997</c:v>
                </c:pt>
                <c:pt idx="6">
                  <c:v>0.69230000000000003</c:v>
                </c:pt>
                <c:pt idx="7">
                  <c:v>0.33329999999999999</c:v>
                </c:pt>
                <c:pt idx="8">
                  <c:v>0.4</c:v>
                </c:pt>
                <c:pt idx="9">
                  <c:v>0.1</c:v>
                </c:pt>
              </c:numCache>
            </c:numRef>
          </c:val>
          <c:extLst>
            <c:ext xmlns:c16="http://schemas.microsoft.com/office/drawing/2014/chart" uri="{C3380CC4-5D6E-409C-BE32-E72D297353CC}">
              <c16:uniqueId val="{00000001-6FD0-4FFB-9958-55A4542E0DAC}"/>
            </c:ext>
          </c:extLst>
        </c:ser>
        <c:ser>
          <c:idx val="2"/>
          <c:order val="2"/>
          <c:tx>
            <c:strRef>
              <c:f>'20'!$G$12</c:f>
              <c:strCache>
                <c:ptCount val="1"/>
                <c:pt idx="0">
                  <c:v>3%≤ROA&lt;6%</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2-6FD0-4FFB-9958-55A4542E0DAC}"/>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'20'!$H$6:$Q$7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Non-life insurers</c:v>
                  </c:pt>
                  <c:pt idx="5">
                    <c:v>Life insurers</c:v>
                  </c:pt>
                </c:lvl>
              </c:multiLvlStrCache>
            </c:multiLvlStrRef>
          </c:cat>
          <c:val>
            <c:numRef>
              <c:f>'20'!$H$12:$Q$12</c:f>
              <c:numCache>
                <c:formatCode>0%</c:formatCode>
                <c:ptCount val="10"/>
                <c:pt idx="0">
                  <c:v>0.14369999999999999</c:v>
                </c:pt>
                <c:pt idx="1">
                  <c:v>0.1</c:v>
                </c:pt>
                <c:pt idx="2">
                  <c:v>0.12280000000000001</c:v>
                </c:pt>
                <c:pt idx="3">
                  <c:v>9.2600000000000002E-2</c:v>
                </c:pt>
                <c:pt idx="4">
                  <c:v>6.3799999999999996E-2</c:v>
                </c:pt>
                <c:pt idx="5">
                  <c:v>0.15790000000000001</c:v>
                </c:pt>
                <c:pt idx="6">
                  <c:v>0</c:v>
                </c:pt>
                <c:pt idx="7">
                  <c:v>0.25</c:v>
                </c:pt>
                <c:pt idx="8">
                  <c:v>0.3</c:v>
                </c:pt>
                <c:pt idx="9">
                  <c:v>0.4</c:v>
                </c:pt>
              </c:numCache>
            </c:numRef>
          </c:val>
          <c:extLst>
            <c:ext xmlns:c16="http://schemas.microsoft.com/office/drawing/2014/chart" uri="{C3380CC4-5D6E-409C-BE32-E72D297353CC}">
              <c16:uniqueId val="{00000003-6FD0-4FFB-9958-55A4542E0DAC}"/>
            </c:ext>
          </c:extLst>
        </c:ser>
        <c:ser>
          <c:idx val="3"/>
          <c:order val="3"/>
          <c:tx>
            <c:strRef>
              <c:f>'20'!$G$13</c:f>
              <c:strCache>
                <c:ptCount val="1"/>
                <c:pt idx="0">
                  <c:v>6%≤ROA&lt;10%</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6"/>
              <c:layout>
                <c:manualLayout>
                  <c:x val="4.2553191489361703E-3"/>
                  <c:y val="6.1387383877546048E-3"/>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6FD0-4FFB-9958-55A4542E0DAC}"/>
                </c:ext>
              </c:extLst>
            </c:dLbl>
            <c:dLbl>
              <c:idx val="8"/>
              <c:delete val="1"/>
              <c:extLst>
                <c:ext xmlns:c15="http://schemas.microsoft.com/office/drawing/2012/chart" uri="{CE6537A1-D6FC-4f65-9D91-7224C49458BB}"/>
                <c:ext xmlns:c16="http://schemas.microsoft.com/office/drawing/2014/chart" uri="{C3380CC4-5D6E-409C-BE32-E72D297353CC}">
                  <c16:uniqueId val="{00000005-6FD0-4FFB-9958-55A4542E0DAC}"/>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'20'!$H$6:$Q$7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Non-life insurers</c:v>
                  </c:pt>
                  <c:pt idx="5">
                    <c:v>Life insurers</c:v>
                  </c:pt>
                </c:lvl>
              </c:multiLvlStrCache>
            </c:multiLvlStrRef>
          </c:cat>
          <c:val>
            <c:numRef>
              <c:f>'20'!$H$13:$Q$13</c:f>
              <c:numCache>
                <c:formatCode>0%</c:formatCode>
                <c:ptCount val="10"/>
                <c:pt idx="0">
                  <c:v>6.59E-2</c:v>
                </c:pt>
                <c:pt idx="1">
                  <c:v>6.9199999999999998E-2</c:v>
                </c:pt>
                <c:pt idx="2">
                  <c:v>0.1053</c:v>
                </c:pt>
                <c:pt idx="3">
                  <c:v>0.20369999999999999</c:v>
                </c:pt>
                <c:pt idx="4">
                  <c:v>0.27660000000000001</c:v>
                </c:pt>
                <c:pt idx="5">
                  <c:v>5.2600000000000001E-2</c:v>
                </c:pt>
                <c:pt idx="6">
                  <c:v>7.6899999999999996E-2</c:v>
                </c:pt>
                <c:pt idx="7">
                  <c:v>0.16669999999999999</c:v>
                </c:pt>
                <c:pt idx="8">
                  <c:v>0</c:v>
                </c:pt>
                <c:pt idx="9">
                  <c:v>0.2</c:v>
                </c:pt>
              </c:numCache>
            </c:numRef>
          </c:val>
          <c:extLst>
            <c:ext xmlns:c16="http://schemas.microsoft.com/office/drawing/2014/chart" uri="{C3380CC4-5D6E-409C-BE32-E72D297353CC}">
              <c16:uniqueId val="{00000006-6FD0-4FFB-9958-55A4542E0DAC}"/>
            </c:ext>
          </c:extLst>
        </c:ser>
        <c:ser>
          <c:idx val="4"/>
          <c:order val="4"/>
          <c:tx>
            <c:strRef>
              <c:f>'20'!$G$14</c:f>
              <c:strCache>
                <c:ptCount val="1"/>
                <c:pt idx="0">
                  <c:v>ROA&gt;10%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6"/>
              <c:layout>
                <c:manualLayout>
                  <c:x val="4.2553191489361703E-3"/>
                  <c:y val="0"/>
                </c:manualLayout>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6FD0-4FFB-9958-55A4542E0DAC}"/>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multiLvlStrRef>
              <c:f>'20'!$H$6:$Q$7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Non-life insurers</c:v>
                  </c:pt>
                  <c:pt idx="5">
                    <c:v>Life insurers</c:v>
                  </c:pt>
                </c:lvl>
              </c:multiLvlStrCache>
            </c:multiLvlStrRef>
          </c:cat>
          <c:val>
            <c:numRef>
              <c:f>'20'!$H$14:$Q$14</c:f>
              <c:numCache>
                <c:formatCode>0%</c:formatCode>
                <c:ptCount val="10"/>
                <c:pt idx="0">
                  <c:v>8.9800000000000005E-2</c:v>
                </c:pt>
                <c:pt idx="1">
                  <c:v>0.1923</c:v>
                </c:pt>
                <c:pt idx="2">
                  <c:v>0.12280000000000001</c:v>
                </c:pt>
                <c:pt idx="3">
                  <c:v>0.25929999999999997</c:v>
                </c:pt>
                <c:pt idx="4">
                  <c:v>0.34039999999999998</c:v>
                </c:pt>
                <c:pt idx="5">
                  <c:v>5.2600000000000001E-2</c:v>
                </c:pt>
                <c:pt idx="6">
                  <c:v>7.6899999999999996E-2</c:v>
                </c:pt>
                <c:pt idx="7">
                  <c:v>8.3299999999999999E-2</c:v>
                </c:pt>
                <c:pt idx="8">
                  <c:v>0.2</c:v>
                </c:pt>
                <c:pt idx="9">
                  <c:v>0.1</c:v>
                </c:pt>
              </c:numCache>
            </c:numRef>
          </c:val>
          <c:extLst>
            <c:ext xmlns:c16="http://schemas.microsoft.com/office/drawing/2014/chart" uri="{C3380CC4-5D6E-409C-BE32-E72D297353CC}">
              <c16:uniqueId val="{00000008-6FD0-4FFB-9958-55A4542E0DAC}"/>
            </c:ext>
          </c:extLst>
        </c:ser>
        <c:dLbls>
          <c:dLblPos val="ctr"/>
          <c:showLegendKey val="0"/>
          <c:showVal val="1"/>
          <c:showCatName val="0"/>
          <c:showSerName val="0"/>
          <c:showPercent val="0"/>
          <c:showBubbleSize val="0"/>
        </c:dLbls>
        <c:gapWidth val="35"/>
        <c:overlap val="100"/>
        <c:axId val="749779023"/>
        <c:axId val="749783183"/>
      </c:barChart>
      <c:catAx>
        <c:axId val="74977902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83183"/>
        <c:crosses val="autoZero"/>
        <c:auto val="1"/>
        <c:lblAlgn val="ctr"/>
        <c:lblOffset val="100"/>
        <c:noMultiLvlLbl val="0"/>
      </c:catAx>
      <c:valAx>
        <c:axId val="749783183"/>
        <c:scaling>
          <c:orientation val="minMax"/>
          <c:max val="1"/>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749779023"/>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172150073042"/>
          <c:w val="1"/>
          <c:h val="0.1008085753834143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'21'!$J$10</c:f>
              <c:strCache>
                <c:ptCount val="1"/>
                <c:pt idx="0">
                  <c:v>Обсяг активів,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7.15</c:v>
                </c:pt>
                <c:pt idx="1">
                  <c:v>11.87</c:v>
                </c:pt>
                <c:pt idx="2">
                  <c:v>28.96</c:v>
                </c:pt>
                <c:pt idx="3">
                  <c:v>11.29</c:v>
                </c:pt>
                <c:pt idx="4">
                  <c:v>4.03</c:v>
                </c:pt>
              </c:numCache>
            </c:numRef>
          </c:val>
          <c:extLst>
            <c:ext xmlns:c16="http://schemas.microsoft.com/office/drawing/2014/chart" uri="{C3380CC4-5D6E-409C-BE32-E72D297353CC}">
              <c16:uniqueId val="{00000000-1E8E-4278-9BF4-3A573546A53D}"/>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'21'!$K$10</c:f>
              <c:strCache>
                <c:ptCount val="1"/>
                <c:pt idx="0">
                  <c:v>Кількість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6</c:v>
                </c:pt>
                <c:pt idx="2">
                  <c:v>8</c:v>
                </c:pt>
                <c:pt idx="3">
                  <c:v>9</c:v>
                </c:pt>
                <c:pt idx="4">
                  <c:v>12</c:v>
                </c:pt>
              </c:numCache>
            </c:numRef>
          </c:val>
          <c:extLst>
            <c:ext xmlns:c16="http://schemas.microsoft.com/office/drawing/2014/chart" uri="{C3380CC4-5D6E-409C-BE32-E72D297353CC}">
              <c16:uniqueId val="{00000001-1E8E-4278-9BF4-3A573546A53D}"/>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4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majorUnit val="10"/>
      </c:valAx>
      <c:valAx>
        <c:axId val="218789231"/>
        <c:scaling>
          <c:orientation val="minMax"/>
          <c:max val="20"/>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5"/>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clustered"/>
        <c:varyColors val="0"/>
        <c:ser>
          <c:idx val="0"/>
          <c:order val="0"/>
          <c:tx>
            <c:strRef>
              <c:f>'21'!$J$9</c:f>
              <c:strCache>
                <c:ptCount val="1"/>
                <c:pt idx="0">
                  <c:v>Assets, UAH bn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'21'!$J$11:$J$15</c:f>
              <c:numCache>
                <c:formatCode>#,##0</c:formatCode>
                <c:ptCount val="5"/>
                <c:pt idx="0">
                  <c:v>7.15</c:v>
                </c:pt>
                <c:pt idx="1">
                  <c:v>11.87</c:v>
                </c:pt>
                <c:pt idx="2">
                  <c:v>28.96</c:v>
                </c:pt>
                <c:pt idx="3">
                  <c:v>11.29</c:v>
                </c:pt>
                <c:pt idx="4">
                  <c:v>4.03</c:v>
                </c:pt>
              </c:numCache>
            </c:numRef>
          </c:val>
          <c:extLst>
            <c:ext xmlns:c16="http://schemas.microsoft.com/office/drawing/2014/chart" uri="{C3380CC4-5D6E-409C-BE32-E72D297353CC}">
              <c16:uniqueId val="{00000000-677C-4356-8B9C-0C5864C71BDD}"/>
            </c:ext>
          </c:extLst>
        </c:ser>
        <c:dLbls>
          <c:showLegendKey val="0"/>
          <c:showVal val="0"/>
          <c:showCatName val="0"/>
          <c:showSerName val="0"/>
          <c:showPercent val="0"/>
          <c:showBubbleSize val="0"/>
        </c:dLbls>
        <c:gapWidth val="50"/>
        <c:axId val="218768847"/>
        <c:axId val="218778831"/>
      </c:barChart>
      <c:barChart>
        <c:barDir val="col"/>
        <c:grouping val="clustered"/>
        <c:varyColors val="0"/>
        <c:ser>
          <c:idx val="1"/>
          <c:order val="1"/>
          <c:tx>
            <c:strRef>
              <c:f>'21'!$K$9</c:f>
              <c:strCache>
                <c:ptCount val="1"/>
                <c:pt idx="0">
                  <c:v>Number of insurers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'21'!$I$11:$I$15</c:f>
              <c:strCache>
                <c:ptCount val="5"/>
                <c:pt idx="0">
                  <c:v>&lt;90%</c:v>
                </c:pt>
                <c:pt idx="1">
                  <c:v>90–94%</c:v>
                </c:pt>
                <c:pt idx="2">
                  <c:v>95–99%</c:v>
                </c:pt>
                <c:pt idx="3">
                  <c:v>100–105%</c:v>
                </c:pt>
                <c:pt idx="4">
                  <c:v>&gt;105%</c:v>
                </c:pt>
              </c:strCache>
            </c:strRef>
          </c:cat>
          <c:val>
            <c:numRef>
              <c:f>'21'!$K$11:$K$15</c:f>
              <c:numCache>
                <c:formatCode>#,##0</c:formatCode>
                <c:ptCount val="5"/>
                <c:pt idx="0">
                  <c:v>12</c:v>
                </c:pt>
                <c:pt idx="1">
                  <c:v>6</c:v>
                </c:pt>
                <c:pt idx="2">
                  <c:v>8</c:v>
                </c:pt>
                <c:pt idx="3">
                  <c:v>9</c:v>
                </c:pt>
                <c:pt idx="4">
                  <c:v>12</c:v>
                </c:pt>
              </c:numCache>
            </c:numRef>
          </c:val>
          <c:extLst>
            <c:ext xmlns:c16="http://schemas.microsoft.com/office/drawing/2014/chart" uri="{C3380CC4-5D6E-409C-BE32-E72D297353CC}">
              <c16:uniqueId val="{00000001-677C-4356-8B9C-0C5864C71BDD}"/>
            </c:ext>
          </c:extLst>
        </c:ser>
        <c:dLbls>
          <c:showLegendKey val="0"/>
          <c:showVal val="0"/>
          <c:showCatName val="0"/>
          <c:showSerName val="0"/>
          <c:showPercent val="0"/>
          <c:showBubbleSize val="0"/>
        </c:dLbls>
        <c:gapWidth val="219"/>
        <c:axId val="218780495"/>
        <c:axId val="218789231"/>
      </c:barChart>
      <c:catAx>
        <c:axId val="218768847"/>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78831"/>
        <c:crosses val="autoZero"/>
        <c:auto val="1"/>
        <c:lblAlgn val="ctr"/>
        <c:lblOffset val="100"/>
        <c:noMultiLvlLbl val="0"/>
      </c:catAx>
      <c:valAx>
        <c:axId val="218778831"/>
        <c:scaling>
          <c:orientation val="minMax"/>
          <c:max val="4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68847"/>
        <c:crosses val="autoZero"/>
        <c:crossBetween val="between"/>
        <c:majorUnit val="10"/>
      </c:valAx>
      <c:valAx>
        <c:axId val="218789231"/>
        <c:scaling>
          <c:orientation val="minMax"/>
          <c:max val="20"/>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8780495"/>
        <c:crosses val="max"/>
        <c:crossBetween val="between"/>
        <c:majorUnit val="5"/>
      </c:valAx>
      <c:catAx>
        <c:axId val="218780495"/>
        <c:scaling>
          <c:orientation val="minMax"/>
        </c:scaling>
        <c:delete val="1"/>
        <c:axPos val="b"/>
        <c:numFmt formatCode="General" sourceLinked="1"/>
        <c:majorTickMark val="out"/>
        <c:minorTickMark val="none"/>
        <c:tickLblPos val="nextTo"/>
        <c:crossAx val="218789231"/>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9670314152407349"/>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'22'!$I$12:$P$13</c:f>
              <c:multiLvlStrCache>
                <c:ptCount val="8"/>
                <c:lvl>
                  <c:pt idx="0">
                    <c:v>I.25</c:v>
                  </c:pt>
                  <c:pt idx="1">
                    <c:v>II.25</c:v>
                  </c:pt>
                  <c:pt idx="2">
                    <c:v>III.25</c:v>
                  </c:pt>
                  <c:pt idx="3">
                    <c:v>IV.25</c:v>
                  </c:pt>
                  <c:pt idx="4">
                    <c:v>I.25</c:v>
                  </c:pt>
                  <c:pt idx="5">
                    <c:v>II.25</c:v>
                  </c:pt>
                  <c:pt idx="6">
                    <c:v>III.25</c:v>
                  </c:pt>
                  <c:pt idx="7">
                    <c:v>IV.25</c:v>
                  </c:pt>
                </c:lvl>
                <c:lvl>
                  <c:pt idx="0">
                    <c:v>Коефіцієнт нетто-збитковості</c:v>
                  </c:pt>
                  <c:pt idx="4">
                    <c:v>Коефіцієнт нетто-витрат</c:v>
                  </c:pt>
                </c:lvl>
              </c:multiLvlStrCache>
            </c:multiLvlStrRef>
          </c:cat>
          <c:val>
            <c:numRef>
              <c:f>'22'!$I$14:$P$14</c:f>
              <c:numCache>
                <c:formatCode>0%</c:formatCode>
                <c:ptCount val="8"/>
                <c:pt idx="0">
                  <c:v>0.1905</c:v>
                </c:pt>
                <c:pt idx="1">
                  <c:v>6.5600000000000006E-2</c:v>
                </c:pt>
                <c:pt idx="2">
                  <c:v>0.26290000000000002</c:v>
                </c:pt>
                <c:pt idx="3">
                  <c:v>7.5700000000000003E-2</c:v>
                </c:pt>
                <c:pt idx="4">
                  <c:v>9.5600000000000004E-2</c:v>
                </c:pt>
                <c:pt idx="5">
                  <c:v>0.1128</c:v>
                </c:pt>
                <c:pt idx="6">
                  <c:v>0.28270000000000001</c:v>
                </c:pt>
                <c:pt idx="7">
                  <c:v>0.20469999999999999</c:v>
                </c:pt>
              </c:numCache>
            </c:numRef>
          </c:val>
          <c:extLst>
            <c:ext xmlns:c16="http://schemas.microsoft.com/office/drawing/2014/chart" uri="{C3380CC4-5D6E-409C-BE32-E72D297353CC}">
              <c16:uniqueId val="{00000000-9239-4108-BE51-0F1B53B2E26F}"/>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'22'!$I$12:$P$13</c:f>
              <c:multiLvlStrCache>
                <c:ptCount val="8"/>
                <c:lvl>
                  <c:pt idx="0">
                    <c:v>I.25</c:v>
                  </c:pt>
                  <c:pt idx="1">
                    <c:v>II.25</c:v>
                  </c:pt>
                  <c:pt idx="2">
                    <c:v>III.25</c:v>
                  </c:pt>
                  <c:pt idx="3">
                    <c:v>IV.25</c:v>
                  </c:pt>
                  <c:pt idx="4">
                    <c:v>I.25</c:v>
                  </c:pt>
                  <c:pt idx="5">
                    <c:v>II.25</c:v>
                  </c:pt>
                  <c:pt idx="6">
                    <c:v>III.25</c:v>
                  </c:pt>
                  <c:pt idx="7">
                    <c:v>IV.25</c:v>
                  </c:pt>
                </c:lvl>
                <c:lvl>
                  <c:pt idx="0">
                    <c:v>Коефіцієнт нетто-збитковості</c:v>
                  </c:pt>
                  <c:pt idx="4">
                    <c:v>Коефіцієнт нетто-витрат</c:v>
                  </c:pt>
                </c:lvl>
              </c:multiLvlStrCache>
            </c:multiLvlStrRef>
          </c:cat>
          <c:val>
            <c:numRef>
              <c:f>'22'!$I$15:$P$15</c:f>
              <c:numCache>
                <c:formatCode>0%</c:formatCode>
                <c:ptCount val="8"/>
                <c:pt idx="0">
                  <c:v>0.33100000000000002</c:v>
                </c:pt>
                <c:pt idx="1">
                  <c:v>0.46710000000000002</c:v>
                </c:pt>
                <c:pt idx="2">
                  <c:v>0.4153</c:v>
                </c:pt>
                <c:pt idx="3">
                  <c:v>0.43809999999999999</c:v>
                </c:pt>
                <c:pt idx="4">
                  <c:v>0.37669999999999998</c:v>
                </c:pt>
                <c:pt idx="5">
                  <c:v>0.3402</c:v>
                </c:pt>
                <c:pt idx="6">
                  <c:v>0.432</c:v>
                </c:pt>
                <c:pt idx="7">
                  <c:v>0.43180000000000002</c:v>
                </c:pt>
              </c:numCache>
            </c:numRef>
          </c:val>
          <c:extLst>
            <c:ext xmlns:c16="http://schemas.microsoft.com/office/drawing/2014/chart" uri="{C3380CC4-5D6E-409C-BE32-E72D297353CC}">
              <c16:uniqueId val="{00000001-9239-4108-BE51-0F1B53B2E26F}"/>
            </c:ext>
          </c:extLst>
        </c:ser>
        <c:ser>
          <c:idx val="2"/>
          <c:order val="2"/>
          <c:tx>
            <c:strRef>
              <c:f>'22'!$H$16</c:f>
              <c:strCache>
                <c:ptCount val="1"/>
                <c:pt idx="0">
                  <c:v>50–59%</c:v>
                </c:pt>
              </c:strCache>
            </c:strRef>
          </c:tx>
          <c:spPr>
            <a:solidFill>
              <a:schemeClr val="accent1">
                <a:alpha val="50000"/>
              </a:schemeClr>
            </a:solidFill>
            <a:ln>
              <a:noFill/>
            </a:ln>
            <a:effectLst/>
            <a:extLst>
              <a:ext uri="{91240B29-F687-4F45-9708-019B960494DF}">
                <a14:hiddenLine xmlns:a14="http://schemas.microsoft.com/office/drawing/2010/main">
                  <a:noFill/>
                </a14:hiddenLine>
              </a:ext>
            </a:extLst>
          </c:spPr>
          <c:invertIfNegative val="0"/>
          <c:cat>
            <c:multiLvlStrRef>
              <c:f>'22'!$I$12:$P$13</c:f>
              <c:multiLvlStrCache>
                <c:ptCount val="8"/>
                <c:lvl>
                  <c:pt idx="0">
                    <c:v>I.25</c:v>
                  </c:pt>
                  <c:pt idx="1">
                    <c:v>II.25</c:v>
                  </c:pt>
                  <c:pt idx="2">
                    <c:v>III.25</c:v>
                  </c:pt>
                  <c:pt idx="3">
                    <c:v>IV.25</c:v>
                  </c:pt>
                  <c:pt idx="4">
                    <c:v>I.25</c:v>
                  </c:pt>
                  <c:pt idx="5">
                    <c:v>II.25</c:v>
                  </c:pt>
                  <c:pt idx="6">
                    <c:v>III.25</c:v>
                  </c:pt>
                  <c:pt idx="7">
                    <c:v>IV.25</c:v>
                  </c:pt>
                </c:lvl>
                <c:lvl>
                  <c:pt idx="0">
                    <c:v>Коефіцієнт нетто-збитковості</c:v>
                  </c:pt>
                  <c:pt idx="4">
                    <c:v>Коефіцієнт нетто-витрат</c:v>
                  </c:pt>
                </c:lvl>
              </c:multiLvlStrCache>
            </c:multiLvlStrRef>
          </c:cat>
          <c:val>
            <c:numRef>
              <c:f>'22'!$I$16:$P$16</c:f>
              <c:numCache>
                <c:formatCode>0%</c:formatCode>
                <c:ptCount val="8"/>
                <c:pt idx="0">
                  <c:v>0.40920000000000001</c:v>
                </c:pt>
                <c:pt idx="1">
                  <c:v>0.16189999999999999</c:v>
                </c:pt>
                <c:pt idx="2">
                  <c:v>0.29870000000000002</c:v>
                </c:pt>
                <c:pt idx="3">
                  <c:v>0.26889999999999997</c:v>
                </c:pt>
                <c:pt idx="4">
                  <c:v>0.40920000000000001</c:v>
                </c:pt>
                <c:pt idx="5">
                  <c:v>0.48120000000000002</c:v>
                </c:pt>
                <c:pt idx="6">
                  <c:v>0.23419999999999999</c:v>
                </c:pt>
                <c:pt idx="7">
                  <c:v>0.30299999999999999</c:v>
                </c:pt>
              </c:numCache>
            </c:numRef>
          </c:val>
          <c:extLst>
            <c:ext xmlns:c16="http://schemas.microsoft.com/office/drawing/2014/chart" uri="{C3380CC4-5D6E-409C-BE32-E72D297353CC}">
              <c16:uniqueId val="{00000002-9239-4108-BE51-0F1B53B2E26F}"/>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'22'!$I$12:$P$13</c:f>
              <c:multiLvlStrCache>
                <c:ptCount val="8"/>
                <c:lvl>
                  <c:pt idx="0">
                    <c:v>I.25</c:v>
                  </c:pt>
                  <c:pt idx="1">
                    <c:v>II.25</c:v>
                  </c:pt>
                  <c:pt idx="2">
                    <c:v>III.25</c:v>
                  </c:pt>
                  <c:pt idx="3">
                    <c:v>IV.25</c:v>
                  </c:pt>
                  <c:pt idx="4">
                    <c:v>I.25</c:v>
                  </c:pt>
                  <c:pt idx="5">
                    <c:v>II.25</c:v>
                  </c:pt>
                  <c:pt idx="6">
                    <c:v>III.25</c:v>
                  </c:pt>
                  <c:pt idx="7">
                    <c:v>IV.25</c:v>
                  </c:pt>
                </c:lvl>
                <c:lvl>
                  <c:pt idx="0">
                    <c:v>Коефіцієнт нетто-збитковості</c:v>
                  </c:pt>
                  <c:pt idx="4">
                    <c:v>Коефіцієнт нетто-витрат</c:v>
                  </c:pt>
                </c:lvl>
              </c:multiLvlStrCache>
            </c:multiLvlStrRef>
          </c:cat>
          <c:val>
            <c:numRef>
              <c:f>'22'!$I$17:$P$17</c:f>
              <c:numCache>
                <c:formatCode>0%</c:formatCode>
                <c:ptCount val="8"/>
                <c:pt idx="0">
                  <c:v>2.63E-2</c:v>
                </c:pt>
                <c:pt idx="1">
                  <c:v>0.18709999999999999</c:v>
                </c:pt>
                <c:pt idx="2">
                  <c:v>1.0200000000000001E-2</c:v>
                </c:pt>
                <c:pt idx="3">
                  <c:v>0.13689999999999999</c:v>
                </c:pt>
                <c:pt idx="4">
                  <c:v>8.0500000000000002E-2</c:v>
                </c:pt>
                <c:pt idx="5">
                  <c:v>1.8700000000000001E-2</c:v>
                </c:pt>
                <c:pt idx="6">
                  <c:v>2.64E-2</c:v>
                </c:pt>
                <c:pt idx="7">
                  <c:v>2.2499999999999999E-2</c:v>
                </c:pt>
              </c:numCache>
            </c:numRef>
          </c:val>
          <c:extLst>
            <c:ext xmlns:c16="http://schemas.microsoft.com/office/drawing/2014/chart" uri="{C3380CC4-5D6E-409C-BE32-E72D297353CC}">
              <c16:uniqueId val="{00000003-9239-4108-BE51-0F1B53B2E26F}"/>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'22'!$I$12:$P$13</c:f>
              <c:multiLvlStrCache>
                <c:ptCount val="8"/>
                <c:lvl>
                  <c:pt idx="0">
                    <c:v>I.25</c:v>
                  </c:pt>
                  <c:pt idx="1">
                    <c:v>II.25</c:v>
                  </c:pt>
                  <c:pt idx="2">
                    <c:v>III.25</c:v>
                  </c:pt>
                  <c:pt idx="3">
                    <c:v>IV.25</c:v>
                  </c:pt>
                  <c:pt idx="4">
                    <c:v>I.25</c:v>
                  </c:pt>
                  <c:pt idx="5">
                    <c:v>II.25</c:v>
                  </c:pt>
                  <c:pt idx="6">
                    <c:v>III.25</c:v>
                  </c:pt>
                  <c:pt idx="7">
                    <c:v>IV.25</c:v>
                  </c:pt>
                </c:lvl>
                <c:lvl>
                  <c:pt idx="0">
                    <c:v>Коефіцієнт нетто-збитковості</c:v>
                  </c:pt>
                  <c:pt idx="4">
                    <c:v>Коефіцієнт нетто-витрат</c:v>
                  </c:pt>
                </c:lvl>
              </c:multiLvlStrCache>
            </c:multiLvlStrRef>
          </c:cat>
          <c:val>
            <c:numRef>
              <c:f>'22'!$I$18:$P$18</c:f>
              <c:numCache>
                <c:formatCode>0%</c:formatCode>
                <c:ptCount val="8"/>
                <c:pt idx="0">
                  <c:v>4.2999999999999997E-2</c:v>
                </c:pt>
                <c:pt idx="1">
                  <c:v>0.1183</c:v>
                </c:pt>
                <c:pt idx="2">
                  <c:v>1.2800000000000001E-2</c:v>
                </c:pt>
                <c:pt idx="3">
                  <c:v>8.0500000000000002E-2</c:v>
                </c:pt>
                <c:pt idx="4">
                  <c:v>3.8100000000000002E-2</c:v>
                </c:pt>
                <c:pt idx="5">
                  <c:v>4.7E-2</c:v>
                </c:pt>
                <c:pt idx="6">
                  <c:v>2.47E-2</c:v>
                </c:pt>
                <c:pt idx="7">
                  <c:v>3.7999999999999999E-2</c:v>
                </c:pt>
              </c:numCache>
            </c:numRef>
          </c:val>
          <c:extLst>
            <c:ext xmlns:c16="http://schemas.microsoft.com/office/drawing/2014/chart" uri="{C3380CC4-5D6E-409C-BE32-E72D297353CC}">
              <c16:uniqueId val="{00000004-9239-4108-BE51-0F1B53B2E26F}"/>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680497925311204"/>
          <c:h val="0.87032951971454187"/>
        </c:manualLayout>
      </c:layout>
      <c:barChart>
        <c:barDir val="col"/>
        <c:grouping val="percentStacked"/>
        <c:varyColors val="0"/>
        <c:ser>
          <c:idx val="0"/>
          <c:order val="0"/>
          <c:tx>
            <c:strRef>
              <c:f>'22'!$H$14</c:f>
              <c:strCache>
                <c:ptCount val="1"/>
                <c:pt idx="0">
                  <c:v>&lt;40%</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'22'!$I$10:$P$11</c:f>
              <c:multiLvlStrCache>
                <c:ptCount val="8"/>
                <c:lvl>
                  <c:pt idx="0">
                    <c:v>Q1.25</c:v>
                  </c:pt>
                  <c:pt idx="1">
                    <c:v>Q2.25</c:v>
                  </c:pt>
                  <c:pt idx="2">
                    <c:v>Q3.25</c:v>
                  </c:pt>
                  <c:pt idx="3">
                    <c:v>Q4.25</c:v>
                  </c:pt>
                  <c:pt idx="4">
                    <c:v>Q1.25</c:v>
                  </c:pt>
                  <c:pt idx="5">
                    <c:v>Q2.25</c:v>
                  </c:pt>
                  <c:pt idx="6">
                    <c:v>Q3.25</c:v>
                  </c:pt>
                  <c:pt idx="7">
                    <c:v>Q4.25</c:v>
                  </c:pt>
                </c:lvl>
                <c:lvl>
                  <c:pt idx="0">
                    <c:v>Net loss ratio</c:v>
                  </c:pt>
                  <c:pt idx="4">
                    <c:v>Net expense ratio</c:v>
                  </c:pt>
                </c:lvl>
              </c:multiLvlStrCache>
            </c:multiLvlStrRef>
          </c:cat>
          <c:val>
            <c:numRef>
              <c:f>'22'!$I$14:$P$14</c:f>
              <c:numCache>
                <c:formatCode>0%</c:formatCode>
                <c:ptCount val="8"/>
                <c:pt idx="0">
                  <c:v>0.1905</c:v>
                </c:pt>
                <c:pt idx="1">
                  <c:v>6.5600000000000006E-2</c:v>
                </c:pt>
                <c:pt idx="2">
                  <c:v>0.26290000000000002</c:v>
                </c:pt>
                <c:pt idx="3">
                  <c:v>7.5700000000000003E-2</c:v>
                </c:pt>
                <c:pt idx="4">
                  <c:v>9.5600000000000004E-2</c:v>
                </c:pt>
                <c:pt idx="5">
                  <c:v>0.1128</c:v>
                </c:pt>
                <c:pt idx="6">
                  <c:v>0.28270000000000001</c:v>
                </c:pt>
                <c:pt idx="7">
                  <c:v>0.20469999999999999</c:v>
                </c:pt>
              </c:numCache>
            </c:numRef>
          </c:val>
          <c:extLst>
            <c:ext xmlns:c16="http://schemas.microsoft.com/office/drawing/2014/chart" uri="{C3380CC4-5D6E-409C-BE32-E72D297353CC}">
              <c16:uniqueId val="{00000000-7D13-49D1-92BB-E8E60BFA10EE}"/>
            </c:ext>
          </c:extLst>
        </c:ser>
        <c:ser>
          <c:idx val="1"/>
          <c:order val="1"/>
          <c:tx>
            <c:strRef>
              <c:f>'22'!$H$15</c:f>
              <c:strCache>
                <c:ptCount val="1"/>
                <c:pt idx="0">
                  <c:v>40–49%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'22'!$I$10:$P$11</c:f>
              <c:multiLvlStrCache>
                <c:ptCount val="8"/>
                <c:lvl>
                  <c:pt idx="0">
                    <c:v>Q1.25</c:v>
                  </c:pt>
                  <c:pt idx="1">
                    <c:v>Q2.25</c:v>
                  </c:pt>
                  <c:pt idx="2">
                    <c:v>Q3.25</c:v>
                  </c:pt>
                  <c:pt idx="3">
                    <c:v>Q4.25</c:v>
                  </c:pt>
                  <c:pt idx="4">
                    <c:v>Q1.25</c:v>
                  </c:pt>
                  <c:pt idx="5">
                    <c:v>Q2.25</c:v>
                  </c:pt>
                  <c:pt idx="6">
                    <c:v>Q3.25</c:v>
                  </c:pt>
                  <c:pt idx="7">
                    <c:v>Q4.25</c:v>
                  </c:pt>
                </c:lvl>
                <c:lvl>
                  <c:pt idx="0">
                    <c:v>Net loss ratio</c:v>
                  </c:pt>
                  <c:pt idx="4">
                    <c:v>Net expense ratio</c:v>
                  </c:pt>
                </c:lvl>
              </c:multiLvlStrCache>
            </c:multiLvlStrRef>
          </c:cat>
          <c:val>
            <c:numRef>
              <c:f>'22'!$I$15:$P$15</c:f>
              <c:numCache>
                <c:formatCode>0%</c:formatCode>
                <c:ptCount val="8"/>
                <c:pt idx="0">
                  <c:v>0.33100000000000002</c:v>
                </c:pt>
                <c:pt idx="1">
                  <c:v>0.46710000000000002</c:v>
                </c:pt>
                <c:pt idx="2">
                  <c:v>0.4153</c:v>
                </c:pt>
                <c:pt idx="3">
                  <c:v>0.43809999999999999</c:v>
                </c:pt>
                <c:pt idx="4">
                  <c:v>0.37669999999999998</c:v>
                </c:pt>
                <c:pt idx="5">
                  <c:v>0.3402</c:v>
                </c:pt>
                <c:pt idx="6">
                  <c:v>0.432</c:v>
                </c:pt>
                <c:pt idx="7">
                  <c:v>0.43180000000000002</c:v>
                </c:pt>
              </c:numCache>
            </c:numRef>
          </c:val>
          <c:extLst>
            <c:ext xmlns:c16="http://schemas.microsoft.com/office/drawing/2014/chart" uri="{C3380CC4-5D6E-409C-BE32-E72D297353CC}">
              <c16:uniqueId val="{00000001-7D13-49D1-92BB-E8E60BFA10EE}"/>
            </c:ext>
          </c:extLst>
        </c:ser>
        <c:ser>
          <c:idx val="2"/>
          <c:order val="2"/>
          <c:tx>
            <c:strRef>
              <c:f>'22'!$H$16</c:f>
              <c:strCache>
                <c:ptCount val="1"/>
                <c:pt idx="0">
                  <c:v>50–59%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multiLvlStrRef>
              <c:f>'22'!$I$10:$P$11</c:f>
              <c:multiLvlStrCache>
                <c:ptCount val="8"/>
                <c:lvl>
                  <c:pt idx="0">
                    <c:v>Q1.25</c:v>
                  </c:pt>
                  <c:pt idx="1">
                    <c:v>Q2.25</c:v>
                  </c:pt>
                  <c:pt idx="2">
                    <c:v>Q3.25</c:v>
                  </c:pt>
                  <c:pt idx="3">
                    <c:v>Q4.25</c:v>
                  </c:pt>
                  <c:pt idx="4">
                    <c:v>Q1.25</c:v>
                  </c:pt>
                  <c:pt idx="5">
                    <c:v>Q2.25</c:v>
                  </c:pt>
                  <c:pt idx="6">
                    <c:v>Q3.25</c:v>
                  </c:pt>
                  <c:pt idx="7">
                    <c:v>Q4.25</c:v>
                  </c:pt>
                </c:lvl>
                <c:lvl>
                  <c:pt idx="0">
                    <c:v>Net loss ratio</c:v>
                  </c:pt>
                  <c:pt idx="4">
                    <c:v>Net expense ratio</c:v>
                  </c:pt>
                </c:lvl>
              </c:multiLvlStrCache>
            </c:multiLvlStrRef>
          </c:cat>
          <c:val>
            <c:numRef>
              <c:f>'22'!$I$16:$P$16</c:f>
              <c:numCache>
                <c:formatCode>0%</c:formatCode>
                <c:ptCount val="8"/>
                <c:pt idx="0">
                  <c:v>0.40920000000000001</c:v>
                </c:pt>
                <c:pt idx="1">
                  <c:v>0.16189999999999999</c:v>
                </c:pt>
                <c:pt idx="2">
                  <c:v>0.29870000000000002</c:v>
                </c:pt>
                <c:pt idx="3">
                  <c:v>0.26889999999999997</c:v>
                </c:pt>
                <c:pt idx="4">
                  <c:v>0.40920000000000001</c:v>
                </c:pt>
                <c:pt idx="5">
                  <c:v>0.48120000000000002</c:v>
                </c:pt>
                <c:pt idx="6">
                  <c:v>0.23419999999999999</c:v>
                </c:pt>
                <c:pt idx="7">
                  <c:v>0.30299999999999999</c:v>
                </c:pt>
              </c:numCache>
            </c:numRef>
          </c:val>
          <c:extLst>
            <c:ext xmlns:c16="http://schemas.microsoft.com/office/drawing/2014/chart" uri="{C3380CC4-5D6E-409C-BE32-E72D297353CC}">
              <c16:uniqueId val="{00000002-7D13-49D1-92BB-E8E60BFA10EE}"/>
            </c:ext>
          </c:extLst>
        </c:ser>
        <c:ser>
          <c:idx val="3"/>
          <c:order val="3"/>
          <c:tx>
            <c:strRef>
              <c:f>'22'!$H$17</c:f>
              <c:strCache>
                <c:ptCount val="1"/>
                <c:pt idx="0">
                  <c:v>60–69%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'22'!$I$10:$P$11</c:f>
              <c:multiLvlStrCache>
                <c:ptCount val="8"/>
                <c:lvl>
                  <c:pt idx="0">
                    <c:v>Q1.25</c:v>
                  </c:pt>
                  <c:pt idx="1">
                    <c:v>Q2.25</c:v>
                  </c:pt>
                  <c:pt idx="2">
                    <c:v>Q3.25</c:v>
                  </c:pt>
                  <c:pt idx="3">
                    <c:v>Q4.25</c:v>
                  </c:pt>
                  <c:pt idx="4">
                    <c:v>Q1.25</c:v>
                  </c:pt>
                  <c:pt idx="5">
                    <c:v>Q2.25</c:v>
                  </c:pt>
                  <c:pt idx="6">
                    <c:v>Q3.25</c:v>
                  </c:pt>
                  <c:pt idx="7">
                    <c:v>Q4.25</c:v>
                  </c:pt>
                </c:lvl>
                <c:lvl>
                  <c:pt idx="0">
                    <c:v>Net loss ratio</c:v>
                  </c:pt>
                  <c:pt idx="4">
                    <c:v>Net expense ratio</c:v>
                  </c:pt>
                </c:lvl>
              </c:multiLvlStrCache>
            </c:multiLvlStrRef>
          </c:cat>
          <c:val>
            <c:numRef>
              <c:f>'22'!$I$17:$P$17</c:f>
              <c:numCache>
                <c:formatCode>0%</c:formatCode>
                <c:ptCount val="8"/>
                <c:pt idx="0">
                  <c:v>2.63E-2</c:v>
                </c:pt>
                <c:pt idx="1">
                  <c:v>0.18709999999999999</c:v>
                </c:pt>
                <c:pt idx="2">
                  <c:v>1.0200000000000001E-2</c:v>
                </c:pt>
                <c:pt idx="3">
                  <c:v>0.13689999999999999</c:v>
                </c:pt>
                <c:pt idx="4">
                  <c:v>8.0500000000000002E-2</c:v>
                </c:pt>
                <c:pt idx="5">
                  <c:v>1.8700000000000001E-2</c:v>
                </c:pt>
                <c:pt idx="6">
                  <c:v>2.64E-2</c:v>
                </c:pt>
                <c:pt idx="7">
                  <c:v>2.2499999999999999E-2</c:v>
                </c:pt>
              </c:numCache>
            </c:numRef>
          </c:val>
          <c:extLst>
            <c:ext xmlns:c16="http://schemas.microsoft.com/office/drawing/2014/chart" uri="{C3380CC4-5D6E-409C-BE32-E72D297353CC}">
              <c16:uniqueId val="{00000003-7D13-49D1-92BB-E8E60BFA10EE}"/>
            </c:ext>
          </c:extLst>
        </c:ser>
        <c:ser>
          <c:idx val="4"/>
          <c:order val="4"/>
          <c:tx>
            <c:strRef>
              <c:f>'22'!$H$18</c:f>
              <c:strCache>
                <c:ptCount val="1"/>
                <c:pt idx="0">
                  <c:v>&gt;70%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'22'!$I$10:$P$11</c:f>
              <c:multiLvlStrCache>
                <c:ptCount val="8"/>
                <c:lvl>
                  <c:pt idx="0">
                    <c:v>Q1.25</c:v>
                  </c:pt>
                  <c:pt idx="1">
                    <c:v>Q2.25</c:v>
                  </c:pt>
                  <c:pt idx="2">
                    <c:v>Q3.25</c:v>
                  </c:pt>
                  <c:pt idx="3">
                    <c:v>Q4.25</c:v>
                  </c:pt>
                  <c:pt idx="4">
                    <c:v>Q1.25</c:v>
                  </c:pt>
                  <c:pt idx="5">
                    <c:v>Q2.25</c:v>
                  </c:pt>
                  <c:pt idx="6">
                    <c:v>Q3.25</c:v>
                  </c:pt>
                  <c:pt idx="7">
                    <c:v>Q4.25</c:v>
                  </c:pt>
                </c:lvl>
                <c:lvl>
                  <c:pt idx="0">
                    <c:v>Net loss ratio</c:v>
                  </c:pt>
                  <c:pt idx="4">
                    <c:v>Net expense ratio</c:v>
                  </c:pt>
                </c:lvl>
              </c:multiLvlStrCache>
            </c:multiLvlStrRef>
          </c:cat>
          <c:val>
            <c:numRef>
              <c:f>'22'!$I$18:$P$18</c:f>
              <c:numCache>
                <c:formatCode>0%</c:formatCode>
                <c:ptCount val="8"/>
                <c:pt idx="0">
                  <c:v>4.2999999999999997E-2</c:v>
                </c:pt>
                <c:pt idx="1">
                  <c:v>0.1183</c:v>
                </c:pt>
                <c:pt idx="2">
                  <c:v>1.2800000000000001E-2</c:v>
                </c:pt>
                <c:pt idx="3">
                  <c:v>8.0500000000000002E-2</c:v>
                </c:pt>
                <c:pt idx="4">
                  <c:v>3.8100000000000002E-2</c:v>
                </c:pt>
                <c:pt idx="5">
                  <c:v>4.7E-2</c:v>
                </c:pt>
                <c:pt idx="6">
                  <c:v>2.47E-2</c:v>
                </c:pt>
                <c:pt idx="7">
                  <c:v>3.7999999999999999E-2</c:v>
                </c:pt>
              </c:numCache>
            </c:numRef>
          </c:val>
          <c:extLst>
            <c:ext xmlns:c16="http://schemas.microsoft.com/office/drawing/2014/chart" uri="{C3380CC4-5D6E-409C-BE32-E72D297353CC}">
              <c16:uniqueId val="{00000004-7D13-49D1-92BB-E8E60BFA10EE}"/>
            </c:ext>
          </c:extLst>
        </c:ser>
        <c:dLbls>
          <c:showLegendKey val="0"/>
          <c:showVal val="0"/>
          <c:showCatName val="0"/>
          <c:showSerName val="0"/>
          <c:showPercent val="0"/>
          <c:showBubbleSize val="0"/>
        </c:dLbls>
        <c:gapWidth val="50"/>
        <c:overlap val="100"/>
        <c:axId val="2008787471"/>
        <c:axId val="2008782063"/>
      </c:barChart>
      <c:catAx>
        <c:axId val="2008787471"/>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2063"/>
        <c:crosses val="autoZero"/>
        <c:auto val="1"/>
        <c:lblAlgn val="ctr"/>
        <c:lblOffset val="100"/>
        <c:noMultiLvlLbl val="0"/>
      </c:catAx>
      <c:valAx>
        <c:axId val="2008782063"/>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008787471"/>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195020746887967E-2"/>
          <c:y val="0.88873550424236325"/>
          <c:w val="0.929460580912863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'23'!$G$8:$V$8</c:f>
              <c:strCache>
                <c:ptCount val="16"/>
                <c:pt idx="0">
                  <c:v>I.22</c:v>
                </c:pt>
                <c:pt idx="3">
                  <c:v>ІV.22</c:v>
                </c:pt>
                <c:pt idx="5">
                  <c:v>II.23</c:v>
                </c:pt>
                <c:pt idx="7">
                  <c:v>ІV.23</c:v>
                </c:pt>
                <c:pt idx="9">
                  <c:v>II.24</c:v>
                </c:pt>
                <c:pt idx="11">
                  <c:v>ІV.24</c:v>
                </c:pt>
                <c:pt idx="13">
                  <c:v>II.25</c:v>
                </c:pt>
                <c:pt idx="15">
                  <c:v>ІV.25</c:v>
                </c:pt>
              </c:strCache>
            </c:strRef>
          </c:cat>
          <c:val>
            <c:numRef>
              <c:f>'23'!$G$9:$V$9</c:f>
              <c:numCache>
                <c:formatCode>0.00</c:formatCode>
                <c:ptCount val="16"/>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pt idx="15">
                  <c:v>1.84</c:v>
                </c:pt>
              </c:numCache>
            </c:numRef>
          </c:val>
          <c:extLst>
            <c:ext xmlns:c16="http://schemas.microsoft.com/office/drawing/2014/chart" uri="{C3380CC4-5D6E-409C-BE32-E72D297353CC}">
              <c16:uniqueId val="{00000000-822C-4A41-AB6A-3129F516D343}"/>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822C-4A41-AB6A-3129F516D343}"/>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822C-4A41-AB6A-3129F516D343}"/>
              </c:ext>
            </c:extLst>
          </c:dPt>
          <c:dPt>
            <c:idx val="8"/>
            <c:marker>
              <c:symbol val="none"/>
            </c:marker>
            <c:bubble3D val="0"/>
            <c:spPr>
              <a:ln w="25400" cap="rnd">
                <a:noFill/>
                <a:round/>
              </a:ln>
              <a:effectLst/>
            </c:spPr>
            <c:extLst>
              <c:ext xmlns:c16="http://schemas.microsoft.com/office/drawing/2014/chart" uri="{C3380CC4-5D6E-409C-BE32-E72D297353CC}">
                <c16:uniqueId val="{00000006-822C-4A41-AB6A-3129F516D343}"/>
              </c:ext>
            </c:extLst>
          </c:dPt>
          <c:dPt>
            <c:idx val="12"/>
            <c:marker>
              <c:symbol val="none"/>
            </c:marker>
            <c:bubble3D val="0"/>
            <c:spPr>
              <a:ln w="25400" cap="rnd">
                <a:noFill/>
                <a:round/>
              </a:ln>
              <a:effectLst/>
            </c:spPr>
            <c:extLst>
              <c:ext xmlns:c16="http://schemas.microsoft.com/office/drawing/2014/chart" uri="{C3380CC4-5D6E-409C-BE32-E72D297353CC}">
                <c16:uniqueId val="{00000008-822C-4A41-AB6A-3129F516D343}"/>
              </c:ext>
            </c:extLst>
          </c:dPt>
          <c:cat>
            <c:strRef>
              <c:f>'23'!$G$8:$Q$8</c:f>
              <c:strCache>
                <c:ptCount val="10"/>
                <c:pt idx="0">
                  <c:v>I.22</c:v>
                </c:pt>
                <c:pt idx="3">
                  <c:v>ІV.22</c:v>
                </c:pt>
                <c:pt idx="5">
                  <c:v>II.23</c:v>
                </c:pt>
                <c:pt idx="7">
                  <c:v>ІV.23</c:v>
                </c:pt>
                <c:pt idx="9">
                  <c:v>II.24</c:v>
                </c:pt>
              </c:strCache>
            </c:strRef>
          </c:cat>
          <c:val>
            <c:numRef>
              <c:f>'23'!$G$10:$V$10</c:f>
              <c:numCache>
                <c:formatCode>0%</c:formatCode>
                <c:ptCount val="16"/>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2.93E-2</c:v>
                </c:pt>
                <c:pt idx="15" formatCode="0.00%">
                  <c:v>6.4899999999999999E-2</c:v>
                </c:pt>
              </c:numCache>
            </c:numRef>
          </c:val>
          <c:smooth val="0"/>
          <c:extLst>
            <c:ext xmlns:c16="http://schemas.microsoft.com/office/drawing/2014/chart" uri="{C3380CC4-5D6E-409C-BE32-E72D297353CC}">
              <c16:uniqueId val="{00000009-822C-4A41-AB6A-3129F516D343}"/>
            </c:ext>
          </c:extLst>
        </c:ser>
        <c:ser>
          <c:idx val="3"/>
          <c:order val="2"/>
          <c:tx>
            <c:strRef>
              <c:f>'23'!$F$11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822C-4A41-AB6A-3129F516D343}"/>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822C-4A41-AB6A-3129F516D343}"/>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822C-4A41-AB6A-3129F516D343}"/>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822C-4A41-AB6A-3129F516D343}"/>
              </c:ext>
            </c:extLst>
          </c:dPt>
          <c:cat>
            <c:strRef>
              <c:f>'23'!$G$8:$Q$8</c:f>
              <c:strCache>
                <c:ptCount val="10"/>
                <c:pt idx="0">
                  <c:v>I.22</c:v>
                </c:pt>
                <c:pt idx="3">
                  <c:v>ІV.22</c:v>
                </c:pt>
                <c:pt idx="5">
                  <c:v>II.23</c:v>
                </c:pt>
                <c:pt idx="7">
                  <c:v>ІV.23</c:v>
                </c:pt>
                <c:pt idx="9">
                  <c:v>II.24</c:v>
                </c:pt>
              </c:strCache>
            </c:strRef>
          </c:cat>
          <c:val>
            <c:numRef>
              <c:f>'23'!$G$11:$V$11</c:f>
              <c:numCache>
                <c:formatCode>0%</c:formatCode>
                <c:ptCount val="16"/>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9.6000000000000002E-2</c:v>
                </c:pt>
                <c:pt idx="15" formatCode="0.00%">
                  <c:v>0.21299999999999999</c:v>
                </c:pt>
              </c:numCache>
            </c:numRef>
          </c:val>
          <c:smooth val="0"/>
          <c:extLst>
            <c:ext xmlns:c16="http://schemas.microsoft.com/office/drawing/2014/chart" uri="{C3380CC4-5D6E-409C-BE32-E72D297353CC}">
              <c16:uniqueId val="{00000012-822C-4A41-AB6A-3129F516D343}"/>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1"/>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'23'!$E$9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'23'!$G$8:$V$8</c:f>
              <c:strCache>
                <c:ptCount val="16"/>
                <c:pt idx="0">
                  <c:v>I.22</c:v>
                </c:pt>
                <c:pt idx="3">
                  <c:v>ІV.22</c:v>
                </c:pt>
                <c:pt idx="5">
                  <c:v>II.23</c:v>
                </c:pt>
                <c:pt idx="7">
                  <c:v>ІV.23</c:v>
                </c:pt>
                <c:pt idx="9">
                  <c:v>II.24</c:v>
                </c:pt>
                <c:pt idx="11">
                  <c:v>ІV.24</c:v>
                </c:pt>
                <c:pt idx="13">
                  <c:v>II.25</c:v>
                </c:pt>
                <c:pt idx="15">
                  <c:v>ІV.25</c:v>
                </c:pt>
              </c:strCache>
            </c:strRef>
          </c:cat>
          <c:val>
            <c:numRef>
              <c:f>'23'!$G$9:$V$9</c:f>
              <c:numCache>
                <c:formatCode>0.00</c:formatCode>
                <c:ptCount val="16"/>
                <c:pt idx="0">
                  <c:v>0.1</c:v>
                </c:pt>
                <c:pt idx="1">
                  <c:v>0.31</c:v>
                </c:pt>
                <c:pt idx="2">
                  <c:v>0.33</c:v>
                </c:pt>
                <c:pt idx="3">
                  <c:v>0.34</c:v>
                </c:pt>
                <c:pt idx="4">
                  <c:v>0.25</c:v>
                </c:pt>
                <c:pt idx="5">
                  <c:v>0.45</c:v>
                </c:pt>
                <c:pt idx="6">
                  <c:v>0.7</c:v>
                </c:pt>
                <c:pt idx="7">
                  <c:v>0.55000000000000004</c:v>
                </c:pt>
                <c:pt idx="8">
                  <c:v>0.26</c:v>
                </c:pt>
                <c:pt idx="9">
                  <c:v>0.87</c:v>
                </c:pt>
                <c:pt idx="10">
                  <c:v>1.075</c:v>
                </c:pt>
                <c:pt idx="11">
                  <c:v>1.41</c:v>
                </c:pt>
                <c:pt idx="12">
                  <c:v>0.24833654568999997</c:v>
                </c:pt>
                <c:pt idx="13">
                  <c:v>0.46</c:v>
                </c:pt>
                <c:pt idx="14">
                  <c:v>0.82</c:v>
                </c:pt>
                <c:pt idx="15">
                  <c:v>1.84</c:v>
                </c:pt>
              </c:numCache>
            </c:numRef>
          </c:val>
          <c:extLst>
            <c:ext xmlns:c16="http://schemas.microsoft.com/office/drawing/2014/chart" uri="{C3380CC4-5D6E-409C-BE32-E72D297353CC}">
              <c16:uniqueId val="{00000000-79BE-40E7-81FF-8386937A3C77}"/>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'23'!$E$10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79BE-40E7-81FF-8386937A3C77}"/>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79BE-40E7-81FF-8386937A3C77}"/>
              </c:ext>
            </c:extLst>
          </c:dPt>
          <c:dPt>
            <c:idx val="8"/>
            <c:marker>
              <c:symbol val="none"/>
            </c:marker>
            <c:bubble3D val="0"/>
            <c:spPr>
              <a:ln w="25400" cap="rnd">
                <a:noFill/>
                <a:round/>
              </a:ln>
              <a:effectLst/>
            </c:spPr>
            <c:extLst>
              <c:ext xmlns:c16="http://schemas.microsoft.com/office/drawing/2014/chart" uri="{C3380CC4-5D6E-409C-BE32-E72D297353CC}">
                <c16:uniqueId val="{00000006-79BE-40E7-81FF-8386937A3C77}"/>
              </c:ext>
            </c:extLst>
          </c:dPt>
          <c:dPt>
            <c:idx val="12"/>
            <c:marker>
              <c:symbol val="none"/>
            </c:marker>
            <c:bubble3D val="0"/>
            <c:spPr>
              <a:ln w="25400" cap="rnd">
                <a:noFill/>
                <a:round/>
              </a:ln>
              <a:effectLst/>
            </c:spPr>
            <c:extLst>
              <c:ext xmlns:c16="http://schemas.microsoft.com/office/drawing/2014/chart" uri="{C3380CC4-5D6E-409C-BE32-E72D297353CC}">
                <c16:uniqueId val="{00000008-79BE-40E7-81FF-8386937A3C77}"/>
              </c:ext>
            </c:extLst>
          </c:dPt>
          <c:cat>
            <c:strRef>
              <c:f>'23'!$G$8:$Q$8</c:f>
              <c:strCache>
                <c:ptCount val="10"/>
                <c:pt idx="0">
                  <c:v>I.22</c:v>
                </c:pt>
                <c:pt idx="3">
                  <c:v>ІV.22</c:v>
                </c:pt>
                <c:pt idx="5">
                  <c:v>II.23</c:v>
                </c:pt>
                <c:pt idx="7">
                  <c:v>ІV.23</c:v>
                </c:pt>
                <c:pt idx="9">
                  <c:v>II.24</c:v>
                </c:pt>
              </c:strCache>
            </c:strRef>
          </c:cat>
          <c:val>
            <c:numRef>
              <c:f>'23'!$G$10:$V$10</c:f>
              <c:numCache>
                <c:formatCode>0%</c:formatCode>
                <c:ptCount val="16"/>
                <c:pt idx="0">
                  <c:v>5.4999999999999997E-3</c:v>
                </c:pt>
                <c:pt idx="1">
                  <c:v>1.7000000000000001E-2</c:v>
                </c:pt>
                <c:pt idx="2">
                  <c:v>1.8100000000000002E-2</c:v>
                </c:pt>
                <c:pt idx="3">
                  <c:v>1.8200000000000001E-2</c:v>
                </c:pt>
                <c:pt idx="4">
                  <c:v>1.18E-2</c:v>
                </c:pt>
                <c:pt idx="5">
                  <c:v>2.1100000000000001E-2</c:v>
                </c:pt>
                <c:pt idx="6">
                  <c:v>3.2199999999999999E-2</c:v>
                </c:pt>
                <c:pt idx="7">
                  <c:v>2.47E-2</c:v>
                </c:pt>
                <c:pt idx="8">
                  <c:v>1.06E-2</c:v>
                </c:pt>
                <c:pt idx="9">
                  <c:v>3.5099999999999999E-2</c:v>
                </c:pt>
                <c:pt idx="10">
                  <c:v>4.3200000000000002E-2</c:v>
                </c:pt>
                <c:pt idx="11">
                  <c:v>5.5899999999999998E-2</c:v>
                </c:pt>
                <c:pt idx="12">
                  <c:v>9.6091323804543584E-3</c:v>
                </c:pt>
                <c:pt idx="13" formatCode="0.00%">
                  <c:v>1.66E-2</c:v>
                </c:pt>
                <c:pt idx="14" formatCode="0.00%">
                  <c:v>2.93E-2</c:v>
                </c:pt>
                <c:pt idx="15" formatCode="0.00%">
                  <c:v>6.4899999999999999E-2</c:v>
                </c:pt>
              </c:numCache>
            </c:numRef>
          </c:val>
          <c:smooth val="0"/>
          <c:extLst>
            <c:ext xmlns:c16="http://schemas.microsoft.com/office/drawing/2014/chart" uri="{C3380CC4-5D6E-409C-BE32-E72D297353CC}">
              <c16:uniqueId val="{00000009-79BE-40E7-81FF-8386937A3C77}"/>
            </c:ext>
          </c:extLst>
        </c:ser>
        <c:ser>
          <c:idx val="3"/>
          <c:order val="2"/>
          <c:tx>
            <c:strRef>
              <c:f>'23'!$E$11</c:f>
              <c:strCache>
                <c:ptCount val="1"/>
                <c:pt idx="0">
                  <c:v>ROE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79BE-40E7-81FF-8386937A3C77}"/>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79BE-40E7-81FF-8386937A3C77}"/>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79BE-40E7-81FF-8386937A3C77}"/>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79BE-40E7-81FF-8386937A3C77}"/>
              </c:ext>
            </c:extLst>
          </c:dPt>
          <c:cat>
            <c:strRef>
              <c:f>'23'!$G$8:$Q$8</c:f>
              <c:strCache>
                <c:ptCount val="10"/>
                <c:pt idx="0">
                  <c:v>I.22</c:v>
                </c:pt>
                <c:pt idx="3">
                  <c:v>ІV.22</c:v>
                </c:pt>
                <c:pt idx="5">
                  <c:v>II.23</c:v>
                </c:pt>
                <c:pt idx="7">
                  <c:v>ІV.23</c:v>
                </c:pt>
                <c:pt idx="9">
                  <c:v>II.24</c:v>
                </c:pt>
              </c:strCache>
            </c:strRef>
          </c:cat>
          <c:val>
            <c:numRef>
              <c:f>'23'!$G$11:$V$11</c:f>
              <c:numCache>
                <c:formatCode>0%</c:formatCode>
                <c:ptCount val="16"/>
                <c:pt idx="0">
                  <c:v>4.0800000000000003E-2</c:v>
                </c:pt>
                <c:pt idx="1">
                  <c:v>0.12809999999999999</c:v>
                </c:pt>
                <c:pt idx="2">
                  <c:v>0.13830000000000001</c:v>
                </c:pt>
                <c:pt idx="3">
                  <c:v>0.1424</c:v>
                </c:pt>
                <c:pt idx="4">
                  <c:v>9.5000000000000001E-2</c:v>
                </c:pt>
                <c:pt idx="5">
                  <c:v>0.16619999999999999</c:v>
                </c:pt>
                <c:pt idx="6">
                  <c:v>0.248</c:v>
                </c:pt>
                <c:pt idx="7">
                  <c:v>0.1885</c:v>
                </c:pt>
                <c:pt idx="8">
                  <c:v>5.0999999999999997E-2</c:v>
                </c:pt>
                <c:pt idx="9">
                  <c:v>0.1401</c:v>
                </c:pt>
                <c:pt idx="10">
                  <c:v>0.14860000000000001</c:v>
                </c:pt>
                <c:pt idx="11">
                  <c:v>0.1893</c:v>
                </c:pt>
                <c:pt idx="12">
                  <c:v>3.1614146008711111E-2</c:v>
                </c:pt>
                <c:pt idx="13" formatCode="0.00%">
                  <c:v>5.3900000000000003E-2</c:v>
                </c:pt>
                <c:pt idx="14" formatCode="0.00%">
                  <c:v>9.6000000000000002E-2</c:v>
                </c:pt>
                <c:pt idx="15" formatCode="0.00%">
                  <c:v>0.21299999999999999</c:v>
                </c:pt>
              </c:numCache>
            </c:numRef>
          </c:val>
          <c:smooth val="0"/>
          <c:extLst>
            <c:ext xmlns:c16="http://schemas.microsoft.com/office/drawing/2014/chart" uri="{C3380CC4-5D6E-409C-BE32-E72D297353CC}">
              <c16:uniqueId val="{00000012-79BE-40E7-81FF-8386937A3C77}"/>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2"/>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0.5"/>
      </c:valAx>
      <c:valAx>
        <c:axId val="545078424"/>
        <c:scaling>
          <c:orientation val="minMax"/>
          <c:max val="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0.1"/>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'24'!$F$9</c:f>
              <c:strCache>
                <c:ptCount val="1"/>
                <c:pt idx="0">
                  <c:v>Фінансовий результат</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'24'!$G$8:$V$8</c:f>
              <c:strCache>
                <c:ptCount val="16"/>
                <c:pt idx="0">
                  <c:v>I.22</c:v>
                </c:pt>
                <c:pt idx="3">
                  <c:v>ІV.22</c:v>
                </c:pt>
                <c:pt idx="5">
                  <c:v>II.23</c:v>
                </c:pt>
                <c:pt idx="7">
                  <c:v>ІV.23</c:v>
                </c:pt>
                <c:pt idx="9">
                  <c:v>II.24</c:v>
                </c:pt>
                <c:pt idx="11">
                  <c:v>ІV.24</c:v>
                </c:pt>
                <c:pt idx="13">
                  <c:v>II.25</c:v>
                </c:pt>
                <c:pt idx="15">
                  <c:v>ІV.25</c:v>
                </c:pt>
              </c:strCache>
            </c:strRef>
          </c:cat>
          <c:val>
            <c:numRef>
              <c:f>'24'!$G$9:$V$9</c:f>
              <c:numCache>
                <c:formatCode>0.0</c:formatCode>
                <c:ptCount val="16"/>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3.48</c:v>
                </c:pt>
                <c:pt idx="15" formatCode="0.00">
                  <c:v>4.95</c:v>
                </c:pt>
              </c:numCache>
            </c:numRef>
          </c:val>
          <c:extLst>
            <c:ext xmlns:c16="http://schemas.microsoft.com/office/drawing/2014/chart" uri="{C3380CC4-5D6E-409C-BE32-E72D297353CC}">
              <c16:uniqueId val="{00000000-D991-4024-B15E-80702A6EF6AE}"/>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'24'!$F$10</c:f>
              <c:strCache>
                <c:ptCount val="1"/>
                <c:pt idx="0">
                  <c:v>ROA (п. ш.)</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D991-4024-B15E-80702A6EF6A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D991-4024-B15E-80702A6EF6AE}"/>
              </c:ext>
            </c:extLst>
          </c:dPt>
          <c:dPt>
            <c:idx val="8"/>
            <c:marker>
              <c:symbol val="none"/>
            </c:marker>
            <c:bubble3D val="0"/>
            <c:spPr>
              <a:ln w="25400" cap="rnd">
                <a:noFill/>
                <a:round/>
              </a:ln>
              <a:effectLst/>
            </c:spPr>
            <c:extLst>
              <c:ext xmlns:c16="http://schemas.microsoft.com/office/drawing/2014/chart" uri="{C3380CC4-5D6E-409C-BE32-E72D297353CC}">
                <c16:uniqueId val="{00000006-D991-4024-B15E-80702A6EF6AE}"/>
              </c:ext>
            </c:extLst>
          </c:dPt>
          <c:dPt>
            <c:idx val="12"/>
            <c:marker>
              <c:symbol val="none"/>
            </c:marker>
            <c:bubble3D val="0"/>
            <c:spPr>
              <a:ln w="25400" cap="rnd">
                <a:noFill/>
                <a:round/>
              </a:ln>
              <a:effectLst/>
            </c:spPr>
            <c:extLst>
              <c:ext xmlns:c16="http://schemas.microsoft.com/office/drawing/2014/chart" uri="{C3380CC4-5D6E-409C-BE32-E72D297353CC}">
                <c16:uniqueId val="{00000008-D991-4024-B15E-80702A6EF6AE}"/>
              </c:ext>
            </c:extLst>
          </c:dPt>
          <c:cat>
            <c:strRef>
              <c:f>'24'!$G$8:$Q$8</c:f>
              <c:strCache>
                <c:ptCount val="10"/>
                <c:pt idx="0">
                  <c:v>I.22</c:v>
                </c:pt>
                <c:pt idx="3">
                  <c:v>ІV.22</c:v>
                </c:pt>
                <c:pt idx="5">
                  <c:v>II.23</c:v>
                </c:pt>
                <c:pt idx="7">
                  <c:v>ІV.23</c:v>
                </c:pt>
                <c:pt idx="9">
                  <c:v>II.24</c:v>
                </c:pt>
              </c:strCache>
            </c:strRef>
          </c:cat>
          <c:val>
            <c:numRef>
              <c:f>'24'!$G$10:$V$10</c:f>
              <c:numCache>
                <c:formatCode>0.0%</c:formatCode>
                <c:ptCount val="16"/>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6.7299999999999999E-2</c:v>
                </c:pt>
                <c:pt idx="15" formatCode="0.00%">
                  <c:v>9.1700000000000004E-2</c:v>
                </c:pt>
              </c:numCache>
            </c:numRef>
          </c:val>
          <c:smooth val="0"/>
          <c:extLst>
            <c:ext xmlns:c16="http://schemas.microsoft.com/office/drawing/2014/chart" uri="{C3380CC4-5D6E-409C-BE32-E72D297353CC}">
              <c16:uniqueId val="{00000009-D991-4024-B15E-80702A6EF6AE}"/>
            </c:ext>
          </c:extLst>
        </c:ser>
        <c:ser>
          <c:idx val="3"/>
          <c:order val="2"/>
          <c:tx>
            <c:strRef>
              <c:f>'24'!$F$11</c:f>
              <c:strCache>
                <c:ptCount val="1"/>
                <c:pt idx="0">
                  <c:v>ROE (п. ш.)</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D991-4024-B15E-80702A6EF6AE}"/>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D991-4024-B15E-80702A6EF6AE}"/>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D991-4024-B15E-80702A6EF6AE}"/>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D991-4024-B15E-80702A6EF6AE}"/>
              </c:ext>
            </c:extLst>
          </c:dPt>
          <c:cat>
            <c:strRef>
              <c:f>'24'!$G$8:$Q$8</c:f>
              <c:strCache>
                <c:ptCount val="10"/>
                <c:pt idx="0">
                  <c:v>I.22</c:v>
                </c:pt>
                <c:pt idx="3">
                  <c:v>ІV.22</c:v>
                </c:pt>
                <c:pt idx="5">
                  <c:v>II.23</c:v>
                </c:pt>
                <c:pt idx="7">
                  <c:v>ІV.23</c:v>
                </c:pt>
                <c:pt idx="9">
                  <c:v>II.24</c:v>
                </c:pt>
              </c:strCache>
            </c:strRef>
          </c:cat>
          <c:val>
            <c:numRef>
              <c:f>'24'!$G$11:$V$11</c:f>
              <c:numCache>
                <c:formatCode>0.0%</c:formatCode>
                <c:ptCount val="16"/>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
                  <c:v>0.1807</c:v>
                </c:pt>
                <c:pt idx="15" formatCode="0%">
                  <c:v>0.25019999999999998</c:v>
                </c:pt>
              </c:numCache>
            </c:numRef>
          </c:val>
          <c:smooth val="0"/>
          <c:extLst>
            <c:ext xmlns:c16="http://schemas.microsoft.com/office/drawing/2014/chart" uri="{C3380CC4-5D6E-409C-BE32-E72D297353CC}">
              <c16:uniqueId val="{00000012-D991-4024-B15E-80702A6EF6AE}"/>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1"/>
      </c:valAx>
      <c:valAx>
        <c:axId val="545078424"/>
        <c:scaling>
          <c:orientation val="minMax"/>
          <c:max val="0.300000000000000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666547544922785E-2"/>
          <c:y val="4.9190901005988566E-2"/>
          <c:w val="0.84743052595009327"/>
          <c:h val="0.69740787037037033"/>
        </c:manualLayout>
      </c:layout>
      <c:barChart>
        <c:barDir val="col"/>
        <c:grouping val="stacked"/>
        <c:varyColors val="0"/>
        <c:ser>
          <c:idx val="0"/>
          <c:order val="0"/>
          <c:tx>
            <c:strRef>
              <c:f>'24'!$E$9</c:f>
              <c:strCache>
                <c:ptCount val="1"/>
                <c:pt idx="0">
                  <c:v>Net profit or 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'24'!$G$8:$V$8</c:f>
              <c:strCache>
                <c:ptCount val="16"/>
                <c:pt idx="0">
                  <c:v>I.22</c:v>
                </c:pt>
                <c:pt idx="3">
                  <c:v>ІV.22</c:v>
                </c:pt>
                <c:pt idx="5">
                  <c:v>II.23</c:v>
                </c:pt>
                <c:pt idx="7">
                  <c:v>ІV.23</c:v>
                </c:pt>
                <c:pt idx="9">
                  <c:v>II.24</c:v>
                </c:pt>
                <c:pt idx="11">
                  <c:v>ІV.24</c:v>
                </c:pt>
                <c:pt idx="13">
                  <c:v>II.25</c:v>
                </c:pt>
                <c:pt idx="15">
                  <c:v>ІV.25</c:v>
                </c:pt>
              </c:strCache>
            </c:strRef>
          </c:cat>
          <c:val>
            <c:numRef>
              <c:f>'24'!$G$9:$V$9</c:f>
              <c:numCache>
                <c:formatCode>0.0</c:formatCode>
                <c:ptCount val="16"/>
                <c:pt idx="0">
                  <c:v>0.86</c:v>
                </c:pt>
                <c:pt idx="1">
                  <c:v>1.78</c:v>
                </c:pt>
                <c:pt idx="2">
                  <c:v>3.14</c:v>
                </c:pt>
                <c:pt idx="3">
                  <c:v>3.01</c:v>
                </c:pt>
                <c:pt idx="4">
                  <c:v>0.51</c:v>
                </c:pt>
                <c:pt idx="5">
                  <c:v>1.17</c:v>
                </c:pt>
                <c:pt idx="6">
                  <c:v>1.81</c:v>
                </c:pt>
                <c:pt idx="7">
                  <c:v>1.9</c:v>
                </c:pt>
                <c:pt idx="8">
                  <c:v>0.82</c:v>
                </c:pt>
                <c:pt idx="9">
                  <c:v>1.39</c:v>
                </c:pt>
                <c:pt idx="10">
                  <c:v>1.98</c:v>
                </c:pt>
                <c:pt idx="11">
                  <c:v>2.48</c:v>
                </c:pt>
                <c:pt idx="12">
                  <c:v>0.96</c:v>
                </c:pt>
                <c:pt idx="13" formatCode="0.00">
                  <c:v>1.87</c:v>
                </c:pt>
                <c:pt idx="14" formatCode="0.00">
                  <c:v>3.48</c:v>
                </c:pt>
                <c:pt idx="15" formatCode="0.00">
                  <c:v>4.95</c:v>
                </c:pt>
              </c:numCache>
            </c:numRef>
          </c:val>
          <c:extLst>
            <c:ext xmlns:c16="http://schemas.microsoft.com/office/drawing/2014/chart" uri="{C3380CC4-5D6E-409C-BE32-E72D297353CC}">
              <c16:uniqueId val="{00000000-89C6-4740-95DD-167FA5D84E2D}"/>
            </c:ext>
          </c:extLst>
        </c:ser>
        <c:dLbls>
          <c:showLegendKey val="0"/>
          <c:showVal val="0"/>
          <c:showCatName val="0"/>
          <c:showSerName val="0"/>
          <c:showPercent val="0"/>
          <c:showBubbleSize val="0"/>
        </c:dLbls>
        <c:gapWidth val="50"/>
        <c:overlap val="100"/>
        <c:axId val="545053496"/>
        <c:axId val="545054808"/>
        <c:extLst/>
      </c:barChart>
      <c:lineChart>
        <c:grouping val="standard"/>
        <c:varyColors val="0"/>
        <c:ser>
          <c:idx val="2"/>
          <c:order val="1"/>
          <c:tx>
            <c:strRef>
              <c:f>'24'!$E$10</c:f>
              <c:strCache>
                <c:ptCount val="1"/>
                <c:pt idx="0">
                  <c:v>ROA (r.h.s.)</c:v>
                </c:pt>
              </c:strCache>
            </c:strRef>
          </c:tx>
          <c:spPr>
            <a:ln w="25400" cap="rnd">
              <a:solidFill>
                <a:srgbClr val="057D46"/>
              </a:solidFill>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89C6-4740-95DD-167FA5D84E2D}"/>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89C6-4740-95DD-167FA5D84E2D}"/>
              </c:ext>
            </c:extLst>
          </c:dPt>
          <c:dPt>
            <c:idx val="8"/>
            <c:marker>
              <c:symbol val="none"/>
            </c:marker>
            <c:bubble3D val="0"/>
            <c:spPr>
              <a:ln w="25400" cap="rnd">
                <a:noFill/>
                <a:round/>
              </a:ln>
              <a:effectLst/>
            </c:spPr>
            <c:extLst>
              <c:ext xmlns:c16="http://schemas.microsoft.com/office/drawing/2014/chart" uri="{C3380CC4-5D6E-409C-BE32-E72D297353CC}">
                <c16:uniqueId val="{00000006-89C6-4740-95DD-167FA5D84E2D}"/>
              </c:ext>
            </c:extLst>
          </c:dPt>
          <c:dPt>
            <c:idx val="12"/>
            <c:marker>
              <c:symbol val="none"/>
            </c:marker>
            <c:bubble3D val="0"/>
            <c:spPr>
              <a:ln w="25400" cap="rnd">
                <a:noFill/>
                <a:round/>
              </a:ln>
              <a:effectLst/>
            </c:spPr>
            <c:extLst>
              <c:ext xmlns:c16="http://schemas.microsoft.com/office/drawing/2014/chart" uri="{C3380CC4-5D6E-409C-BE32-E72D297353CC}">
                <c16:uniqueId val="{00000008-89C6-4740-95DD-167FA5D84E2D}"/>
              </c:ext>
            </c:extLst>
          </c:dPt>
          <c:cat>
            <c:strRef>
              <c:f>'24'!$G$8:$Q$8</c:f>
              <c:strCache>
                <c:ptCount val="10"/>
                <c:pt idx="0">
                  <c:v>I.22</c:v>
                </c:pt>
                <c:pt idx="3">
                  <c:v>ІV.22</c:v>
                </c:pt>
                <c:pt idx="5">
                  <c:v>II.23</c:v>
                </c:pt>
                <c:pt idx="7">
                  <c:v>ІV.23</c:v>
                </c:pt>
                <c:pt idx="9">
                  <c:v>II.24</c:v>
                </c:pt>
              </c:strCache>
            </c:strRef>
          </c:cat>
          <c:val>
            <c:numRef>
              <c:f>'24'!$G$10:$V$10</c:f>
              <c:numCache>
                <c:formatCode>0.0%</c:formatCode>
                <c:ptCount val="16"/>
                <c:pt idx="0">
                  <c:v>1.83E-2</c:v>
                </c:pt>
                <c:pt idx="1">
                  <c:v>3.7900000000000003E-2</c:v>
                </c:pt>
                <c:pt idx="2">
                  <c:v>6.5699999999999995E-2</c:v>
                </c:pt>
                <c:pt idx="3">
                  <c:v>6.2300000000000001E-2</c:v>
                </c:pt>
                <c:pt idx="4">
                  <c:v>1.0200000000000001E-2</c:v>
                </c:pt>
                <c:pt idx="5">
                  <c:v>2.3800000000000002E-2</c:v>
                </c:pt>
                <c:pt idx="6">
                  <c:v>3.6700000000000003E-2</c:v>
                </c:pt>
                <c:pt idx="7">
                  <c:v>3.8300000000000001E-2</c:v>
                </c:pt>
                <c:pt idx="8" formatCode="0%">
                  <c:v>1.77E-2</c:v>
                </c:pt>
                <c:pt idx="9">
                  <c:v>3.1300000000000001E-2</c:v>
                </c:pt>
                <c:pt idx="10" formatCode="0.00%">
                  <c:v>4.48E-2</c:v>
                </c:pt>
                <c:pt idx="11" formatCode="0.00%">
                  <c:v>5.57E-2</c:v>
                </c:pt>
                <c:pt idx="12" formatCode="0.00%">
                  <c:v>2.1499999999999998E-2</c:v>
                </c:pt>
                <c:pt idx="13" formatCode="0.00%">
                  <c:v>3.78E-2</c:v>
                </c:pt>
                <c:pt idx="14" formatCode="0.00%">
                  <c:v>6.7299999999999999E-2</c:v>
                </c:pt>
                <c:pt idx="15" formatCode="0.00%">
                  <c:v>9.1700000000000004E-2</c:v>
                </c:pt>
              </c:numCache>
            </c:numRef>
          </c:val>
          <c:smooth val="0"/>
          <c:extLst>
            <c:ext xmlns:c16="http://schemas.microsoft.com/office/drawing/2014/chart" uri="{C3380CC4-5D6E-409C-BE32-E72D297353CC}">
              <c16:uniqueId val="{00000009-89C6-4740-95DD-167FA5D84E2D}"/>
            </c:ext>
          </c:extLst>
        </c:ser>
        <c:ser>
          <c:idx val="3"/>
          <c:order val="2"/>
          <c:tx>
            <c:strRef>
              <c:f>'24'!$E$11</c:f>
              <c:strCache>
                <c:ptCount val="1"/>
                <c:pt idx="0">
                  <c:v>ROE (r.h.s.)</c:v>
                </c:pt>
              </c:strCache>
            </c:strRef>
          </c:tx>
          <c:spPr>
            <a:ln w="25400" cap="rnd" cmpd="sng">
              <a:solidFill>
                <a:srgbClr val="7D0532"/>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B-89C6-4740-95DD-167FA5D84E2D}"/>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D-89C6-4740-95DD-167FA5D84E2D}"/>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F-89C6-4740-95DD-167FA5D84E2D}"/>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11-89C6-4740-95DD-167FA5D84E2D}"/>
              </c:ext>
            </c:extLst>
          </c:dPt>
          <c:cat>
            <c:strRef>
              <c:f>'24'!$G$8:$Q$8</c:f>
              <c:strCache>
                <c:ptCount val="10"/>
                <c:pt idx="0">
                  <c:v>I.22</c:v>
                </c:pt>
                <c:pt idx="3">
                  <c:v>ІV.22</c:v>
                </c:pt>
                <c:pt idx="5">
                  <c:v>II.23</c:v>
                </c:pt>
                <c:pt idx="7">
                  <c:v>ІV.23</c:v>
                </c:pt>
                <c:pt idx="9">
                  <c:v>II.24</c:v>
                </c:pt>
              </c:strCache>
            </c:strRef>
          </c:cat>
          <c:val>
            <c:numRef>
              <c:f>'24'!$G$11:$V$11</c:f>
              <c:numCache>
                <c:formatCode>0.0%</c:formatCode>
                <c:ptCount val="16"/>
                <c:pt idx="0">
                  <c:v>4.2099999999999999E-2</c:v>
                </c:pt>
                <c:pt idx="1">
                  <c:v>8.5999999999999993E-2</c:v>
                </c:pt>
                <c:pt idx="2">
                  <c:v>0.1487</c:v>
                </c:pt>
                <c:pt idx="3">
                  <c:v>0.14230000000000001</c:v>
                </c:pt>
                <c:pt idx="4">
                  <c:v>2.52E-2</c:v>
                </c:pt>
                <c:pt idx="5">
                  <c:v>5.96E-2</c:v>
                </c:pt>
                <c:pt idx="6">
                  <c:v>9.35E-2</c:v>
                </c:pt>
                <c:pt idx="7">
                  <c:v>9.9599999999999994E-2</c:v>
                </c:pt>
                <c:pt idx="8" formatCode="0%">
                  <c:v>4.6399999999999997E-2</c:v>
                </c:pt>
                <c:pt idx="9">
                  <c:v>7.85E-2</c:v>
                </c:pt>
                <c:pt idx="10" formatCode="0.00%">
                  <c:v>0.11219999999999999</c:v>
                </c:pt>
                <c:pt idx="11" formatCode="0.00%">
                  <c:v>0.13969999999999999</c:v>
                </c:pt>
                <c:pt idx="12" formatCode="0.00%">
                  <c:v>5.33E-2</c:v>
                </c:pt>
                <c:pt idx="13" formatCode="0.00%">
                  <c:v>9.9199999999999997E-2</c:v>
                </c:pt>
                <c:pt idx="14" formatCode="0%">
                  <c:v>0.1807</c:v>
                </c:pt>
                <c:pt idx="15" formatCode="0%">
                  <c:v>0.25019999999999998</c:v>
                </c:pt>
              </c:numCache>
            </c:numRef>
          </c:val>
          <c:smooth val="0"/>
          <c:extLst>
            <c:ext xmlns:c16="http://schemas.microsoft.com/office/drawing/2014/chart" uri="{C3380CC4-5D6E-409C-BE32-E72D297353CC}">
              <c16:uniqueId val="{00000012-89C6-4740-95DD-167FA5D84E2D}"/>
            </c:ext>
          </c:extLst>
        </c:ser>
        <c:dLbls>
          <c:showLegendKey val="0"/>
          <c:showVal val="0"/>
          <c:showCatName val="0"/>
          <c:showSerName val="0"/>
          <c:showPercent val="0"/>
          <c:showBubbleSize val="0"/>
        </c:dLbls>
        <c:marker val="1"/>
        <c:smooth val="0"/>
        <c:axId val="545072848"/>
        <c:axId val="545078424"/>
        <c:extLst/>
      </c:lineChart>
      <c:catAx>
        <c:axId val="545053496"/>
        <c:scaling>
          <c:orientation val="minMax"/>
        </c:scaling>
        <c:delete val="0"/>
        <c:axPos val="b"/>
        <c:numFmt formatCode="@" sourceLinked="0"/>
        <c:majorTickMark val="in"/>
        <c:minorTickMark val="none"/>
        <c:tickLblPos val="low"/>
        <c:spPr>
          <a:noFill/>
          <a:ln w="9525" cap="flat" cmpd="sng" algn="ctr">
            <a:solidFill>
              <a:schemeClr val="tx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4808"/>
        <c:crosses val="autoZero"/>
        <c:auto val="1"/>
        <c:lblAlgn val="ctr"/>
        <c:lblOffset val="100"/>
        <c:noMultiLvlLbl val="0"/>
      </c:catAx>
      <c:valAx>
        <c:axId val="545054808"/>
        <c:scaling>
          <c:orientation val="minMax"/>
          <c:max val="6"/>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53496"/>
        <c:crosses val="autoZero"/>
        <c:crossBetween val="between"/>
        <c:majorUnit val="1"/>
      </c:valAx>
      <c:valAx>
        <c:axId val="545078424"/>
        <c:scaling>
          <c:orientation val="minMax"/>
          <c:max val="0.30000000000000004"/>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45072848"/>
        <c:crosses val="max"/>
        <c:crossBetween val="between"/>
        <c:majorUnit val="5.000000000000001E-2"/>
      </c:valAx>
      <c:catAx>
        <c:axId val="545072848"/>
        <c:scaling>
          <c:orientation val="minMax"/>
        </c:scaling>
        <c:delete val="1"/>
        <c:axPos val="b"/>
        <c:numFmt formatCode="General" sourceLinked="1"/>
        <c:majorTickMark val="out"/>
        <c:minorTickMark val="none"/>
        <c:tickLblPos val="nextTo"/>
        <c:crossAx val="54507842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r"/>
      <c:layout>
        <c:manualLayout>
          <c:xMode val="edge"/>
          <c:yMode val="edge"/>
          <c:x val="0"/>
          <c:y val="0.82418425925925931"/>
          <c:w val="1"/>
          <c:h val="0.17048333333333332"/>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'25'!$J$11</c:f>
              <c:strCache>
                <c:ptCount val="1"/>
                <c:pt idx="0">
                  <c:v>Активи,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_-* #\ ##0.0\ _₴_-;\-* #\ ##0.0\ _₴_-;_-* "-"?\ _₴_-;_-@_-</c:formatCode>
                <c:ptCount val="5"/>
                <c:pt idx="0">
                  <c:v>0.57999999999999996</c:v>
                </c:pt>
                <c:pt idx="1">
                  <c:v>0.32</c:v>
                </c:pt>
                <c:pt idx="2">
                  <c:v>32.119999999999997</c:v>
                </c:pt>
                <c:pt idx="3">
                  <c:v>21.14</c:v>
                </c:pt>
                <c:pt idx="4">
                  <c:v>39.69</c:v>
                </c:pt>
              </c:numCache>
            </c:numRef>
          </c:val>
          <c:extLst>
            <c:ext xmlns:c16="http://schemas.microsoft.com/office/drawing/2014/chart" uri="{C3380CC4-5D6E-409C-BE32-E72D297353CC}">
              <c16:uniqueId val="{00000000-7E8B-4038-BD35-DD21E9041795}"/>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'25'!$I$11</c:f>
              <c:strCache>
                <c:ptCount val="1"/>
                <c:pt idx="0">
                  <c:v>Кількість компаній (п. ш.)</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_-* #\ ##0\ _₴_-;\-* #\ ##0\ _₴_-;_-* "-"?\ _₴_-;_-@_-</c:formatCode>
                <c:ptCount val="5"/>
                <c:pt idx="0">
                  <c:v>2</c:v>
                </c:pt>
                <c:pt idx="1">
                  <c:v>1</c:v>
                </c:pt>
                <c:pt idx="2">
                  <c:v>27</c:v>
                </c:pt>
                <c:pt idx="3">
                  <c:v>14</c:v>
                </c:pt>
                <c:pt idx="4">
                  <c:v>13</c:v>
                </c:pt>
              </c:numCache>
            </c:numRef>
          </c:val>
          <c:extLst>
            <c:ext xmlns:c16="http://schemas.microsoft.com/office/drawing/2014/chart" uri="{C3380CC4-5D6E-409C-BE32-E72D297353CC}">
              <c16:uniqueId val="{00000001-7E8B-4038-BD35-DD21E9041795}"/>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min val="0"/>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3399722403724008"/>
          <c:h val="0.66790808080808084"/>
        </c:manualLayout>
      </c:layout>
      <c:barChart>
        <c:barDir val="col"/>
        <c:grouping val="clustered"/>
        <c:varyColors val="0"/>
        <c:ser>
          <c:idx val="2"/>
          <c:order val="0"/>
          <c:tx>
            <c:strRef>
              <c:f>'3'!$J$6</c:f>
              <c:strCache>
                <c:ptCount val="1"/>
                <c:pt idx="0">
                  <c:v>Січень – грудень 2024 року</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1"/>
              <c:layout>
                <c:manualLayout>
                  <c:x val="0"/>
                  <c:y val="1.924242424242412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2D6-4B7E-814D-9B3BAB8025C5}"/>
                </c:ext>
              </c:extLst>
            </c:dLbl>
            <c:dLbl>
              <c:idx val="2"/>
              <c:layout>
                <c:manualLayout>
                  <c:x val="-4.2951665510016302E-3"/>
                  <c:y val="2.411010915994304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4B3-4A8D-B3A5-0A263D3E6CC2}"/>
                </c:ext>
              </c:extLst>
            </c:dLbl>
            <c:dLbl>
              <c:idx val="3"/>
              <c:layout>
                <c:manualLayout>
                  <c:x val="-1.5748762089295473E-16"/>
                  <c:y val="1.80825818699572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2BD-4E16-9E08-B1D52D42B31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'3'!$J$7:$J$10</c:f>
              <c:numCache>
                <c:formatCode>0</c:formatCode>
                <c:ptCount val="4"/>
                <c:pt idx="0" formatCode="#,##0">
                  <c:v>3946.8598387799998</c:v>
                </c:pt>
                <c:pt idx="1">
                  <c:v>27.1</c:v>
                </c:pt>
                <c:pt idx="2" formatCode="#,##0">
                  <c:v>12532.57033362</c:v>
                </c:pt>
                <c:pt idx="3">
                  <c:v>99.915267220000004</c:v>
                </c:pt>
              </c:numCache>
            </c:numRef>
          </c:val>
          <c:extLst>
            <c:ext xmlns:c16="http://schemas.microsoft.com/office/drawing/2014/chart" uri="{C3380CC4-5D6E-409C-BE32-E72D297353CC}">
              <c16:uniqueId val="{00000000-B5C5-4ADE-8D0D-C09661A9F3A8}"/>
            </c:ext>
          </c:extLst>
        </c:ser>
        <c:ser>
          <c:idx val="3"/>
          <c:order val="1"/>
          <c:tx>
            <c:strRef>
              <c:f>'3'!$K$6</c:f>
              <c:strCache>
                <c:ptCount val="1"/>
                <c:pt idx="0">
                  <c:v>Січень – грудень 2025 року</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1.225555555555549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B5C5-4ADE-8D0D-C09661A9F3A8}"/>
                </c:ext>
              </c:extLst>
            </c:dLbl>
            <c:dLbl>
              <c:idx val="1"/>
              <c:layout>
                <c:manualLayout>
                  <c:x val="-8.3006535947712425E-3"/>
                  <c:y val="2.565656565656565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ED-4743-8390-A79F7FBFDCE7}"/>
                </c:ext>
              </c:extLst>
            </c:dLbl>
            <c:dLbl>
              <c:idx val="2"/>
              <c:layout>
                <c:manualLayout>
                  <c:x val="-4.439869281045828E-3"/>
                  <c:y val="2.89646464646464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5C5-4ADE-8D0D-C09661A9F3A8}"/>
                </c:ext>
              </c:extLst>
            </c:dLbl>
            <c:dLbl>
              <c:idx val="3"/>
              <c:layout>
                <c:manualLayout>
                  <c:x val="0"/>
                  <c:y val="1.92424242424242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38-4CC0-BF7A-813F90BB848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'3'!$G$7:$G$10</c:f>
              <c:strCache>
                <c:ptCount val="4"/>
                <c:pt idx="0">
                  <c:v>Страховики</c:v>
                </c:pt>
                <c:pt idx="1">
                  <c:v>Кредитні спілки</c:v>
                </c:pt>
                <c:pt idx="2">
                  <c:v>Фінансові компанії</c:v>
                </c:pt>
                <c:pt idx="3">
                  <c:v>Ломбарди</c:v>
                </c:pt>
              </c:strCache>
            </c:strRef>
          </c:cat>
          <c:val>
            <c:numRef>
              <c:f>'3'!$K$7:$K$10</c:f>
              <c:numCache>
                <c:formatCode>0</c:formatCode>
                <c:ptCount val="4"/>
                <c:pt idx="0" formatCode="#,##0">
                  <c:v>6849.7764229099994</c:v>
                </c:pt>
                <c:pt idx="1">
                  <c:v>21.6</c:v>
                </c:pt>
                <c:pt idx="2" formatCode="#,##0">
                  <c:v>13099.23479764</c:v>
                </c:pt>
                <c:pt idx="3">
                  <c:v>135.96835726</c:v>
                </c:pt>
              </c:numCache>
            </c:numRef>
          </c:val>
          <c:extLst>
            <c:ext xmlns:c16="http://schemas.microsoft.com/office/drawing/2014/chart" uri="{C3380CC4-5D6E-409C-BE32-E72D297353CC}">
              <c16:uniqueId val="{00000003-B5C5-4ADE-8D0D-C09661A9F3A8}"/>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6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majorUnit val="4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058926844670728E-2"/>
          <c:y val="5.3646278986645292E-2"/>
          <c:w val="0.84646359994474374"/>
          <c:h val="0.74121174892346919"/>
        </c:manualLayout>
      </c:layout>
      <c:barChart>
        <c:barDir val="col"/>
        <c:grouping val="clustered"/>
        <c:varyColors val="0"/>
        <c:ser>
          <c:idx val="1"/>
          <c:order val="1"/>
          <c:tx>
            <c:strRef>
              <c:f>'25'!$J$10</c:f>
              <c:strCache>
                <c:ptCount val="1"/>
                <c:pt idx="0">
                  <c:v>Assets,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'25'!$J$12:$J$16</c:f>
              <c:numCache>
                <c:formatCode>_-* #\ ##0.0\ _₴_-;\-* #\ ##0.0\ _₴_-;_-* "-"?\ _₴_-;_-@_-</c:formatCode>
                <c:ptCount val="5"/>
                <c:pt idx="0">
                  <c:v>0.57999999999999996</c:v>
                </c:pt>
                <c:pt idx="1">
                  <c:v>0.32</c:v>
                </c:pt>
                <c:pt idx="2">
                  <c:v>32.119999999999997</c:v>
                </c:pt>
                <c:pt idx="3">
                  <c:v>21.14</c:v>
                </c:pt>
                <c:pt idx="4">
                  <c:v>39.69</c:v>
                </c:pt>
              </c:numCache>
            </c:numRef>
          </c:val>
          <c:extLst>
            <c:ext xmlns:c16="http://schemas.microsoft.com/office/drawing/2014/chart" uri="{C3380CC4-5D6E-409C-BE32-E72D297353CC}">
              <c16:uniqueId val="{00000000-1F23-4F46-8C19-DFBDD3CFEBDC}"/>
            </c:ext>
          </c:extLst>
        </c:ser>
        <c:dLbls>
          <c:showLegendKey val="0"/>
          <c:showVal val="0"/>
          <c:showCatName val="0"/>
          <c:showSerName val="0"/>
          <c:showPercent val="0"/>
          <c:showBubbleSize val="0"/>
        </c:dLbls>
        <c:gapWidth val="50"/>
        <c:axId val="509976160"/>
        <c:axId val="509968256"/>
      </c:barChart>
      <c:barChart>
        <c:barDir val="col"/>
        <c:grouping val="clustered"/>
        <c:varyColors val="0"/>
        <c:ser>
          <c:idx val="0"/>
          <c:order val="0"/>
          <c:tx>
            <c:strRef>
              <c:f>'25'!$I$10</c:f>
              <c:strCache>
                <c:ptCount val="1"/>
                <c:pt idx="0">
                  <c:v>Number of companies (r.h.s.)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'25'!$H$12:$H$16</c:f>
              <c:strCache>
                <c:ptCount val="5"/>
                <c:pt idx="0">
                  <c:v>&lt;100%</c:v>
                </c:pt>
                <c:pt idx="1">
                  <c:v>100–119%</c:v>
                </c:pt>
                <c:pt idx="2">
                  <c:v>120–149%</c:v>
                </c:pt>
                <c:pt idx="3">
                  <c:v>150–200%</c:v>
                </c:pt>
                <c:pt idx="4">
                  <c:v>&gt;200%</c:v>
                </c:pt>
              </c:strCache>
            </c:strRef>
          </c:cat>
          <c:val>
            <c:numRef>
              <c:f>'25'!$I$12:$I$16</c:f>
              <c:numCache>
                <c:formatCode>_-* #\ ##0\ _₴_-;\-* #\ ##0\ _₴_-;_-* "-"?\ _₴_-;_-@_-</c:formatCode>
                <c:ptCount val="5"/>
                <c:pt idx="0">
                  <c:v>2</c:v>
                </c:pt>
                <c:pt idx="1">
                  <c:v>1</c:v>
                </c:pt>
                <c:pt idx="2">
                  <c:v>27</c:v>
                </c:pt>
                <c:pt idx="3">
                  <c:v>14</c:v>
                </c:pt>
                <c:pt idx="4">
                  <c:v>13</c:v>
                </c:pt>
              </c:numCache>
            </c:numRef>
          </c:val>
          <c:extLst>
            <c:ext xmlns:c16="http://schemas.microsoft.com/office/drawing/2014/chart" uri="{C3380CC4-5D6E-409C-BE32-E72D297353CC}">
              <c16:uniqueId val="{00000001-1F23-4F46-8C19-DFBDD3CFEBDC}"/>
            </c:ext>
          </c:extLst>
        </c:ser>
        <c:dLbls>
          <c:showLegendKey val="0"/>
          <c:showVal val="0"/>
          <c:showCatName val="0"/>
          <c:showSerName val="0"/>
          <c:showPercent val="0"/>
          <c:showBubbleSize val="0"/>
        </c:dLbls>
        <c:gapWidth val="270"/>
        <c:axId val="509970336"/>
        <c:axId val="509984896"/>
      </c:barChart>
      <c:catAx>
        <c:axId val="509976160"/>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68256"/>
        <c:crosses val="autoZero"/>
        <c:auto val="1"/>
        <c:lblAlgn val="ctr"/>
        <c:lblOffset val="100"/>
        <c:noMultiLvlLbl val="0"/>
      </c:catAx>
      <c:valAx>
        <c:axId val="509968256"/>
        <c:scaling>
          <c:orientation val="minMax"/>
          <c:max val="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6160"/>
        <c:crosses val="autoZero"/>
        <c:crossBetween val="between"/>
        <c:majorUnit val="10"/>
      </c:valAx>
      <c:valAx>
        <c:axId val="509984896"/>
        <c:scaling>
          <c:orientation val="minMax"/>
          <c:max val="50"/>
        </c:scaling>
        <c:delete val="0"/>
        <c:axPos val="r"/>
        <c:numFmt formatCode="_-* #\ ##0\ _₴_-;\-* #\ ##0\ _₴_-;_-* &quot;-&quot;?\ _₴_-;_-@_-"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9970336"/>
        <c:crosses val="max"/>
        <c:crossBetween val="between"/>
        <c:majorUnit val="10"/>
      </c:valAx>
      <c:catAx>
        <c:axId val="509970336"/>
        <c:scaling>
          <c:orientation val="minMax"/>
        </c:scaling>
        <c:delete val="1"/>
        <c:axPos val="b"/>
        <c:numFmt formatCode="General" sourceLinked="1"/>
        <c:majorTickMark val="out"/>
        <c:minorTickMark val="none"/>
        <c:tickLblPos val="nextTo"/>
        <c:crossAx val="5099848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3.3071517155849522E-2"/>
          <c:y val="0.88946431085783606"/>
          <c:w val="0.92600248036378674"/>
          <c:h val="9.1703041002812472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'26'!$I$9:$P$9</c:f>
              <c:strCache>
                <c:ptCount val="8"/>
                <c:pt idx="0">
                  <c:v>I.24</c:v>
                </c:pt>
                <c:pt idx="1">
                  <c:v>II.24</c:v>
                </c:pt>
                <c:pt idx="2">
                  <c:v>III.24</c:v>
                </c:pt>
                <c:pt idx="3">
                  <c:v>IV.24</c:v>
                </c:pt>
                <c:pt idx="4">
                  <c:v>I.25</c:v>
                </c:pt>
                <c:pt idx="5">
                  <c:v>II.25</c:v>
                </c:pt>
                <c:pt idx="6">
                  <c:v>III.25</c:v>
                </c:pt>
                <c:pt idx="7">
                  <c:v>IV.25</c:v>
                </c:pt>
              </c:strCache>
            </c:strRef>
          </c:cat>
          <c:val>
            <c:numRef>
              <c:f>'26'!$I$10:$P$10</c:f>
              <c:numCache>
                <c:formatCode>0.0%</c:formatCode>
                <c:ptCount val="8"/>
                <c:pt idx="0">
                  <c:v>0.36259999999999998</c:v>
                </c:pt>
                <c:pt idx="1">
                  <c:v>0.1429</c:v>
                </c:pt>
                <c:pt idx="2">
                  <c:v>2.4899999999999999E-2</c:v>
                </c:pt>
                <c:pt idx="3">
                  <c:v>0</c:v>
                </c:pt>
                <c:pt idx="4">
                  <c:v>8.6999999999999994E-3</c:v>
                </c:pt>
                <c:pt idx="5">
                  <c:v>0</c:v>
                </c:pt>
                <c:pt idx="6">
                  <c:v>0</c:v>
                </c:pt>
                <c:pt idx="7">
                  <c:v>6.1999999999999998E-3</c:v>
                </c:pt>
              </c:numCache>
            </c:numRef>
          </c:val>
          <c:extLst>
            <c:ext xmlns:c16="http://schemas.microsoft.com/office/drawing/2014/chart" uri="{C3380CC4-5D6E-409C-BE32-E72D297353CC}">
              <c16:uniqueId val="{00000000-2D1A-4003-8A2E-410A06D3730A}"/>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'26'!$I$9:$P$9</c:f>
              <c:strCache>
                <c:ptCount val="8"/>
                <c:pt idx="0">
                  <c:v>I.24</c:v>
                </c:pt>
                <c:pt idx="1">
                  <c:v>II.24</c:v>
                </c:pt>
                <c:pt idx="2">
                  <c:v>III.24</c:v>
                </c:pt>
                <c:pt idx="3">
                  <c:v>IV.24</c:v>
                </c:pt>
                <c:pt idx="4">
                  <c:v>I.25</c:v>
                </c:pt>
                <c:pt idx="5">
                  <c:v>II.25</c:v>
                </c:pt>
                <c:pt idx="6">
                  <c:v>III.25</c:v>
                </c:pt>
                <c:pt idx="7">
                  <c:v>IV.25</c:v>
                </c:pt>
              </c:strCache>
            </c:strRef>
          </c:cat>
          <c:val>
            <c:numRef>
              <c:f>'26'!$I$11:$P$11</c:f>
              <c:numCache>
                <c:formatCode>0.0%</c:formatCode>
                <c:ptCount val="8"/>
                <c:pt idx="0">
                  <c:v>6.3399999999999998E-2</c:v>
                </c:pt>
                <c:pt idx="1">
                  <c:v>0.16189999999999999</c:v>
                </c:pt>
                <c:pt idx="2">
                  <c:v>1.2699999999999999E-2</c:v>
                </c:pt>
                <c:pt idx="3">
                  <c:v>8.6999999999999994E-3</c:v>
                </c:pt>
                <c:pt idx="4">
                  <c:v>0</c:v>
                </c:pt>
                <c:pt idx="5">
                  <c:v>1.2200000000000001E-2</c:v>
                </c:pt>
                <c:pt idx="6">
                  <c:v>1.8E-3</c:v>
                </c:pt>
                <c:pt idx="7">
                  <c:v>3.3999999999999998E-3</c:v>
                </c:pt>
              </c:numCache>
            </c:numRef>
          </c:val>
          <c:extLst>
            <c:ext xmlns:c16="http://schemas.microsoft.com/office/drawing/2014/chart" uri="{C3380CC4-5D6E-409C-BE32-E72D297353CC}">
              <c16:uniqueId val="{00000001-2D1A-4003-8A2E-410A06D3730A}"/>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'26'!$I$9:$P$9</c:f>
              <c:strCache>
                <c:ptCount val="8"/>
                <c:pt idx="0">
                  <c:v>I.24</c:v>
                </c:pt>
                <c:pt idx="1">
                  <c:v>II.24</c:v>
                </c:pt>
                <c:pt idx="2">
                  <c:v>III.24</c:v>
                </c:pt>
                <c:pt idx="3">
                  <c:v>IV.24</c:v>
                </c:pt>
                <c:pt idx="4">
                  <c:v>I.25</c:v>
                </c:pt>
                <c:pt idx="5">
                  <c:v>II.25</c:v>
                </c:pt>
                <c:pt idx="6">
                  <c:v>III.25</c:v>
                </c:pt>
                <c:pt idx="7">
                  <c:v>IV.25</c:v>
                </c:pt>
              </c:strCache>
            </c:strRef>
          </c:cat>
          <c:val>
            <c:numRef>
              <c:f>'26'!$I$12:$P$12</c:f>
              <c:numCache>
                <c:formatCode>0.0%</c:formatCode>
                <c:ptCount val="8"/>
                <c:pt idx="0">
                  <c:v>0.17330000000000001</c:v>
                </c:pt>
                <c:pt idx="1">
                  <c:v>0.23449999999999999</c:v>
                </c:pt>
                <c:pt idx="2">
                  <c:v>0.29930000000000001</c:v>
                </c:pt>
                <c:pt idx="3">
                  <c:v>0.3322</c:v>
                </c:pt>
                <c:pt idx="4">
                  <c:v>0.27089999999999997</c:v>
                </c:pt>
                <c:pt idx="5">
                  <c:v>0.26889999999999997</c:v>
                </c:pt>
                <c:pt idx="6">
                  <c:v>0.2918</c:v>
                </c:pt>
                <c:pt idx="7">
                  <c:v>0.3422</c:v>
                </c:pt>
              </c:numCache>
            </c:numRef>
          </c:val>
          <c:extLst>
            <c:ext xmlns:c16="http://schemas.microsoft.com/office/drawing/2014/chart" uri="{C3380CC4-5D6E-409C-BE32-E72D297353CC}">
              <c16:uniqueId val="{00000002-2D1A-4003-8A2E-410A06D3730A}"/>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'26'!$I$9:$P$9</c:f>
              <c:strCache>
                <c:ptCount val="8"/>
                <c:pt idx="0">
                  <c:v>I.24</c:v>
                </c:pt>
                <c:pt idx="1">
                  <c:v>II.24</c:v>
                </c:pt>
                <c:pt idx="2">
                  <c:v>III.24</c:v>
                </c:pt>
                <c:pt idx="3">
                  <c:v>IV.24</c:v>
                </c:pt>
                <c:pt idx="4">
                  <c:v>I.25</c:v>
                </c:pt>
                <c:pt idx="5">
                  <c:v>II.25</c:v>
                </c:pt>
                <c:pt idx="6">
                  <c:v>III.25</c:v>
                </c:pt>
                <c:pt idx="7">
                  <c:v>IV.25</c:v>
                </c:pt>
              </c:strCache>
            </c:strRef>
          </c:cat>
          <c:val>
            <c:numRef>
              <c:f>'26'!$I$13:$P$13</c:f>
              <c:numCache>
                <c:formatCode>0.0%</c:formatCode>
                <c:ptCount val="8"/>
                <c:pt idx="0">
                  <c:v>9.1700000000000004E-2</c:v>
                </c:pt>
                <c:pt idx="1">
                  <c:v>4.4999999999999998E-2</c:v>
                </c:pt>
                <c:pt idx="2">
                  <c:v>0.11990000000000001</c:v>
                </c:pt>
                <c:pt idx="3">
                  <c:v>9.0499999999999997E-2</c:v>
                </c:pt>
                <c:pt idx="4">
                  <c:v>0.1439</c:v>
                </c:pt>
                <c:pt idx="5">
                  <c:v>0.16170000000000001</c:v>
                </c:pt>
                <c:pt idx="6">
                  <c:v>0.1923</c:v>
                </c:pt>
                <c:pt idx="7">
                  <c:v>0.2253</c:v>
                </c:pt>
              </c:numCache>
            </c:numRef>
          </c:val>
          <c:extLst>
            <c:ext xmlns:c16="http://schemas.microsoft.com/office/drawing/2014/chart" uri="{C3380CC4-5D6E-409C-BE32-E72D297353CC}">
              <c16:uniqueId val="{00000003-2D1A-4003-8A2E-410A06D3730A}"/>
            </c:ext>
          </c:extLst>
        </c:ser>
        <c:ser>
          <c:idx val="4"/>
          <c:order val="4"/>
          <c:tx>
            <c:strRef>
              <c:f>'26'!$H$14</c:f>
              <c:strCache>
                <c:ptCount val="1"/>
                <c:pt idx="0">
                  <c:v>&gt;200%</c:v>
                </c:pt>
              </c:strCache>
            </c:strRef>
          </c:tx>
          <c:spPr>
            <a:solidFill>
              <a:srgbClr val="057D46"/>
            </a:solidFill>
          </c:spPr>
          <c:invertIfNegative val="0"/>
          <c:cat>
            <c:strRef>
              <c:f>'26'!$I$9:$P$9</c:f>
              <c:strCache>
                <c:ptCount val="8"/>
                <c:pt idx="0">
                  <c:v>I.24</c:v>
                </c:pt>
                <c:pt idx="1">
                  <c:v>II.24</c:v>
                </c:pt>
                <c:pt idx="2">
                  <c:v>III.24</c:v>
                </c:pt>
                <c:pt idx="3">
                  <c:v>IV.24</c:v>
                </c:pt>
                <c:pt idx="4">
                  <c:v>I.25</c:v>
                </c:pt>
                <c:pt idx="5">
                  <c:v>II.25</c:v>
                </c:pt>
                <c:pt idx="6">
                  <c:v>III.25</c:v>
                </c:pt>
                <c:pt idx="7">
                  <c:v>IV.25</c:v>
                </c:pt>
              </c:strCache>
            </c:strRef>
          </c:cat>
          <c:val>
            <c:numRef>
              <c:f>'26'!$I$14:$P$14</c:f>
              <c:numCache>
                <c:formatCode>0.0%</c:formatCode>
                <c:ptCount val="8"/>
                <c:pt idx="0">
                  <c:v>0.309</c:v>
                </c:pt>
                <c:pt idx="1">
                  <c:v>0.41570000000000001</c:v>
                </c:pt>
                <c:pt idx="2">
                  <c:v>0.54330000000000001</c:v>
                </c:pt>
                <c:pt idx="3">
                  <c:v>0.56869999999999998</c:v>
                </c:pt>
                <c:pt idx="4">
                  <c:v>0.57640000000000002</c:v>
                </c:pt>
                <c:pt idx="5">
                  <c:v>0.55720000000000003</c:v>
                </c:pt>
                <c:pt idx="6">
                  <c:v>0.5141</c:v>
                </c:pt>
                <c:pt idx="7">
                  <c:v>0.4229</c:v>
                </c:pt>
              </c:numCache>
            </c:numRef>
          </c:val>
          <c:extLst>
            <c:ext xmlns:c16="http://schemas.microsoft.com/office/drawing/2014/chart" uri="{C3380CC4-5D6E-409C-BE32-E72D297353CC}">
              <c16:uniqueId val="{00000004-2D1A-4003-8A2E-410A06D3730A}"/>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191738562091503"/>
          <c:y val="4.446117927119575E-2"/>
          <c:w val="0.85183169934640524"/>
          <c:h val="0.779230910089727"/>
        </c:manualLayout>
      </c:layout>
      <c:barChart>
        <c:barDir val="col"/>
        <c:grouping val="percentStacked"/>
        <c:varyColors val="0"/>
        <c:ser>
          <c:idx val="0"/>
          <c:order val="0"/>
          <c:tx>
            <c:strRef>
              <c:f>'26'!$H$10</c:f>
              <c:strCache>
                <c:ptCount val="1"/>
                <c:pt idx="0">
                  <c:v>&lt;100%</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'26'!$I$8:$P$8</c:f>
              <c:strCache>
                <c:ptCount val="8"/>
                <c:pt idx="0">
                  <c:v>Q1.24</c:v>
                </c:pt>
                <c:pt idx="1">
                  <c:v>Q2.24</c:v>
                </c:pt>
                <c:pt idx="2">
                  <c:v>Q3.24</c:v>
                </c:pt>
                <c:pt idx="3">
                  <c:v>Q4.24</c:v>
                </c:pt>
                <c:pt idx="4">
                  <c:v>Q1.25</c:v>
                </c:pt>
                <c:pt idx="5">
                  <c:v>Q2.25</c:v>
                </c:pt>
                <c:pt idx="6">
                  <c:v>Q3.25</c:v>
                </c:pt>
                <c:pt idx="7">
                  <c:v>Q4.25</c:v>
                </c:pt>
              </c:strCache>
            </c:strRef>
          </c:cat>
          <c:val>
            <c:numRef>
              <c:f>'26'!$I$10:$P$10</c:f>
              <c:numCache>
                <c:formatCode>0.0%</c:formatCode>
                <c:ptCount val="8"/>
                <c:pt idx="0">
                  <c:v>0.36259999999999998</c:v>
                </c:pt>
                <c:pt idx="1">
                  <c:v>0.1429</c:v>
                </c:pt>
                <c:pt idx="2">
                  <c:v>2.4899999999999999E-2</c:v>
                </c:pt>
                <c:pt idx="3">
                  <c:v>0</c:v>
                </c:pt>
                <c:pt idx="4">
                  <c:v>8.6999999999999994E-3</c:v>
                </c:pt>
                <c:pt idx="5">
                  <c:v>0</c:v>
                </c:pt>
                <c:pt idx="6">
                  <c:v>0</c:v>
                </c:pt>
                <c:pt idx="7">
                  <c:v>6.1999999999999998E-3</c:v>
                </c:pt>
              </c:numCache>
            </c:numRef>
          </c:val>
          <c:extLst>
            <c:ext xmlns:c16="http://schemas.microsoft.com/office/drawing/2014/chart" uri="{C3380CC4-5D6E-409C-BE32-E72D297353CC}">
              <c16:uniqueId val="{00000000-4C20-4B81-885B-A3E4B260D0B1}"/>
            </c:ext>
          </c:extLst>
        </c:ser>
        <c:ser>
          <c:idx val="1"/>
          <c:order val="1"/>
          <c:tx>
            <c:strRef>
              <c:f>'26'!$H$11</c:f>
              <c:strCache>
                <c:ptCount val="1"/>
                <c:pt idx="0">
                  <c:v>100–119%</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'26'!$I$8:$P$8</c:f>
              <c:strCache>
                <c:ptCount val="8"/>
                <c:pt idx="0">
                  <c:v>Q1.24</c:v>
                </c:pt>
                <c:pt idx="1">
                  <c:v>Q2.24</c:v>
                </c:pt>
                <c:pt idx="2">
                  <c:v>Q3.24</c:v>
                </c:pt>
                <c:pt idx="3">
                  <c:v>Q4.24</c:v>
                </c:pt>
                <c:pt idx="4">
                  <c:v>Q1.25</c:v>
                </c:pt>
                <c:pt idx="5">
                  <c:v>Q2.25</c:v>
                </c:pt>
                <c:pt idx="6">
                  <c:v>Q3.25</c:v>
                </c:pt>
                <c:pt idx="7">
                  <c:v>Q4.25</c:v>
                </c:pt>
              </c:strCache>
            </c:strRef>
          </c:cat>
          <c:val>
            <c:numRef>
              <c:f>'26'!$I$11:$P$11</c:f>
              <c:numCache>
                <c:formatCode>0.0%</c:formatCode>
                <c:ptCount val="8"/>
                <c:pt idx="0">
                  <c:v>6.3399999999999998E-2</c:v>
                </c:pt>
                <c:pt idx="1">
                  <c:v>0.16189999999999999</c:v>
                </c:pt>
                <c:pt idx="2">
                  <c:v>1.2699999999999999E-2</c:v>
                </c:pt>
                <c:pt idx="3">
                  <c:v>8.6999999999999994E-3</c:v>
                </c:pt>
                <c:pt idx="4">
                  <c:v>0</c:v>
                </c:pt>
                <c:pt idx="5">
                  <c:v>1.2200000000000001E-2</c:v>
                </c:pt>
                <c:pt idx="6">
                  <c:v>1.8E-3</c:v>
                </c:pt>
                <c:pt idx="7">
                  <c:v>3.3999999999999998E-3</c:v>
                </c:pt>
              </c:numCache>
            </c:numRef>
          </c:val>
          <c:extLst>
            <c:ext xmlns:c16="http://schemas.microsoft.com/office/drawing/2014/chart" uri="{C3380CC4-5D6E-409C-BE32-E72D297353CC}">
              <c16:uniqueId val="{00000001-4C20-4B81-885B-A3E4B260D0B1}"/>
            </c:ext>
          </c:extLst>
        </c:ser>
        <c:ser>
          <c:idx val="2"/>
          <c:order val="2"/>
          <c:tx>
            <c:strRef>
              <c:f>'26'!$H$12</c:f>
              <c:strCache>
                <c:ptCount val="1"/>
                <c:pt idx="0">
                  <c:v>120–149%</c:v>
                </c:pt>
              </c:strCache>
            </c:strRef>
          </c:tx>
          <c:spPr>
            <a:solidFill>
              <a:srgbClr val="057D46">
                <a:alpha val="50000"/>
              </a:srgbClr>
            </a:solidFill>
            <a:ln>
              <a:noFill/>
            </a:ln>
            <a:effectLst/>
            <a:extLst>
              <a:ext uri="{91240B29-F687-4F45-9708-019B960494DF}">
                <a14:hiddenLine xmlns:a14="http://schemas.microsoft.com/office/drawing/2010/main">
                  <a:noFill/>
                </a14:hiddenLine>
              </a:ext>
            </a:extLst>
          </c:spPr>
          <c:invertIfNegative val="0"/>
          <c:cat>
            <c:strRef>
              <c:f>'26'!$I$8:$P$8</c:f>
              <c:strCache>
                <c:ptCount val="8"/>
                <c:pt idx="0">
                  <c:v>Q1.24</c:v>
                </c:pt>
                <c:pt idx="1">
                  <c:v>Q2.24</c:v>
                </c:pt>
                <c:pt idx="2">
                  <c:v>Q3.24</c:v>
                </c:pt>
                <c:pt idx="3">
                  <c:v>Q4.24</c:v>
                </c:pt>
                <c:pt idx="4">
                  <c:v>Q1.25</c:v>
                </c:pt>
                <c:pt idx="5">
                  <c:v>Q2.25</c:v>
                </c:pt>
                <c:pt idx="6">
                  <c:v>Q3.25</c:v>
                </c:pt>
                <c:pt idx="7">
                  <c:v>Q4.25</c:v>
                </c:pt>
              </c:strCache>
            </c:strRef>
          </c:cat>
          <c:val>
            <c:numRef>
              <c:f>'26'!$I$12:$P$12</c:f>
              <c:numCache>
                <c:formatCode>0.0%</c:formatCode>
                <c:ptCount val="8"/>
                <c:pt idx="0">
                  <c:v>0.17330000000000001</c:v>
                </c:pt>
                <c:pt idx="1">
                  <c:v>0.23449999999999999</c:v>
                </c:pt>
                <c:pt idx="2">
                  <c:v>0.29930000000000001</c:v>
                </c:pt>
                <c:pt idx="3">
                  <c:v>0.3322</c:v>
                </c:pt>
                <c:pt idx="4">
                  <c:v>0.27089999999999997</c:v>
                </c:pt>
                <c:pt idx="5">
                  <c:v>0.26889999999999997</c:v>
                </c:pt>
                <c:pt idx="6">
                  <c:v>0.2918</c:v>
                </c:pt>
                <c:pt idx="7">
                  <c:v>0.3422</c:v>
                </c:pt>
              </c:numCache>
            </c:numRef>
          </c:val>
          <c:extLst>
            <c:ext xmlns:c16="http://schemas.microsoft.com/office/drawing/2014/chart" uri="{C3380CC4-5D6E-409C-BE32-E72D297353CC}">
              <c16:uniqueId val="{00000002-4C20-4B81-885B-A3E4B260D0B1}"/>
            </c:ext>
          </c:extLst>
        </c:ser>
        <c:ser>
          <c:idx val="3"/>
          <c:order val="3"/>
          <c:tx>
            <c:strRef>
              <c:f>'26'!$H$13</c:f>
              <c:strCache>
                <c:ptCount val="1"/>
                <c:pt idx="0">
                  <c:v>150–199%</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'26'!$I$8:$P$8</c:f>
              <c:strCache>
                <c:ptCount val="8"/>
                <c:pt idx="0">
                  <c:v>Q1.24</c:v>
                </c:pt>
                <c:pt idx="1">
                  <c:v>Q2.24</c:v>
                </c:pt>
                <c:pt idx="2">
                  <c:v>Q3.24</c:v>
                </c:pt>
                <c:pt idx="3">
                  <c:v>Q4.24</c:v>
                </c:pt>
                <c:pt idx="4">
                  <c:v>Q1.25</c:v>
                </c:pt>
                <c:pt idx="5">
                  <c:v>Q2.25</c:v>
                </c:pt>
                <c:pt idx="6">
                  <c:v>Q3.25</c:v>
                </c:pt>
                <c:pt idx="7">
                  <c:v>Q4.25</c:v>
                </c:pt>
              </c:strCache>
            </c:strRef>
          </c:cat>
          <c:val>
            <c:numRef>
              <c:f>'26'!$I$13:$P$13</c:f>
              <c:numCache>
                <c:formatCode>0.0%</c:formatCode>
                <c:ptCount val="8"/>
                <c:pt idx="0">
                  <c:v>9.1700000000000004E-2</c:v>
                </c:pt>
                <c:pt idx="1">
                  <c:v>4.4999999999999998E-2</c:v>
                </c:pt>
                <c:pt idx="2">
                  <c:v>0.11990000000000001</c:v>
                </c:pt>
                <c:pt idx="3">
                  <c:v>9.0499999999999997E-2</c:v>
                </c:pt>
                <c:pt idx="4">
                  <c:v>0.1439</c:v>
                </c:pt>
                <c:pt idx="5">
                  <c:v>0.16170000000000001</c:v>
                </c:pt>
                <c:pt idx="6">
                  <c:v>0.1923</c:v>
                </c:pt>
                <c:pt idx="7">
                  <c:v>0.2253</c:v>
                </c:pt>
              </c:numCache>
            </c:numRef>
          </c:val>
          <c:extLst>
            <c:ext xmlns:c16="http://schemas.microsoft.com/office/drawing/2014/chart" uri="{C3380CC4-5D6E-409C-BE32-E72D297353CC}">
              <c16:uniqueId val="{00000003-4C20-4B81-885B-A3E4B260D0B1}"/>
            </c:ext>
          </c:extLst>
        </c:ser>
        <c:ser>
          <c:idx val="4"/>
          <c:order val="4"/>
          <c:tx>
            <c:strRef>
              <c:f>'26'!$H$14</c:f>
              <c:strCache>
                <c:ptCount val="1"/>
                <c:pt idx="0">
                  <c:v>&gt;200%</c:v>
                </c:pt>
              </c:strCache>
            </c:strRef>
          </c:tx>
          <c:spPr>
            <a:solidFill>
              <a:srgbClr val="057D46"/>
            </a:solidFill>
          </c:spPr>
          <c:invertIfNegative val="0"/>
          <c:cat>
            <c:strRef>
              <c:f>'26'!$I$8:$P$8</c:f>
              <c:strCache>
                <c:ptCount val="8"/>
                <c:pt idx="0">
                  <c:v>Q1.24</c:v>
                </c:pt>
                <c:pt idx="1">
                  <c:v>Q2.24</c:v>
                </c:pt>
                <c:pt idx="2">
                  <c:v>Q3.24</c:v>
                </c:pt>
                <c:pt idx="3">
                  <c:v>Q4.24</c:v>
                </c:pt>
                <c:pt idx="4">
                  <c:v>Q1.25</c:v>
                </c:pt>
                <c:pt idx="5">
                  <c:v>Q2.25</c:v>
                </c:pt>
                <c:pt idx="6">
                  <c:v>Q3.25</c:v>
                </c:pt>
                <c:pt idx="7">
                  <c:v>Q4.25</c:v>
                </c:pt>
              </c:strCache>
            </c:strRef>
          </c:cat>
          <c:val>
            <c:numRef>
              <c:f>'26'!$I$14:$P$14</c:f>
              <c:numCache>
                <c:formatCode>0.0%</c:formatCode>
                <c:ptCount val="8"/>
                <c:pt idx="0">
                  <c:v>0.309</c:v>
                </c:pt>
                <c:pt idx="1">
                  <c:v>0.41570000000000001</c:v>
                </c:pt>
                <c:pt idx="2">
                  <c:v>0.54330000000000001</c:v>
                </c:pt>
                <c:pt idx="3">
                  <c:v>0.56869999999999998</c:v>
                </c:pt>
                <c:pt idx="4">
                  <c:v>0.57640000000000002</c:v>
                </c:pt>
                <c:pt idx="5">
                  <c:v>0.55720000000000003</c:v>
                </c:pt>
                <c:pt idx="6">
                  <c:v>0.5141</c:v>
                </c:pt>
                <c:pt idx="7">
                  <c:v>0.4229</c:v>
                </c:pt>
              </c:numCache>
            </c:numRef>
          </c:val>
          <c:extLst>
            <c:ext xmlns:c16="http://schemas.microsoft.com/office/drawing/2014/chart" uri="{C3380CC4-5D6E-409C-BE32-E72D297353CC}">
              <c16:uniqueId val="{00000004-4C20-4B81-885B-A3E4B260D0B1}"/>
            </c:ext>
          </c:extLst>
        </c:ser>
        <c:dLbls>
          <c:showLegendKey val="0"/>
          <c:showVal val="0"/>
          <c:showCatName val="0"/>
          <c:showSerName val="0"/>
          <c:showPercent val="0"/>
          <c:showBubbleSize val="0"/>
        </c:dLbls>
        <c:gapWidth val="50"/>
        <c:overlap val="100"/>
        <c:axId val="1510338063"/>
        <c:axId val="1510351375"/>
      </c:barChart>
      <c:catAx>
        <c:axId val="1510338063"/>
        <c:scaling>
          <c:orientation val="minMax"/>
        </c:scaling>
        <c:delete val="0"/>
        <c:axPos val="b"/>
        <c:numFmt formatCode="@" sourceLinked="0"/>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51375"/>
        <c:crosses val="autoZero"/>
        <c:auto val="1"/>
        <c:lblAlgn val="ctr"/>
        <c:lblOffset val="100"/>
        <c:tickLblSkip val="1"/>
        <c:noMultiLvlLbl val="0"/>
      </c:catAx>
      <c:valAx>
        <c:axId val="1510351375"/>
        <c:scaling>
          <c:orientation val="minMax"/>
        </c:scaling>
        <c:delete val="0"/>
        <c:axPos val="l"/>
        <c:majorGridlines>
          <c:spPr>
            <a:ln w="3175" cap="flat" cmpd="sng" algn="ctr">
              <a:solidFill>
                <a:srgbClr val="8C969B">
                  <a:alpha val="50000"/>
                </a:srgbClr>
              </a:solidFill>
              <a:prstDash val="solid"/>
              <a:round/>
              <a:headEnd type="none" w="med" len="med"/>
              <a:tailEnd type="none" w="med" len="med"/>
            </a:ln>
          </c:spPr>
        </c:majorGridlines>
        <c:numFmt formatCode="0%" sourceLinked="1"/>
        <c:majorTickMark val="in"/>
        <c:minorTickMark val="none"/>
        <c:tickLblPos val="low"/>
        <c:spPr>
          <a:noFill/>
          <a:ln w="9525" cap="flat" cmpd="sng" algn="ctr">
            <a:solidFill>
              <a:srgbClr val="505050"/>
            </a:solidFill>
            <a:prstDash val="solid"/>
            <a:round/>
          </a:ln>
          <a:effectLst/>
        </c:spPr>
        <c:txPr>
          <a:bodyPr rot="0" vert="horz"/>
          <a:lstStyle/>
          <a:p>
            <a:pPr>
              <a:defRPr sz="750">
                <a:latin typeface="Arial"/>
                <a:ea typeface="Arial"/>
                <a:cs typeface="Arial"/>
              </a:defRPr>
            </a:pPr>
            <a:endParaRPr lang="uk-UA"/>
          </a:p>
        </c:txPr>
        <c:crossAx val="1510338063"/>
        <c:crosses val="autoZero"/>
        <c:crossBetween val="between"/>
        <c:majorUnit val="0.2"/>
      </c:valAx>
      <c:spPr>
        <a:noFill/>
        <a:ln w="9525">
          <a:solidFill>
            <a:srgbClr val="505050"/>
          </a:solidFill>
        </a:ln>
        <a:extLst>
          <a:ext uri="{909E8E84-426E-40DD-AFC4-6F175D3DCCD1}">
            <a14:hiddenFill xmlns:a14="http://schemas.microsoft.com/office/drawing/2010/main">
              <a:solidFill>
                <a:sysClr val="window" lastClr="FFFFFF"/>
              </a:solidFill>
            </a14:hiddenFill>
          </a:ext>
        </a:extLst>
      </c:spPr>
    </c:plotArea>
    <c:legend>
      <c:legendPos val="b"/>
      <c:layout>
        <c:manualLayout>
          <c:xMode val="edge"/>
          <c:yMode val="edge"/>
          <c:x val="0"/>
          <c:y val="0.88882484892876779"/>
          <c:w val="0.9"/>
          <c:h val="9.169747474747475E-2"/>
        </c:manualLayout>
      </c:layout>
      <c:overlay val="0"/>
      <c:spPr>
        <a:noFill/>
        <a:ln>
          <a:noFill/>
        </a:ln>
        <a:effectLst/>
        <a:extLst>
          <a:ext uri="{91240B29-F687-4F45-9708-019B960494DF}">
            <a14:hiddenLine xmlns:a14="http://schemas.microsoft.com/office/drawing/2010/main">
              <a:noFill/>
            </a14:hiddenLine>
          </a:ext>
        </a:extLst>
      </c:spPr>
      <c:txPr>
        <a:bodyPr/>
        <a:lstStyle/>
        <a:p>
          <a:pPr>
            <a:defRPr sz="750">
              <a:latin typeface="Arial"/>
              <a:ea typeface="Arial"/>
              <a:cs typeface="Arial"/>
            </a:defRPr>
          </a:pPr>
          <a:endParaRPr lang="uk-UA"/>
        </a:p>
      </c:txPr>
    </c:legend>
    <c:plotVisOnly val="1"/>
    <c:dispBlanksAs val="gap"/>
    <c:showDLblsOverMax val="0"/>
  </c:chart>
  <c:spPr>
    <a:noFill/>
    <a:ln w="6350" cap="flat" cmpd="sng" algn="ctr">
      <a:noFill/>
      <a:prstDash val="solid"/>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6350" cap="flat" cmpd="sng" algn="ctr">
          <a:solidFill>
            <a:sysClr val="windowText" lastClr="000000">
              <a:tint val="75000"/>
            </a:sysClr>
          </a:solidFill>
          <a:prstDash val="solid"/>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62195021082549606"/>
        </c:manualLayout>
      </c:layout>
      <c:barChart>
        <c:barDir val="col"/>
        <c:grouping val="stacked"/>
        <c:varyColors val="0"/>
        <c:ser>
          <c:idx val="0"/>
          <c:order val="0"/>
          <c:tx>
            <c:strRef>
              <c:f>'27'!$G$9</c:f>
              <c:strCache>
                <c:ptCount val="1"/>
                <c:pt idx="0">
                  <c:v>Активи КС, що залучають депозити членів спілок</c:v>
                </c:pt>
              </c:strCache>
            </c:strRef>
          </c:tx>
          <c:spPr>
            <a:solidFill>
              <a:srgbClr val="91C864"/>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'27'!$I$9:$P$9</c:f>
              <c:numCache>
                <c:formatCode>0.0</c:formatCode>
                <c:ptCount val="8"/>
                <c:pt idx="0">
                  <c:v>1.8090662369499999</c:v>
                </c:pt>
                <c:pt idx="1">
                  <c:v>1.10051833683</c:v>
                </c:pt>
                <c:pt idx="2">
                  <c:v>1.0756734423000001</c:v>
                </c:pt>
                <c:pt idx="3">
                  <c:v>1.0473069556399999</c:v>
                </c:pt>
                <c:pt idx="4">
                  <c:v>1.0422682650499999</c:v>
                </c:pt>
                <c:pt idx="5">
                  <c:v>1.016</c:v>
                </c:pt>
                <c:pt idx="6">
                  <c:v>1.006087</c:v>
                </c:pt>
                <c:pt idx="7">
                  <c:v>0.99948800000000004</c:v>
                </c:pt>
              </c:numCache>
            </c:numRef>
          </c:val>
          <c:extLst>
            <c:ext xmlns:c16="http://schemas.microsoft.com/office/drawing/2014/chart" uri="{C3380CC4-5D6E-409C-BE32-E72D297353CC}">
              <c16:uniqueId val="{00000000-3782-4F07-A4E7-5E83254BC526}"/>
            </c:ext>
          </c:extLst>
        </c:ser>
        <c:ser>
          <c:idx val="1"/>
          <c:order val="1"/>
          <c:tx>
            <c:strRef>
              <c:f>'27'!$G$10</c:f>
              <c:strCache>
                <c:ptCount val="1"/>
                <c:pt idx="0">
                  <c:v>Активи КС, що не залучають депозити</c:v>
                </c:pt>
              </c:strCache>
            </c:strRef>
          </c:tx>
          <c:spPr>
            <a:solidFill>
              <a:srgbClr val="91C864">
                <a:alpha val="49804"/>
              </a:srgbClr>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'27'!$I$10:$P$10</c:f>
              <c:numCache>
                <c:formatCode>0.0</c:formatCode>
                <c:ptCount val="8"/>
                <c:pt idx="0">
                  <c:v>0.4</c:v>
                </c:pt>
                <c:pt idx="1">
                  <c:v>0.29527807763000063</c:v>
                </c:pt>
                <c:pt idx="2">
                  <c:v>0.26349067369000029</c:v>
                </c:pt>
                <c:pt idx="3">
                  <c:v>0.217</c:v>
                </c:pt>
                <c:pt idx="4">
                  <c:v>0.185</c:v>
                </c:pt>
                <c:pt idx="5">
                  <c:v>0.187</c:v>
                </c:pt>
                <c:pt idx="6">
                  <c:v>0.191942</c:v>
                </c:pt>
                <c:pt idx="7">
                  <c:v>0.143124</c:v>
                </c:pt>
              </c:numCache>
            </c:numRef>
          </c:val>
          <c:extLst>
            <c:ext xmlns:c16="http://schemas.microsoft.com/office/drawing/2014/chart" uri="{C3380CC4-5D6E-409C-BE32-E72D297353CC}">
              <c16:uniqueId val="{00000001-3782-4F07-A4E7-5E83254BC526}"/>
            </c:ext>
          </c:extLst>
        </c:ser>
        <c:ser>
          <c:idx val="2"/>
          <c:order val="2"/>
          <c:tx>
            <c:strRef>
              <c:f>'27'!$G$11</c:f>
              <c:strCache>
                <c:ptCount val="1"/>
                <c:pt idx="0">
                  <c:v>Активи ОКС</c:v>
                </c:pt>
              </c:strCache>
            </c:strRef>
          </c:tx>
          <c:spPr>
            <a:solidFill>
              <a:srgbClr val="057D46"/>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'27'!$I$11:$P$11</c:f>
              <c:numCache>
                <c:formatCode>0.00</c:formatCode>
                <c:ptCount val="8"/>
                <c:pt idx="0">
                  <c:v>4.7933763050000001E-2</c:v>
                </c:pt>
                <c:pt idx="1">
                  <c:v>5.3329318310000005E-2</c:v>
                </c:pt>
                <c:pt idx="2" formatCode="0.0">
                  <c:v>8.282879269E-2</c:v>
                </c:pt>
                <c:pt idx="3" formatCode="0.0">
                  <c:v>9.0693044360000002E-2</c:v>
                </c:pt>
                <c:pt idx="4" formatCode="0.0">
                  <c:v>9.6015445740000011E-2</c:v>
                </c:pt>
                <c:pt idx="5" formatCode="0.0">
                  <c:v>9.5101868359999994E-2</c:v>
                </c:pt>
                <c:pt idx="6" formatCode="0.0">
                  <c:v>9.4700000000000006E-2</c:v>
                </c:pt>
                <c:pt idx="7" formatCode="0.0">
                  <c:v>0.106296</c:v>
                </c:pt>
              </c:numCache>
            </c:numRef>
          </c:val>
          <c:extLst>
            <c:ext xmlns:c16="http://schemas.microsoft.com/office/drawing/2014/chart" uri="{C3380CC4-5D6E-409C-BE32-E72D297353CC}">
              <c16:uniqueId val="{00000002-3782-4F07-A4E7-5E83254BC526}"/>
            </c:ext>
          </c:extLst>
        </c:ser>
        <c:dLbls>
          <c:showLegendKey val="0"/>
          <c:showVal val="0"/>
          <c:showCatName val="0"/>
          <c:showSerName val="0"/>
          <c:showPercent val="0"/>
          <c:showBubbleSize val="0"/>
        </c:dLbls>
        <c:gapWidth val="50"/>
        <c:overlap val="100"/>
        <c:axId val="1410335488"/>
        <c:axId val="1410326336"/>
      </c:barChart>
      <c:lineChart>
        <c:grouping val="standard"/>
        <c:varyColors val="0"/>
        <c:ser>
          <c:idx val="3"/>
          <c:order val="3"/>
          <c:tx>
            <c:strRef>
              <c:f>'27'!$G$12</c:f>
              <c:strCache>
                <c:ptCount val="1"/>
                <c:pt idx="0">
                  <c:v>Кількість  КС, що залучають депозити членів спілок (п. ш.)</c:v>
                </c:pt>
              </c:strCache>
            </c:strRef>
          </c:tx>
          <c:spPr>
            <a:ln w="25400" cap="rnd">
              <a:solidFill>
                <a:schemeClr val="accent4"/>
              </a:solidFill>
              <a:round/>
            </a:ln>
            <a:effectLst/>
          </c:spPr>
          <c:marker>
            <c:symbol val="none"/>
          </c:marker>
          <c:cat>
            <c:strRef>
              <c:f>'27'!$I$8:$P$8</c:f>
              <c:strCache>
                <c:ptCount val="8"/>
                <c:pt idx="0">
                  <c:v>12.21</c:v>
                </c:pt>
                <c:pt idx="1">
                  <c:v>12.22</c:v>
                </c:pt>
                <c:pt idx="2">
                  <c:v>12.23</c:v>
                </c:pt>
                <c:pt idx="3">
                  <c:v>12.24</c:v>
                </c:pt>
                <c:pt idx="4">
                  <c:v>03.25</c:v>
                </c:pt>
                <c:pt idx="5">
                  <c:v>06.25</c:v>
                </c:pt>
                <c:pt idx="6">
                  <c:v>09.25</c:v>
                </c:pt>
                <c:pt idx="7">
                  <c:v>12.25</c:v>
                </c:pt>
              </c:strCache>
            </c:strRef>
          </c:cat>
          <c:val>
            <c:numRef>
              <c:f>'27'!$I$12:$P$12</c:f>
              <c:numCache>
                <c:formatCode>General</c:formatCode>
                <c:ptCount val="8"/>
                <c:pt idx="0">
                  <c:v>130</c:v>
                </c:pt>
                <c:pt idx="1">
                  <c:v>103</c:v>
                </c:pt>
                <c:pt idx="2">
                  <c:v>80</c:v>
                </c:pt>
                <c:pt idx="3">
                  <c:v>57</c:v>
                </c:pt>
                <c:pt idx="4">
                  <c:v>55</c:v>
                </c:pt>
                <c:pt idx="5">
                  <c:v>51</c:v>
                </c:pt>
                <c:pt idx="6">
                  <c:v>48</c:v>
                </c:pt>
                <c:pt idx="7">
                  <c:v>46</c:v>
                </c:pt>
              </c:numCache>
            </c:numRef>
          </c:val>
          <c:smooth val="0"/>
          <c:extLst>
            <c:ext xmlns:c16="http://schemas.microsoft.com/office/drawing/2014/chart" uri="{C3380CC4-5D6E-409C-BE32-E72D297353CC}">
              <c16:uniqueId val="{00000003-3782-4F07-A4E7-5E83254BC526}"/>
            </c:ext>
          </c:extLst>
        </c:ser>
        <c:ser>
          <c:idx val="4"/>
          <c:order val="4"/>
          <c:tx>
            <c:strRef>
              <c:f>'27'!$G$13</c:f>
              <c:strCache>
                <c:ptCount val="1"/>
                <c:pt idx="0">
                  <c:v>Кількість КС, що не залучають депозити (п. ш.)</c:v>
                </c:pt>
              </c:strCache>
            </c:strRef>
          </c:tx>
          <c:spPr>
            <a:ln w="25400" cap="rnd">
              <a:solidFill>
                <a:srgbClr val="7D0532"/>
              </a:solidFill>
              <a:round/>
            </a:ln>
            <a:effectLst/>
          </c:spPr>
          <c:marker>
            <c:symbol val="none"/>
          </c:marker>
          <c:cat>
            <c:strRef>
              <c:f>'27'!$I$8:$P$8</c:f>
              <c:strCache>
                <c:ptCount val="8"/>
                <c:pt idx="0">
                  <c:v>12.21</c:v>
                </c:pt>
                <c:pt idx="1">
                  <c:v>12.22</c:v>
                </c:pt>
                <c:pt idx="2">
                  <c:v>12.23</c:v>
                </c:pt>
                <c:pt idx="3">
                  <c:v>12.24</c:v>
                </c:pt>
                <c:pt idx="4">
                  <c:v>03.25</c:v>
                </c:pt>
                <c:pt idx="5">
                  <c:v>06.25</c:v>
                </c:pt>
                <c:pt idx="6">
                  <c:v>09.25</c:v>
                </c:pt>
                <c:pt idx="7">
                  <c:v>12.25</c:v>
                </c:pt>
              </c:strCache>
            </c:strRef>
          </c:cat>
          <c:val>
            <c:numRef>
              <c:f>'27'!$I$13:$P$13</c:f>
              <c:numCache>
                <c:formatCode>General</c:formatCode>
                <c:ptCount val="8"/>
                <c:pt idx="0">
                  <c:v>49</c:v>
                </c:pt>
                <c:pt idx="1">
                  <c:v>28</c:v>
                </c:pt>
                <c:pt idx="2">
                  <c:v>22</c:v>
                </c:pt>
                <c:pt idx="3">
                  <c:v>18</c:v>
                </c:pt>
                <c:pt idx="4">
                  <c:v>15</c:v>
                </c:pt>
                <c:pt idx="5">
                  <c:v>13</c:v>
                </c:pt>
                <c:pt idx="6">
                  <c:v>13</c:v>
                </c:pt>
                <c:pt idx="7">
                  <c:v>12</c:v>
                </c:pt>
              </c:numCache>
            </c:numRef>
          </c:val>
          <c:smooth val="0"/>
          <c:extLst>
            <c:ext xmlns:c16="http://schemas.microsoft.com/office/drawing/2014/chart" uri="{C3380CC4-5D6E-409C-BE32-E72D297353CC}">
              <c16:uniqueId val="{00000004-3782-4F07-A4E7-5E83254BC526}"/>
            </c:ext>
          </c:extLst>
        </c:ser>
        <c:dLbls>
          <c:showLegendKey val="0"/>
          <c:showVal val="0"/>
          <c:showCatName val="0"/>
          <c:showSerName val="0"/>
          <c:showPercent val="0"/>
          <c:showBubbleSize val="0"/>
        </c:dLbls>
        <c:marker val="1"/>
        <c:smooth val="0"/>
        <c:axId val="1381396847"/>
        <c:axId val="1381399759"/>
      </c:line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majorUnit val="0.5"/>
      </c:valAx>
      <c:valAx>
        <c:axId val="1381399759"/>
        <c:scaling>
          <c:orientation val="minMax"/>
        </c:scaling>
        <c:delete val="0"/>
        <c:axPos val="r"/>
        <c:numFmt formatCode="General"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81396847"/>
        <c:crosses val="max"/>
        <c:crossBetween val="between"/>
        <c:majorUnit val="30"/>
      </c:valAx>
      <c:catAx>
        <c:axId val="1381396847"/>
        <c:scaling>
          <c:orientation val="minMax"/>
        </c:scaling>
        <c:delete val="1"/>
        <c:axPos val="b"/>
        <c:numFmt formatCode="General" sourceLinked="1"/>
        <c:majorTickMark val="out"/>
        <c:minorTickMark val="none"/>
        <c:tickLblPos val="nextTo"/>
        <c:crossAx val="1381399759"/>
        <c:crosses val="autoZero"/>
        <c:auto val="1"/>
        <c:lblAlgn val="ctr"/>
        <c:lblOffset val="100"/>
        <c:noMultiLvlLbl val="0"/>
      </c:catAx>
      <c:spPr>
        <a:noFill/>
        <a:ln w="9525">
          <a:solidFill>
            <a:srgbClr val="505050"/>
          </a:solidFill>
        </a:ln>
        <a:effectLst/>
        <a:extLst/>
      </c:spPr>
    </c:plotArea>
    <c:legend>
      <c:legendPos val="b"/>
      <c:layout>
        <c:manualLayout>
          <c:xMode val="edge"/>
          <c:yMode val="edge"/>
          <c:x val="0"/>
          <c:y val="0.76348051579759668"/>
          <c:w val="1"/>
          <c:h val="0.236519029739165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0805028903486E-2"/>
          <c:y val="4.2080386289445049E-2"/>
          <c:w val="0.87682892654296862"/>
          <c:h val="0.62195021082549606"/>
        </c:manualLayout>
      </c:layout>
      <c:barChart>
        <c:barDir val="col"/>
        <c:grouping val="stacked"/>
        <c:varyColors val="0"/>
        <c:ser>
          <c:idx val="0"/>
          <c:order val="0"/>
          <c:tx>
            <c:strRef>
              <c:f>'27'!$H$9</c:f>
              <c:strCache>
                <c:ptCount val="1"/>
                <c:pt idx="0">
                  <c:v>Assets of deposit-taking CUs</c:v>
                </c:pt>
              </c:strCache>
            </c:strRef>
          </c:tx>
          <c:spPr>
            <a:solidFill>
              <a:srgbClr val="91C864"/>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'27'!$I$9:$P$9</c:f>
              <c:numCache>
                <c:formatCode>0.0</c:formatCode>
                <c:ptCount val="8"/>
                <c:pt idx="0">
                  <c:v>1.8090662369499999</c:v>
                </c:pt>
                <c:pt idx="1">
                  <c:v>1.10051833683</c:v>
                </c:pt>
                <c:pt idx="2">
                  <c:v>1.0756734423000001</c:v>
                </c:pt>
                <c:pt idx="3">
                  <c:v>1.0473069556399999</c:v>
                </c:pt>
                <c:pt idx="4">
                  <c:v>1.0422682650499999</c:v>
                </c:pt>
                <c:pt idx="5">
                  <c:v>1.016</c:v>
                </c:pt>
                <c:pt idx="6">
                  <c:v>1.006087</c:v>
                </c:pt>
                <c:pt idx="7">
                  <c:v>0.99948800000000004</c:v>
                </c:pt>
              </c:numCache>
            </c:numRef>
          </c:val>
          <c:extLst>
            <c:ext xmlns:c16="http://schemas.microsoft.com/office/drawing/2014/chart" uri="{C3380CC4-5D6E-409C-BE32-E72D297353CC}">
              <c16:uniqueId val="{00000000-36B2-450A-9699-CED0126D433A}"/>
            </c:ext>
          </c:extLst>
        </c:ser>
        <c:ser>
          <c:idx val="1"/>
          <c:order val="1"/>
          <c:tx>
            <c:strRef>
              <c:f>'27'!$H$10</c:f>
              <c:strCache>
                <c:ptCount val="1"/>
                <c:pt idx="0">
                  <c:v>Assets of non-deposit-taking CUs</c:v>
                </c:pt>
              </c:strCache>
            </c:strRef>
          </c:tx>
          <c:spPr>
            <a:solidFill>
              <a:srgbClr val="91C864">
                <a:alpha val="49804"/>
              </a:srgbClr>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'27'!$I$10:$P$10</c:f>
              <c:numCache>
                <c:formatCode>0.0</c:formatCode>
                <c:ptCount val="8"/>
                <c:pt idx="0">
                  <c:v>0.4</c:v>
                </c:pt>
                <c:pt idx="1">
                  <c:v>0.29527807763000063</c:v>
                </c:pt>
                <c:pt idx="2">
                  <c:v>0.26349067369000029</c:v>
                </c:pt>
                <c:pt idx="3">
                  <c:v>0.217</c:v>
                </c:pt>
                <c:pt idx="4">
                  <c:v>0.185</c:v>
                </c:pt>
                <c:pt idx="5">
                  <c:v>0.187</c:v>
                </c:pt>
                <c:pt idx="6">
                  <c:v>0.191942</c:v>
                </c:pt>
                <c:pt idx="7">
                  <c:v>0.143124</c:v>
                </c:pt>
              </c:numCache>
            </c:numRef>
          </c:val>
          <c:extLst>
            <c:ext xmlns:c16="http://schemas.microsoft.com/office/drawing/2014/chart" uri="{C3380CC4-5D6E-409C-BE32-E72D297353CC}">
              <c16:uniqueId val="{00000001-36B2-450A-9699-CED0126D433A}"/>
            </c:ext>
          </c:extLst>
        </c:ser>
        <c:ser>
          <c:idx val="2"/>
          <c:order val="2"/>
          <c:tx>
            <c:strRef>
              <c:f>'27'!$H$11</c:f>
              <c:strCache>
                <c:ptCount val="1"/>
                <c:pt idx="0">
                  <c:v>Assets of United Credit Unions</c:v>
                </c:pt>
              </c:strCache>
            </c:strRef>
          </c:tx>
          <c:spPr>
            <a:solidFill>
              <a:srgbClr val="057D46"/>
            </a:solidFill>
            <a:ln>
              <a:noFill/>
            </a:ln>
            <a:effectLst/>
          </c:spPr>
          <c:invertIfNegative val="0"/>
          <c:cat>
            <c:strRef>
              <c:f>'27'!$I$8:$P$8</c:f>
              <c:strCache>
                <c:ptCount val="8"/>
                <c:pt idx="0">
                  <c:v>12.21</c:v>
                </c:pt>
                <c:pt idx="1">
                  <c:v>12.22</c:v>
                </c:pt>
                <c:pt idx="2">
                  <c:v>12.23</c:v>
                </c:pt>
                <c:pt idx="3">
                  <c:v>12.24</c:v>
                </c:pt>
                <c:pt idx="4">
                  <c:v>03.25</c:v>
                </c:pt>
                <c:pt idx="5">
                  <c:v>06.25</c:v>
                </c:pt>
                <c:pt idx="6">
                  <c:v>09.25</c:v>
                </c:pt>
                <c:pt idx="7">
                  <c:v>12.25</c:v>
                </c:pt>
              </c:strCache>
            </c:strRef>
          </c:cat>
          <c:val>
            <c:numRef>
              <c:f>'27'!$I$11:$P$11</c:f>
              <c:numCache>
                <c:formatCode>0.00</c:formatCode>
                <c:ptCount val="8"/>
                <c:pt idx="0">
                  <c:v>4.7933763050000001E-2</c:v>
                </c:pt>
                <c:pt idx="1">
                  <c:v>5.3329318310000005E-2</c:v>
                </c:pt>
                <c:pt idx="2" formatCode="0.0">
                  <c:v>8.282879269E-2</c:v>
                </c:pt>
                <c:pt idx="3" formatCode="0.0">
                  <c:v>9.0693044360000002E-2</c:v>
                </c:pt>
                <c:pt idx="4" formatCode="0.0">
                  <c:v>9.6015445740000011E-2</c:v>
                </c:pt>
                <c:pt idx="5" formatCode="0.0">
                  <c:v>9.5101868359999994E-2</c:v>
                </c:pt>
                <c:pt idx="6" formatCode="0.0">
                  <c:v>9.4700000000000006E-2</c:v>
                </c:pt>
                <c:pt idx="7" formatCode="0.0">
                  <c:v>0.106296</c:v>
                </c:pt>
              </c:numCache>
            </c:numRef>
          </c:val>
          <c:extLst>
            <c:ext xmlns:c16="http://schemas.microsoft.com/office/drawing/2014/chart" uri="{C3380CC4-5D6E-409C-BE32-E72D297353CC}">
              <c16:uniqueId val="{00000002-36B2-450A-9699-CED0126D433A}"/>
            </c:ext>
          </c:extLst>
        </c:ser>
        <c:dLbls>
          <c:showLegendKey val="0"/>
          <c:showVal val="0"/>
          <c:showCatName val="0"/>
          <c:showSerName val="0"/>
          <c:showPercent val="0"/>
          <c:showBubbleSize val="0"/>
        </c:dLbls>
        <c:gapWidth val="50"/>
        <c:overlap val="100"/>
        <c:axId val="1410335488"/>
        <c:axId val="1410326336"/>
      </c:barChart>
      <c:lineChart>
        <c:grouping val="standard"/>
        <c:varyColors val="0"/>
        <c:ser>
          <c:idx val="3"/>
          <c:order val="3"/>
          <c:tx>
            <c:strRef>
              <c:f>'27'!$H$12</c:f>
              <c:strCache>
                <c:ptCount val="1"/>
                <c:pt idx="0">
                  <c:v>Number of deposit-taking credit unions (r.h.s.)</c:v>
                </c:pt>
              </c:strCache>
            </c:strRef>
          </c:tx>
          <c:spPr>
            <a:ln w="25400" cap="rnd">
              <a:solidFill>
                <a:schemeClr val="accent4"/>
              </a:solidFill>
              <a:round/>
            </a:ln>
            <a:effectLst/>
          </c:spPr>
          <c:marker>
            <c:symbol val="none"/>
          </c:marker>
          <c:cat>
            <c:strRef>
              <c:f>'27'!$I$8:$P$8</c:f>
              <c:strCache>
                <c:ptCount val="8"/>
                <c:pt idx="0">
                  <c:v>12.21</c:v>
                </c:pt>
                <c:pt idx="1">
                  <c:v>12.22</c:v>
                </c:pt>
                <c:pt idx="2">
                  <c:v>12.23</c:v>
                </c:pt>
                <c:pt idx="3">
                  <c:v>12.24</c:v>
                </c:pt>
                <c:pt idx="4">
                  <c:v>03.25</c:v>
                </c:pt>
                <c:pt idx="5">
                  <c:v>06.25</c:v>
                </c:pt>
                <c:pt idx="6">
                  <c:v>09.25</c:v>
                </c:pt>
                <c:pt idx="7">
                  <c:v>12.25</c:v>
                </c:pt>
              </c:strCache>
            </c:strRef>
          </c:cat>
          <c:val>
            <c:numRef>
              <c:f>'27'!$I$12:$P$12</c:f>
              <c:numCache>
                <c:formatCode>General</c:formatCode>
                <c:ptCount val="8"/>
                <c:pt idx="0">
                  <c:v>130</c:v>
                </c:pt>
                <c:pt idx="1">
                  <c:v>103</c:v>
                </c:pt>
                <c:pt idx="2">
                  <c:v>80</c:v>
                </c:pt>
                <c:pt idx="3">
                  <c:v>57</c:v>
                </c:pt>
                <c:pt idx="4">
                  <c:v>55</c:v>
                </c:pt>
                <c:pt idx="5">
                  <c:v>51</c:v>
                </c:pt>
                <c:pt idx="6">
                  <c:v>48</c:v>
                </c:pt>
                <c:pt idx="7">
                  <c:v>46</c:v>
                </c:pt>
              </c:numCache>
            </c:numRef>
          </c:val>
          <c:smooth val="0"/>
          <c:extLst>
            <c:ext xmlns:c16="http://schemas.microsoft.com/office/drawing/2014/chart" uri="{C3380CC4-5D6E-409C-BE32-E72D297353CC}">
              <c16:uniqueId val="{00000003-36B2-450A-9699-CED0126D433A}"/>
            </c:ext>
          </c:extLst>
        </c:ser>
        <c:ser>
          <c:idx val="4"/>
          <c:order val="4"/>
          <c:tx>
            <c:strRef>
              <c:f>'27'!$H$13</c:f>
              <c:strCache>
                <c:ptCount val="1"/>
                <c:pt idx="0">
                  <c:v>Number of non-deposit-taking credit unions (r.h.s.)</c:v>
                </c:pt>
              </c:strCache>
            </c:strRef>
          </c:tx>
          <c:spPr>
            <a:ln w="25400" cap="rnd">
              <a:solidFill>
                <a:srgbClr val="7D0532"/>
              </a:solidFill>
              <a:round/>
            </a:ln>
            <a:effectLst/>
          </c:spPr>
          <c:marker>
            <c:symbol val="none"/>
          </c:marker>
          <c:cat>
            <c:strRef>
              <c:f>'27'!$I$8:$P$8</c:f>
              <c:strCache>
                <c:ptCount val="8"/>
                <c:pt idx="0">
                  <c:v>12.21</c:v>
                </c:pt>
                <c:pt idx="1">
                  <c:v>12.22</c:v>
                </c:pt>
                <c:pt idx="2">
                  <c:v>12.23</c:v>
                </c:pt>
                <c:pt idx="3">
                  <c:v>12.24</c:v>
                </c:pt>
                <c:pt idx="4">
                  <c:v>03.25</c:v>
                </c:pt>
                <c:pt idx="5">
                  <c:v>06.25</c:v>
                </c:pt>
                <c:pt idx="6">
                  <c:v>09.25</c:v>
                </c:pt>
                <c:pt idx="7">
                  <c:v>12.25</c:v>
                </c:pt>
              </c:strCache>
            </c:strRef>
          </c:cat>
          <c:val>
            <c:numRef>
              <c:f>'27'!$I$13:$P$13</c:f>
              <c:numCache>
                <c:formatCode>General</c:formatCode>
                <c:ptCount val="8"/>
                <c:pt idx="0">
                  <c:v>49</c:v>
                </c:pt>
                <c:pt idx="1">
                  <c:v>28</c:v>
                </c:pt>
                <c:pt idx="2">
                  <c:v>22</c:v>
                </c:pt>
                <c:pt idx="3">
                  <c:v>18</c:v>
                </c:pt>
                <c:pt idx="4">
                  <c:v>15</c:v>
                </c:pt>
                <c:pt idx="5">
                  <c:v>13</c:v>
                </c:pt>
                <c:pt idx="6">
                  <c:v>13</c:v>
                </c:pt>
                <c:pt idx="7">
                  <c:v>12</c:v>
                </c:pt>
              </c:numCache>
            </c:numRef>
          </c:val>
          <c:smooth val="0"/>
          <c:extLst>
            <c:ext xmlns:c16="http://schemas.microsoft.com/office/drawing/2014/chart" uri="{C3380CC4-5D6E-409C-BE32-E72D297353CC}">
              <c16:uniqueId val="{00000004-36B2-450A-9699-CED0126D433A}"/>
            </c:ext>
          </c:extLst>
        </c:ser>
        <c:dLbls>
          <c:showLegendKey val="0"/>
          <c:showVal val="0"/>
          <c:showCatName val="0"/>
          <c:showSerName val="0"/>
          <c:showPercent val="0"/>
          <c:showBubbleSize val="0"/>
        </c:dLbls>
        <c:marker val="1"/>
        <c:smooth val="0"/>
        <c:axId val="1381396847"/>
        <c:axId val="1381399759"/>
      </c:lineChart>
      <c:catAx>
        <c:axId val="14103354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26336"/>
        <c:crosses val="autoZero"/>
        <c:auto val="1"/>
        <c:lblAlgn val="ctr"/>
        <c:lblOffset val="100"/>
        <c:noMultiLvlLbl val="0"/>
      </c:catAx>
      <c:valAx>
        <c:axId val="1410326336"/>
        <c:scaling>
          <c:orientation val="minMax"/>
          <c:max val="2.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10335488"/>
        <c:crosses val="autoZero"/>
        <c:crossBetween val="between"/>
        <c:majorUnit val="0.5"/>
      </c:valAx>
      <c:valAx>
        <c:axId val="1381399759"/>
        <c:scaling>
          <c:orientation val="minMax"/>
        </c:scaling>
        <c:delete val="0"/>
        <c:axPos val="r"/>
        <c:numFmt formatCode="General"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81396847"/>
        <c:crosses val="max"/>
        <c:crossBetween val="between"/>
        <c:majorUnit val="30"/>
      </c:valAx>
      <c:catAx>
        <c:axId val="1381396847"/>
        <c:scaling>
          <c:orientation val="minMax"/>
        </c:scaling>
        <c:delete val="1"/>
        <c:axPos val="b"/>
        <c:numFmt formatCode="General" sourceLinked="1"/>
        <c:majorTickMark val="out"/>
        <c:minorTickMark val="none"/>
        <c:tickLblPos val="nextTo"/>
        <c:crossAx val="1381399759"/>
        <c:crosses val="autoZero"/>
        <c:auto val="1"/>
        <c:lblAlgn val="ctr"/>
        <c:lblOffset val="100"/>
        <c:noMultiLvlLbl val="0"/>
      </c:catAx>
      <c:spPr>
        <a:noFill/>
        <a:ln w="9525">
          <a:solidFill>
            <a:srgbClr val="505050"/>
          </a:solidFill>
        </a:ln>
        <a:effectLst/>
        <a:extLst/>
      </c:spPr>
    </c:plotArea>
    <c:legend>
      <c:legendPos val="b"/>
      <c:layout>
        <c:manualLayout>
          <c:xMode val="edge"/>
          <c:yMode val="edge"/>
          <c:x val="0"/>
          <c:y val="0.76348051579759668"/>
          <c:w val="1"/>
          <c:h val="0.236519029739165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6516091863723255"/>
          <c:h val="0.64528044421616026"/>
        </c:manualLayout>
      </c:layout>
      <c:barChart>
        <c:barDir val="col"/>
        <c:grouping val="stacked"/>
        <c:varyColors val="0"/>
        <c:ser>
          <c:idx val="0"/>
          <c:order val="0"/>
          <c:tx>
            <c:strRef>
              <c:f>'28'!$I$10</c:f>
              <c:strCache>
                <c:ptCount val="1"/>
                <c:pt idx="0">
                  <c:v>Споживчі кредити </c:v>
                </c:pt>
              </c:strCache>
            </c:strRef>
          </c:tx>
          <c:spPr>
            <a:solidFill>
              <a:srgbClr val="057D46"/>
            </a:solidFill>
            <a:ln>
              <a:noFill/>
            </a:ln>
            <a:effectLst/>
          </c:spPr>
          <c:invertIfNegative val="0"/>
          <c:dLbls>
            <c:dLbl>
              <c:idx val="7"/>
              <c:layout/>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2C7-4DD1-B53B-3E6DB05537A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'28'!$K$10:$R$10</c:f>
              <c:numCache>
                <c:formatCode>0.000</c:formatCode>
                <c:ptCount val="8"/>
                <c:pt idx="0">
                  <c:v>1.0928845201099997</c:v>
                </c:pt>
                <c:pt idx="1">
                  <c:v>0.69826353257000007</c:v>
                </c:pt>
                <c:pt idx="2">
                  <c:v>0.63663609737999993</c:v>
                </c:pt>
                <c:pt idx="3">
                  <c:v>0.50628183602999799</c:v>
                </c:pt>
                <c:pt idx="4">
                  <c:v>0.49295943141999898</c:v>
                </c:pt>
                <c:pt idx="5">
                  <c:v>0.48801223164000301</c:v>
                </c:pt>
                <c:pt idx="6">
                  <c:v>0.49418984902999996</c:v>
                </c:pt>
                <c:pt idx="7">
                  <c:v>0.48752802746999896</c:v>
                </c:pt>
              </c:numCache>
            </c:numRef>
          </c:val>
          <c:extLst>
            <c:ext xmlns:c16="http://schemas.microsoft.com/office/drawing/2014/chart" uri="{C3380CC4-5D6E-409C-BE32-E72D297353CC}">
              <c16:uniqueId val="{00000001-D2C7-4DD1-B53B-3E6DB05537AF}"/>
            </c:ext>
          </c:extLst>
        </c:ser>
        <c:ser>
          <c:idx val="2"/>
          <c:order val="1"/>
          <c:tx>
            <c:strRef>
              <c:f>'28'!$I$11</c:f>
              <c:strCache>
                <c:ptCount val="1"/>
                <c:pt idx="0">
                  <c:v>На придбання, будівництво, ремонт нерухомості ФО</c:v>
                </c:pt>
              </c:strCache>
            </c:strRef>
          </c:tx>
          <c:spPr>
            <a:solidFill>
              <a:srgbClr val="91C864"/>
            </a:solidFill>
            <a:ln>
              <a:noFill/>
            </a:ln>
            <a:effectLst/>
          </c:spPr>
          <c:invertIfNegative val="0"/>
          <c:dLbls>
            <c:dLbl>
              <c:idx val="7"/>
              <c:layout/>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2C7-4DD1-B53B-3E6DB05537A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'28'!$K$11:$R$11</c:f>
              <c:numCache>
                <c:formatCode>0.000</c:formatCode>
                <c:ptCount val="8"/>
                <c:pt idx="0">
                  <c:v>0.55195335652999999</c:v>
                </c:pt>
                <c:pt idx="1">
                  <c:v>0.25183104073000001</c:v>
                </c:pt>
                <c:pt idx="2">
                  <c:v>0.23967843571</c:v>
                </c:pt>
                <c:pt idx="3">
                  <c:v>0.29499999999999998</c:v>
                </c:pt>
                <c:pt idx="4">
                  <c:v>0.28379047372000005</c:v>
                </c:pt>
                <c:pt idx="5">
                  <c:v>0.27876524288000104</c:v>
                </c:pt>
                <c:pt idx="6">
                  <c:v>0.27350845150999897</c:v>
                </c:pt>
                <c:pt idx="7">
                  <c:v>0.26084568745000003</c:v>
                </c:pt>
              </c:numCache>
            </c:numRef>
          </c:val>
          <c:extLst>
            <c:ext xmlns:c16="http://schemas.microsoft.com/office/drawing/2014/chart" uri="{C3380CC4-5D6E-409C-BE32-E72D297353CC}">
              <c16:uniqueId val="{00000003-D2C7-4DD1-B53B-3E6DB05537AF}"/>
            </c:ext>
          </c:extLst>
        </c:ser>
        <c:ser>
          <c:idx val="6"/>
          <c:order val="2"/>
          <c:tx>
            <c:strRef>
              <c:f>'28'!$I$12</c:f>
              <c:strCache>
                <c:ptCount val="1"/>
                <c:pt idx="0">
                  <c:v>Бізнес-кредити ФОП</c:v>
                </c:pt>
              </c:strCache>
            </c:strRef>
          </c:tx>
          <c:spPr>
            <a:solidFill>
              <a:srgbClr val="7D0532"/>
            </a:solidFill>
            <a:ln>
              <a:noFill/>
            </a:ln>
            <a:effectLst/>
          </c:spPr>
          <c:invertIfNegative val="0"/>
          <c:dLbls>
            <c:dLbl>
              <c:idx val="7"/>
              <c:layout/>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2C7-4DD1-B53B-3E6DB05537A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'28'!$K$12:$R$12</c:f>
              <c:numCache>
                <c:formatCode>0.000</c:formatCode>
                <c:ptCount val="8"/>
                <c:pt idx="0">
                  <c:v>0.37031101588000004</c:v>
                </c:pt>
                <c:pt idx="1">
                  <c:v>0.29832324287</c:v>
                </c:pt>
                <c:pt idx="2">
                  <c:v>0.31569356489000006</c:v>
                </c:pt>
                <c:pt idx="3">
                  <c:v>0.28499999999999998</c:v>
                </c:pt>
                <c:pt idx="4">
                  <c:v>0.27256486198000002</c:v>
                </c:pt>
                <c:pt idx="5">
                  <c:v>0.21426590979999999</c:v>
                </c:pt>
                <c:pt idx="6">
                  <c:v>0.25448720625999999</c:v>
                </c:pt>
                <c:pt idx="7">
                  <c:v>0.22926578694000008</c:v>
                </c:pt>
              </c:numCache>
            </c:numRef>
          </c:val>
          <c:extLst>
            <c:ext xmlns:c16="http://schemas.microsoft.com/office/drawing/2014/chart" uri="{C3380CC4-5D6E-409C-BE32-E72D297353CC}">
              <c16:uniqueId val="{00000005-D2C7-4DD1-B53B-3E6DB05537AF}"/>
            </c:ext>
          </c:extLst>
        </c:ser>
        <c:ser>
          <c:idx val="1"/>
          <c:order val="3"/>
          <c:tx>
            <c:strRef>
              <c:f>'28'!$I$13</c:f>
              <c:strCache>
                <c:ptCount val="1"/>
                <c:pt idx="0">
                  <c:v>Бізнес-кредити ЮО</c:v>
                </c:pt>
              </c:strCache>
            </c:strRef>
          </c:tx>
          <c:spPr>
            <a:solidFill>
              <a:srgbClr val="DC4B64"/>
            </a:solidFill>
            <a:ln>
              <a:noFill/>
            </a:ln>
            <a:effectLst/>
          </c:spPr>
          <c:invertIfNegative val="0"/>
          <c:cat>
            <c:strRef>
              <c:f>'28'!$K$9:$R$9</c:f>
              <c:strCache>
                <c:ptCount val="8"/>
                <c:pt idx="0">
                  <c:v>12.21</c:v>
                </c:pt>
                <c:pt idx="1">
                  <c:v>12.22</c:v>
                </c:pt>
                <c:pt idx="2">
                  <c:v>12.23</c:v>
                </c:pt>
                <c:pt idx="3">
                  <c:v>12.24</c:v>
                </c:pt>
                <c:pt idx="4">
                  <c:v>03.25</c:v>
                </c:pt>
                <c:pt idx="5">
                  <c:v>06.25</c:v>
                </c:pt>
                <c:pt idx="6">
                  <c:v>09.25</c:v>
                </c:pt>
                <c:pt idx="7">
                  <c:v>12.25</c:v>
                </c:pt>
              </c:strCache>
            </c:strRef>
          </c:cat>
          <c:val>
            <c:numRef>
              <c:f>'28'!$K$13:$R$13</c:f>
              <c:numCache>
                <c:formatCode>0.00</c:formatCode>
                <c:ptCount val="8"/>
                <c:pt idx="3" formatCode="0.000">
                  <c:v>8.0000000000000002E-3</c:v>
                </c:pt>
                <c:pt idx="4" formatCode="0.000">
                  <c:v>1.0999999999999999E-2</c:v>
                </c:pt>
                <c:pt idx="5" formatCode="0.000">
                  <c:v>8.1959916650000006E-2</c:v>
                </c:pt>
                <c:pt idx="6" formatCode="0.000">
                  <c:v>2.8000000000000001E-2</c:v>
                </c:pt>
                <c:pt idx="7" formatCode="0.000">
                  <c:v>2.1776180700000002E-2</c:v>
                </c:pt>
              </c:numCache>
            </c:numRef>
          </c:val>
          <c:extLst>
            <c:ext xmlns:c16="http://schemas.microsoft.com/office/drawing/2014/chart" uri="{C3380CC4-5D6E-409C-BE32-E72D297353CC}">
              <c16:uniqueId val="{00000006-D2C7-4DD1-B53B-3E6DB05537AF}"/>
            </c:ext>
          </c:extLst>
        </c:ser>
        <c:dLbls>
          <c:showLegendKey val="0"/>
          <c:showVal val="0"/>
          <c:showCatName val="0"/>
          <c:showSerName val="0"/>
          <c:showPercent val="0"/>
          <c:showBubbleSize val="0"/>
        </c:dLbls>
        <c:gapWidth val="51"/>
        <c:overlap val="100"/>
        <c:axId val="2101312415"/>
        <c:axId val="2101299519"/>
      </c:barChart>
      <c:lineChart>
        <c:grouping val="standard"/>
        <c:varyColors val="0"/>
        <c:ser>
          <c:idx val="3"/>
          <c:order val="4"/>
          <c:tx>
            <c:strRef>
              <c:f>'28'!$I$14</c:f>
              <c:strCache>
                <c:ptCount val="1"/>
                <c:pt idx="0">
                  <c:v>Частка непрацюючих кредитів, % (п. ш.)</c:v>
                </c:pt>
              </c:strCache>
            </c:strRef>
          </c:tx>
          <c:spPr>
            <a:ln w="25400" cap="rnd">
              <a:solidFill>
                <a:srgbClr val="005591"/>
              </a:solidFill>
              <a:round/>
            </a:ln>
            <a:effectLst/>
          </c:spPr>
          <c:marker>
            <c:symbol val="none"/>
          </c:marker>
          <c:cat>
            <c:strRef>
              <c:f>'28'!$K$9:$R$9</c:f>
              <c:strCache>
                <c:ptCount val="8"/>
                <c:pt idx="0">
                  <c:v>12.21</c:v>
                </c:pt>
                <c:pt idx="1">
                  <c:v>12.22</c:v>
                </c:pt>
                <c:pt idx="2">
                  <c:v>12.23</c:v>
                </c:pt>
                <c:pt idx="3">
                  <c:v>12.24</c:v>
                </c:pt>
                <c:pt idx="4">
                  <c:v>03.25</c:v>
                </c:pt>
                <c:pt idx="5">
                  <c:v>06.25</c:v>
                </c:pt>
                <c:pt idx="6">
                  <c:v>09.25</c:v>
                </c:pt>
                <c:pt idx="7">
                  <c:v>12.25</c:v>
                </c:pt>
              </c:strCache>
            </c:strRef>
          </c:cat>
          <c:val>
            <c:numRef>
              <c:f>'28'!$K$14:$R$14</c:f>
              <c:numCache>
                <c:formatCode>0%</c:formatCode>
                <c:ptCount val="8"/>
                <c:pt idx="0">
                  <c:v>0.19878136869089302</c:v>
                </c:pt>
                <c:pt idx="1">
                  <c:v>0.38462473606708797</c:v>
                </c:pt>
                <c:pt idx="2">
                  <c:v>0.34049405316187248</c:v>
                </c:pt>
                <c:pt idx="3">
                  <c:v>0.32405432880183382</c:v>
                </c:pt>
                <c:pt idx="4">
                  <c:v>0.29293271610334476</c:v>
                </c:pt>
                <c:pt idx="5">
                  <c:v>0.2941435404545526</c:v>
                </c:pt>
                <c:pt idx="6">
                  <c:v>0.28939502371311249</c:v>
                </c:pt>
                <c:pt idx="7">
                  <c:v>0.29432602835170524</c:v>
                </c:pt>
              </c:numCache>
            </c:numRef>
          </c:val>
          <c:smooth val="0"/>
          <c:extLst>
            <c:ext xmlns:c16="http://schemas.microsoft.com/office/drawing/2014/chart" uri="{C3380CC4-5D6E-409C-BE32-E72D297353CC}">
              <c16:uniqueId val="{00000007-D2C7-4DD1-B53B-3E6DB05537AF}"/>
            </c:ext>
          </c:extLst>
        </c:ser>
        <c:dLbls>
          <c:showLegendKey val="0"/>
          <c:showVal val="0"/>
          <c:showCatName val="0"/>
          <c:showSerName val="0"/>
          <c:showPercent val="0"/>
          <c:showBubbleSize val="0"/>
        </c:dLbls>
        <c:marker val="1"/>
        <c:smooth val="0"/>
        <c:axId val="124907647"/>
        <c:axId val="124923039"/>
      </c:line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valAx>
        <c:axId val="124923039"/>
        <c:scaling>
          <c:orientation val="minMax"/>
          <c:max val="0.5"/>
          <c:min val="0"/>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24907647"/>
        <c:crosses val="max"/>
        <c:crossBetween val="between"/>
        <c:majorUnit val="0.1"/>
      </c:valAx>
      <c:catAx>
        <c:axId val="124907647"/>
        <c:scaling>
          <c:orientation val="minMax"/>
        </c:scaling>
        <c:delete val="1"/>
        <c:axPos val="b"/>
        <c:numFmt formatCode="General" sourceLinked="1"/>
        <c:majorTickMark val="out"/>
        <c:minorTickMark val="none"/>
        <c:tickLblPos val="nextTo"/>
        <c:crossAx val="124923039"/>
        <c:crosses val="autoZero"/>
        <c:auto val="1"/>
        <c:lblAlgn val="ctr"/>
        <c:lblOffset val="100"/>
        <c:noMultiLvlLbl val="0"/>
      </c:catAx>
      <c:spPr>
        <a:noFill/>
        <a:ln w="9525">
          <a:solidFill>
            <a:srgbClr val="505050"/>
          </a:solidFill>
        </a:ln>
        <a:effectLst/>
        <a:extLst/>
      </c:spPr>
    </c:plotArea>
    <c:legend>
      <c:legendPos val="b"/>
      <c:layout>
        <c:manualLayout>
          <c:xMode val="edge"/>
          <c:yMode val="edge"/>
          <c:x val="0"/>
          <c:y val="0.77414466513699143"/>
          <c:w val="1"/>
          <c:h val="0.2258553226469379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284429256029537E-2"/>
          <c:y val="4.5174620717693646E-2"/>
          <c:w val="0.82841862745098038"/>
          <c:h val="0.64528044421616026"/>
        </c:manualLayout>
      </c:layout>
      <c:barChart>
        <c:barDir val="col"/>
        <c:grouping val="stacked"/>
        <c:varyColors val="0"/>
        <c:ser>
          <c:idx val="0"/>
          <c:order val="0"/>
          <c:tx>
            <c:strRef>
              <c:f>'28'!$J$10</c:f>
              <c:strCache>
                <c:ptCount val="1"/>
                <c:pt idx="0">
                  <c:v>Consumer loans</c:v>
                </c:pt>
              </c:strCache>
            </c:strRef>
          </c:tx>
          <c:spPr>
            <a:solidFill>
              <a:srgbClr val="057D46"/>
            </a:solidFill>
            <a:ln>
              <a:noFill/>
            </a:ln>
            <a:effectLst/>
          </c:spPr>
          <c:invertIfNegative val="0"/>
          <c:dLbls>
            <c:dLbl>
              <c:idx val="7"/>
              <c:layout/>
              <c:tx>
                <c:rich>
                  <a:bodyPr/>
                  <a:lstStyle/>
                  <a:p>
                    <a:r>
                      <a:rPr lang="en-US"/>
                      <a:t>49%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394-49E8-8311-37D5416E234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'28'!$K$10:$R$10</c:f>
              <c:numCache>
                <c:formatCode>0.000</c:formatCode>
                <c:ptCount val="8"/>
                <c:pt idx="0">
                  <c:v>1.0928845201099997</c:v>
                </c:pt>
                <c:pt idx="1">
                  <c:v>0.69826353257000007</c:v>
                </c:pt>
                <c:pt idx="2">
                  <c:v>0.63663609737999993</c:v>
                </c:pt>
                <c:pt idx="3">
                  <c:v>0.50628183602999799</c:v>
                </c:pt>
                <c:pt idx="4">
                  <c:v>0.49295943141999898</c:v>
                </c:pt>
                <c:pt idx="5">
                  <c:v>0.48801223164000301</c:v>
                </c:pt>
                <c:pt idx="6">
                  <c:v>0.49418984902999996</c:v>
                </c:pt>
                <c:pt idx="7">
                  <c:v>0.48752802746999896</c:v>
                </c:pt>
              </c:numCache>
            </c:numRef>
          </c:val>
          <c:extLst>
            <c:ext xmlns:c16="http://schemas.microsoft.com/office/drawing/2014/chart" uri="{C3380CC4-5D6E-409C-BE32-E72D297353CC}">
              <c16:uniqueId val="{00000001-A394-49E8-8311-37D5416E2340}"/>
            </c:ext>
          </c:extLst>
        </c:ser>
        <c:ser>
          <c:idx val="2"/>
          <c:order val="1"/>
          <c:tx>
            <c:strRef>
              <c:f>'28'!$J$11</c:f>
              <c:strCache>
                <c:ptCount val="1"/>
                <c:pt idx="0">
                  <c:v>Loans to households for purch., construct., repair of real estate</c:v>
                </c:pt>
              </c:strCache>
            </c:strRef>
          </c:tx>
          <c:spPr>
            <a:solidFill>
              <a:srgbClr val="91C864"/>
            </a:solidFill>
            <a:ln>
              <a:noFill/>
            </a:ln>
            <a:effectLst/>
          </c:spPr>
          <c:invertIfNegative val="0"/>
          <c:dLbls>
            <c:dLbl>
              <c:idx val="7"/>
              <c:layout/>
              <c:tx>
                <c:rich>
                  <a:bodyPr/>
                  <a:lstStyle/>
                  <a:p>
                    <a:r>
                      <a:rPr lang="en-US"/>
                      <a:t>26%</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394-49E8-8311-37D5416E234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'28'!$K$11:$R$11</c:f>
              <c:numCache>
                <c:formatCode>0.000</c:formatCode>
                <c:ptCount val="8"/>
                <c:pt idx="0">
                  <c:v>0.55195335652999999</c:v>
                </c:pt>
                <c:pt idx="1">
                  <c:v>0.25183104073000001</c:v>
                </c:pt>
                <c:pt idx="2">
                  <c:v>0.23967843571</c:v>
                </c:pt>
                <c:pt idx="3">
                  <c:v>0.29499999999999998</c:v>
                </c:pt>
                <c:pt idx="4">
                  <c:v>0.28379047372000005</c:v>
                </c:pt>
                <c:pt idx="5">
                  <c:v>0.27876524288000104</c:v>
                </c:pt>
                <c:pt idx="6">
                  <c:v>0.27350845150999897</c:v>
                </c:pt>
                <c:pt idx="7">
                  <c:v>0.26084568745000003</c:v>
                </c:pt>
              </c:numCache>
            </c:numRef>
          </c:val>
          <c:extLst>
            <c:ext xmlns:c16="http://schemas.microsoft.com/office/drawing/2014/chart" uri="{C3380CC4-5D6E-409C-BE32-E72D297353CC}">
              <c16:uniqueId val="{00000003-A394-49E8-8311-37D5416E2340}"/>
            </c:ext>
          </c:extLst>
        </c:ser>
        <c:ser>
          <c:idx val="6"/>
          <c:order val="2"/>
          <c:tx>
            <c:strRef>
              <c:f>'28'!$J$12</c:f>
              <c:strCache>
                <c:ptCount val="1"/>
                <c:pt idx="0">
                  <c:v>Business loans to sole proprietors </c:v>
                </c:pt>
              </c:strCache>
            </c:strRef>
          </c:tx>
          <c:spPr>
            <a:solidFill>
              <a:srgbClr val="7D0532"/>
            </a:solidFill>
            <a:ln>
              <a:noFill/>
            </a:ln>
            <a:effectLst/>
          </c:spPr>
          <c:invertIfNegative val="0"/>
          <c:dLbls>
            <c:dLbl>
              <c:idx val="7"/>
              <c:layout/>
              <c:tx>
                <c:rich>
                  <a:bodyPr/>
                  <a:lstStyle/>
                  <a:p>
                    <a:r>
                      <a:rPr lang="en-US"/>
                      <a:t>23%</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394-49E8-8311-37D5416E2340}"/>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'28'!$K$9:$R$9</c:f>
              <c:strCache>
                <c:ptCount val="8"/>
                <c:pt idx="0">
                  <c:v>12.21</c:v>
                </c:pt>
                <c:pt idx="1">
                  <c:v>12.22</c:v>
                </c:pt>
                <c:pt idx="2">
                  <c:v>12.23</c:v>
                </c:pt>
                <c:pt idx="3">
                  <c:v>12.24</c:v>
                </c:pt>
                <c:pt idx="4">
                  <c:v>03.25</c:v>
                </c:pt>
                <c:pt idx="5">
                  <c:v>06.25</c:v>
                </c:pt>
                <c:pt idx="6">
                  <c:v>09.25</c:v>
                </c:pt>
                <c:pt idx="7">
                  <c:v>12.25</c:v>
                </c:pt>
              </c:strCache>
            </c:strRef>
          </c:cat>
          <c:val>
            <c:numRef>
              <c:f>'28'!$K$12:$R$12</c:f>
              <c:numCache>
                <c:formatCode>0.000</c:formatCode>
                <c:ptCount val="8"/>
                <c:pt idx="0">
                  <c:v>0.37031101588000004</c:v>
                </c:pt>
                <c:pt idx="1">
                  <c:v>0.29832324287</c:v>
                </c:pt>
                <c:pt idx="2">
                  <c:v>0.31569356489000006</c:v>
                </c:pt>
                <c:pt idx="3">
                  <c:v>0.28499999999999998</c:v>
                </c:pt>
                <c:pt idx="4">
                  <c:v>0.27256486198000002</c:v>
                </c:pt>
                <c:pt idx="5">
                  <c:v>0.21426590979999999</c:v>
                </c:pt>
                <c:pt idx="6">
                  <c:v>0.25448720625999999</c:v>
                </c:pt>
                <c:pt idx="7">
                  <c:v>0.22926578694000008</c:v>
                </c:pt>
              </c:numCache>
            </c:numRef>
          </c:val>
          <c:extLst>
            <c:ext xmlns:c16="http://schemas.microsoft.com/office/drawing/2014/chart" uri="{C3380CC4-5D6E-409C-BE32-E72D297353CC}">
              <c16:uniqueId val="{00000005-A394-49E8-8311-37D5416E2340}"/>
            </c:ext>
          </c:extLst>
        </c:ser>
        <c:ser>
          <c:idx val="1"/>
          <c:order val="3"/>
          <c:tx>
            <c:strRef>
              <c:f>'28'!$J$13</c:f>
              <c:strCache>
                <c:ptCount val="1"/>
                <c:pt idx="0">
                  <c:v>Corporate business loans</c:v>
                </c:pt>
              </c:strCache>
            </c:strRef>
          </c:tx>
          <c:spPr>
            <a:solidFill>
              <a:srgbClr val="DC4B64"/>
            </a:solidFill>
            <a:ln>
              <a:noFill/>
            </a:ln>
            <a:effectLst/>
          </c:spPr>
          <c:invertIfNegative val="0"/>
          <c:cat>
            <c:strRef>
              <c:f>'28'!$K$9:$R$9</c:f>
              <c:strCache>
                <c:ptCount val="8"/>
                <c:pt idx="0">
                  <c:v>12.21</c:v>
                </c:pt>
                <c:pt idx="1">
                  <c:v>12.22</c:v>
                </c:pt>
                <c:pt idx="2">
                  <c:v>12.23</c:v>
                </c:pt>
                <c:pt idx="3">
                  <c:v>12.24</c:v>
                </c:pt>
                <c:pt idx="4">
                  <c:v>03.25</c:v>
                </c:pt>
                <c:pt idx="5">
                  <c:v>06.25</c:v>
                </c:pt>
                <c:pt idx="6">
                  <c:v>09.25</c:v>
                </c:pt>
                <c:pt idx="7">
                  <c:v>12.25</c:v>
                </c:pt>
              </c:strCache>
            </c:strRef>
          </c:cat>
          <c:val>
            <c:numRef>
              <c:f>'28'!$K$13:$R$13</c:f>
              <c:numCache>
                <c:formatCode>0.00</c:formatCode>
                <c:ptCount val="8"/>
                <c:pt idx="3" formatCode="0.000">
                  <c:v>8.0000000000000002E-3</c:v>
                </c:pt>
                <c:pt idx="4" formatCode="0.000">
                  <c:v>1.0999999999999999E-2</c:v>
                </c:pt>
                <c:pt idx="5" formatCode="0.000">
                  <c:v>8.1959916650000006E-2</c:v>
                </c:pt>
                <c:pt idx="6" formatCode="0.000">
                  <c:v>2.8000000000000001E-2</c:v>
                </c:pt>
                <c:pt idx="7" formatCode="0.000">
                  <c:v>2.1776180700000002E-2</c:v>
                </c:pt>
              </c:numCache>
            </c:numRef>
          </c:val>
          <c:extLst>
            <c:ext xmlns:c16="http://schemas.microsoft.com/office/drawing/2014/chart" uri="{C3380CC4-5D6E-409C-BE32-E72D297353CC}">
              <c16:uniqueId val="{00000006-A394-49E8-8311-37D5416E2340}"/>
            </c:ext>
          </c:extLst>
        </c:ser>
        <c:dLbls>
          <c:showLegendKey val="0"/>
          <c:showVal val="0"/>
          <c:showCatName val="0"/>
          <c:showSerName val="0"/>
          <c:showPercent val="0"/>
          <c:showBubbleSize val="0"/>
        </c:dLbls>
        <c:gapWidth val="51"/>
        <c:overlap val="100"/>
        <c:axId val="2101312415"/>
        <c:axId val="2101299519"/>
      </c:barChart>
      <c:lineChart>
        <c:grouping val="standard"/>
        <c:varyColors val="0"/>
        <c:ser>
          <c:idx val="3"/>
          <c:order val="4"/>
          <c:tx>
            <c:strRef>
              <c:f>'28'!$J$14</c:f>
              <c:strCache>
                <c:ptCount val="1"/>
                <c:pt idx="0">
                  <c:v>NPL, % (r.h.s.)</c:v>
                </c:pt>
              </c:strCache>
            </c:strRef>
          </c:tx>
          <c:spPr>
            <a:ln w="25400" cap="rnd">
              <a:solidFill>
                <a:srgbClr val="005591"/>
              </a:solidFill>
              <a:round/>
            </a:ln>
            <a:effectLst/>
          </c:spPr>
          <c:marker>
            <c:symbol val="none"/>
          </c:marker>
          <c:cat>
            <c:strRef>
              <c:f>'28'!$K$9:$R$9</c:f>
              <c:strCache>
                <c:ptCount val="8"/>
                <c:pt idx="0">
                  <c:v>12.21</c:v>
                </c:pt>
                <c:pt idx="1">
                  <c:v>12.22</c:v>
                </c:pt>
                <c:pt idx="2">
                  <c:v>12.23</c:v>
                </c:pt>
                <c:pt idx="3">
                  <c:v>12.24</c:v>
                </c:pt>
                <c:pt idx="4">
                  <c:v>03.25</c:v>
                </c:pt>
                <c:pt idx="5">
                  <c:v>06.25</c:v>
                </c:pt>
                <c:pt idx="6">
                  <c:v>09.25</c:v>
                </c:pt>
                <c:pt idx="7">
                  <c:v>12.25</c:v>
                </c:pt>
              </c:strCache>
            </c:strRef>
          </c:cat>
          <c:val>
            <c:numRef>
              <c:f>'28'!$K$14:$R$14</c:f>
              <c:numCache>
                <c:formatCode>0%</c:formatCode>
                <c:ptCount val="8"/>
                <c:pt idx="0">
                  <c:v>0.19878136869089302</c:v>
                </c:pt>
                <c:pt idx="1">
                  <c:v>0.38462473606708797</c:v>
                </c:pt>
                <c:pt idx="2">
                  <c:v>0.34049405316187248</c:v>
                </c:pt>
                <c:pt idx="3">
                  <c:v>0.32405432880183382</c:v>
                </c:pt>
                <c:pt idx="4">
                  <c:v>0.29293271610334476</c:v>
                </c:pt>
                <c:pt idx="5">
                  <c:v>0.2941435404545526</c:v>
                </c:pt>
                <c:pt idx="6">
                  <c:v>0.28939502371311249</c:v>
                </c:pt>
                <c:pt idx="7">
                  <c:v>0.29432602835170524</c:v>
                </c:pt>
              </c:numCache>
            </c:numRef>
          </c:val>
          <c:smooth val="0"/>
          <c:extLst>
            <c:ext xmlns:c16="http://schemas.microsoft.com/office/drawing/2014/chart" uri="{C3380CC4-5D6E-409C-BE32-E72D297353CC}">
              <c16:uniqueId val="{00000007-A394-49E8-8311-37D5416E2340}"/>
            </c:ext>
          </c:extLst>
        </c:ser>
        <c:dLbls>
          <c:showLegendKey val="0"/>
          <c:showVal val="0"/>
          <c:showCatName val="0"/>
          <c:showSerName val="0"/>
          <c:showPercent val="0"/>
          <c:showBubbleSize val="0"/>
        </c:dLbls>
        <c:marker val="1"/>
        <c:smooth val="0"/>
        <c:axId val="124907647"/>
        <c:axId val="124923039"/>
      </c:lineChart>
      <c:catAx>
        <c:axId val="2101312415"/>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101299519"/>
        <c:crosses val="autoZero"/>
        <c:auto val="1"/>
        <c:lblAlgn val="ctr"/>
        <c:lblOffset val="100"/>
        <c:noMultiLvlLbl val="0"/>
      </c:catAx>
      <c:valAx>
        <c:axId val="2101299519"/>
        <c:scaling>
          <c:orientation val="minMax"/>
          <c:max val="2.5"/>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ysClr val="windowText" lastClr="000000"/>
                </a:solidFill>
                <a:latin typeface="Arial"/>
                <a:ea typeface="Arial"/>
                <a:cs typeface="Arial"/>
              </a:defRPr>
            </a:pPr>
            <a:endParaRPr lang="uk-UA"/>
          </a:p>
        </c:txPr>
        <c:crossAx val="2101312415"/>
        <c:crosses val="autoZero"/>
        <c:crossBetween val="between"/>
        <c:majorUnit val="0.5"/>
      </c:valAx>
      <c:valAx>
        <c:axId val="124923039"/>
        <c:scaling>
          <c:orientation val="minMax"/>
          <c:max val="0.5"/>
        </c:scaling>
        <c:delete val="0"/>
        <c:axPos val="r"/>
        <c:numFmt formatCode="0%" sourceLinked="1"/>
        <c:majorTickMark val="in"/>
        <c:minorTickMark val="none"/>
        <c:tickLblPos val="nextTo"/>
        <c:spPr>
          <a:noFill/>
          <a:ln>
            <a:solidFill>
              <a:schemeClr val="tx2"/>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24907647"/>
        <c:crosses val="max"/>
        <c:crossBetween val="between"/>
        <c:majorUnit val="0.1"/>
      </c:valAx>
      <c:catAx>
        <c:axId val="124907647"/>
        <c:scaling>
          <c:orientation val="minMax"/>
        </c:scaling>
        <c:delete val="1"/>
        <c:axPos val="b"/>
        <c:numFmt formatCode="General" sourceLinked="1"/>
        <c:majorTickMark val="out"/>
        <c:minorTickMark val="none"/>
        <c:tickLblPos val="nextTo"/>
        <c:crossAx val="124923039"/>
        <c:crosses val="autoZero"/>
        <c:auto val="1"/>
        <c:lblAlgn val="ctr"/>
        <c:lblOffset val="100"/>
        <c:noMultiLvlLbl val="0"/>
      </c:catAx>
      <c:spPr>
        <a:noFill/>
        <a:ln w="9525">
          <a:solidFill>
            <a:srgbClr val="505050"/>
          </a:solidFill>
        </a:ln>
        <a:effectLst/>
        <a:extLst/>
      </c:spPr>
    </c:plotArea>
    <c:legend>
      <c:legendPos val="b"/>
      <c:layout>
        <c:manualLayout>
          <c:xMode val="edge"/>
          <c:yMode val="edge"/>
          <c:x val="0"/>
          <c:y val="0.752531642876896"/>
          <c:w val="1"/>
          <c:h val="0.2474683571231040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110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4240979751792078"/>
          <c:h val="0.53512973609378667"/>
        </c:manualLayout>
      </c:layout>
      <c:barChart>
        <c:barDir val="col"/>
        <c:grouping val="percentStacked"/>
        <c:varyColors val="0"/>
        <c:ser>
          <c:idx val="0"/>
          <c:order val="0"/>
          <c:tx>
            <c:strRef>
              <c:f>'29'!$I$9:$J$9</c:f>
              <c:strCache>
                <c:ptCount val="2"/>
                <c:pt idx="0">
                  <c:v>Кредити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DA6-41F0-BC3C-1C1B4B9A79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'29'!$K$9:$T$9</c:f>
              <c:numCache>
                <c:formatCode>0%</c:formatCode>
                <c:ptCount val="10"/>
                <c:pt idx="0">
                  <c:v>0.65642007867099283</c:v>
                </c:pt>
                <c:pt idx="1">
                  <c:v>0.64520811924874499</c:v>
                </c:pt>
                <c:pt idx="2">
                  <c:v>0.67430029284964699</c:v>
                </c:pt>
                <c:pt idx="3">
                  <c:v>0.6682027189447739</c:v>
                </c:pt>
                <c:pt idx="4">
                  <c:v>0.64127301613062493</c:v>
                </c:pt>
              </c:numCache>
            </c:numRef>
          </c:val>
          <c:extLst>
            <c:ext xmlns:c16="http://schemas.microsoft.com/office/drawing/2014/chart" uri="{C3380CC4-5D6E-409C-BE32-E72D297353CC}">
              <c16:uniqueId val="{00000001-3DA6-41F0-BC3C-1C1B4B9A799F}"/>
            </c:ext>
          </c:extLst>
        </c:ser>
        <c:ser>
          <c:idx val="1"/>
          <c:order val="1"/>
          <c:tx>
            <c:strRef>
              <c:f>'29'!$I$10:$J$10</c:f>
              <c:strCache>
                <c:ptCount val="2"/>
                <c:pt idx="0">
                  <c:v>Грошові кошти та їх еквів.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DA6-41F0-BC3C-1C1B4B9A79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'29'!$K$10:$T$10</c:f>
              <c:numCache>
                <c:formatCode>0%</c:formatCode>
                <c:ptCount val="10"/>
                <c:pt idx="0">
                  <c:v>0.14984588492702697</c:v>
                </c:pt>
                <c:pt idx="1">
                  <c:v>0.14832380881080828</c:v>
                </c:pt>
                <c:pt idx="2">
                  <c:v>0.13857851902210175</c:v>
                </c:pt>
                <c:pt idx="3">
                  <c:v>0.13317915639750091</c:v>
                </c:pt>
                <c:pt idx="4">
                  <c:v>0.14267555082539313</c:v>
                </c:pt>
              </c:numCache>
            </c:numRef>
          </c:val>
          <c:extLst>
            <c:ext xmlns:c16="http://schemas.microsoft.com/office/drawing/2014/chart" uri="{C3380CC4-5D6E-409C-BE32-E72D297353CC}">
              <c16:uniqueId val="{00000003-3DA6-41F0-BC3C-1C1B4B9A799F}"/>
            </c:ext>
          </c:extLst>
        </c:ser>
        <c:ser>
          <c:idx val="2"/>
          <c:order val="2"/>
          <c:tx>
            <c:strRef>
              <c:f>'29'!$I$11:$J$11</c:f>
              <c:strCache>
                <c:ptCount val="2"/>
                <c:pt idx="0">
                  <c:v>Фінінвестиції</c:v>
                </c:pt>
              </c:strCache>
            </c:strRef>
          </c:tx>
          <c:spPr>
            <a:solidFill>
              <a:srgbClr val="91C864">
                <a:alpha val="49804"/>
              </a:srgbClr>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DA6-41F0-BC3C-1C1B4B9A799F}"/>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'29'!$K$11:$T$11</c:f>
              <c:numCache>
                <c:formatCode>0%</c:formatCode>
                <c:ptCount val="10"/>
                <c:pt idx="0">
                  <c:v>0.12809617782740609</c:v>
                </c:pt>
                <c:pt idx="1">
                  <c:v>0.14620917035954348</c:v>
                </c:pt>
                <c:pt idx="2">
                  <c:v>0.13149891452239157</c:v>
                </c:pt>
                <c:pt idx="3">
                  <c:v>0.14495745142216152</c:v>
                </c:pt>
                <c:pt idx="4">
                  <c:v>0.16335831860058991</c:v>
                </c:pt>
              </c:numCache>
            </c:numRef>
          </c:val>
          <c:extLst>
            <c:ext xmlns:c16="http://schemas.microsoft.com/office/drawing/2014/chart" uri="{C3380CC4-5D6E-409C-BE32-E72D297353CC}">
              <c16:uniqueId val="{00000005-3DA6-41F0-BC3C-1C1B4B9A799F}"/>
            </c:ext>
          </c:extLst>
        </c:ser>
        <c:ser>
          <c:idx val="3"/>
          <c:order val="3"/>
          <c:tx>
            <c:strRef>
              <c:f>'29'!$I$12:$J$12</c:f>
              <c:strCache>
                <c:ptCount val="2"/>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'29'!$K$12:$T$12</c:f>
              <c:numCache>
                <c:formatCode>0%</c:formatCode>
                <c:ptCount val="10"/>
                <c:pt idx="0">
                  <c:v>3.1345450386156666E-2</c:v>
                </c:pt>
                <c:pt idx="1">
                  <c:v>3.1627620693171273E-2</c:v>
                </c:pt>
                <c:pt idx="2">
                  <c:v>2.900419348611958E-2</c:v>
                </c:pt>
                <c:pt idx="3">
                  <c:v>2.9057609944749419E-2</c:v>
                </c:pt>
                <c:pt idx="4">
                  <c:v>2.9737159185223627E-2</c:v>
                </c:pt>
              </c:numCache>
            </c:numRef>
          </c:val>
          <c:extLst>
            <c:ext xmlns:c16="http://schemas.microsoft.com/office/drawing/2014/chart" uri="{C3380CC4-5D6E-409C-BE32-E72D297353CC}">
              <c16:uniqueId val="{00000006-3DA6-41F0-BC3C-1C1B4B9A799F}"/>
            </c:ext>
          </c:extLst>
        </c:ser>
        <c:ser>
          <c:idx val="4"/>
          <c:order val="4"/>
          <c:tx>
            <c:strRef>
              <c:f>'29'!$I$13:$J$13</c:f>
              <c:strCache>
                <c:ptCount val="2"/>
                <c:pt idx="0">
                  <c:v>Інші активи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'29'!$K$13:$T$13</c:f>
              <c:numCache>
                <c:formatCode>0%</c:formatCode>
                <c:ptCount val="10"/>
                <c:pt idx="0">
                  <c:v>3.4292408188417361E-2</c:v>
                </c:pt>
                <c:pt idx="1">
                  <c:v>2.8631280887731887E-2</c:v>
                </c:pt>
                <c:pt idx="2">
                  <c:v>2.6618080119740199E-2</c:v>
                </c:pt>
                <c:pt idx="3">
                  <c:v>2.4603063290814388E-2</c:v>
                </c:pt>
                <c:pt idx="4">
                  <c:v>2.2955955258168483E-2</c:v>
                </c:pt>
              </c:numCache>
            </c:numRef>
          </c:val>
          <c:extLst>
            <c:ext xmlns:c16="http://schemas.microsoft.com/office/drawing/2014/chart" uri="{C3380CC4-5D6E-409C-BE32-E72D297353CC}">
              <c16:uniqueId val="{00000007-3DA6-41F0-BC3C-1C1B4B9A799F}"/>
            </c:ext>
          </c:extLst>
        </c:ser>
        <c:ser>
          <c:idx val="6"/>
          <c:order val="5"/>
          <c:tx>
            <c:strRef>
              <c:f>'29'!$I$15:$J$15</c:f>
              <c:strCache>
                <c:ptCount val="2"/>
                <c:pt idx="0">
                  <c:v>Обов’язкові пайові внески </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'29'!$K$15:$T$15</c:f>
              <c:numCache>
                <c:formatCode>0%</c:formatCode>
                <c:ptCount val="10"/>
                <c:pt idx="5" formatCode="0.0%">
                  <c:v>4.5952840288270395E-3</c:v>
                </c:pt>
                <c:pt idx="6" formatCode="0.0%">
                  <c:v>4.2996570835764107E-3</c:v>
                </c:pt>
                <c:pt idx="7" formatCode="0.0%">
                  <c:v>4.1173669806391531E-3</c:v>
                </c:pt>
                <c:pt idx="8" formatCode="0.0%">
                  <c:v>4.1136874858586948E-3</c:v>
                </c:pt>
                <c:pt idx="9" formatCode="0.0%">
                  <c:v>3.8132292090252151E-3</c:v>
                </c:pt>
              </c:numCache>
            </c:numRef>
          </c:val>
          <c:extLst>
            <c:ext xmlns:c16="http://schemas.microsoft.com/office/drawing/2014/chart" uri="{C3380CC4-5D6E-409C-BE32-E72D297353CC}">
              <c16:uniqueId val="{00000008-3DA6-41F0-BC3C-1C1B4B9A799F}"/>
            </c:ext>
          </c:extLst>
        </c:ser>
        <c:ser>
          <c:idx val="7"/>
          <c:order val="6"/>
          <c:tx>
            <c:strRef>
              <c:f>'29'!$I$16:$J$16</c:f>
              <c:strCache>
                <c:ptCount val="2"/>
                <c:pt idx="0">
                  <c:v>Резервний капітал </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3DA6-41F0-BC3C-1C1B4B9A79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'29'!$K$16:$T$16</c:f>
              <c:numCache>
                <c:formatCode>0</c:formatCode>
                <c:ptCount val="10"/>
                <c:pt idx="5" formatCode="0.0%">
                  <c:v>0.28654033103263116</c:v>
                </c:pt>
                <c:pt idx="6" formatCode="0.0%">
                  <c:v>0.29350120865782231</c:v>
                </c:pt>
                <c:pt idx="7" formatCode="0.0%">
                  <c:v>0.31254107064620301</c:v>
                </c:pt>
                <c:pt idx="8" formatCode="0.0%">
                  <c:v>0.31437042255936976</c:v>
                </c:pt>
                <c:pt idx="9" formatCode="0.0%">
                  <c:v>0.32376811260067095</c:v>
                </c:pt>
              </c:numCache>
            </c:numRef>
          </c:val>
          <c:extLst>
            <c:ext xmlns:c16="http://schemas.microsoft.com/office/drawing/2014/chart" uri="{C3380CC4-5D6E-409C-BE32-E72D297353CC}">
              <c16:uniqueId val="{0000000A-3DA6-41F0-BC3C-1C1B4B9A799F}"/>
            </c:ext>
          </c:extLst>
        </c:ser>
        <c:ser>
          <c:idx val="8"/>
          <c:order val="7"/>
          <c:tx>
            <c:strRef>
              <c:f>'29'!$I$18:$J$18</c:f>
              <c:strCache>
                <c:ptCount val="2"/>
                <c:pt idx="0">
                  <c:v>Накопичений прибуток / збиток </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3DA6-41F0-BC3C-1C1B4B9A79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'29'!$K$18:$T$18</c:f>
              <c:numCache>
                <c:formatCode>General</c:formatCode>
                <c:ptCount val="10"/>
                <c:pt idx="5" formatCode="0.0%">
                  <c:v>0.10923467238294825</c:v>
                </c:pt>
                <c:pt idx="6" formatCode="0.0%">
                  <c:v>9.8906296303362257E-2</c:v>
                </c:pt>
                <c:pt idx="7" formatCode="0.0%">
                  <c:v>0.13193852697662034</c:v>
                </c:pt>
                <c:pt idx="8" formatCode="0.0%">
                  <c:v>0.13746452714561058</c:v>
                </c:pt>
                <c:pt idx="9" formatCode="0.0%">
                  <c:v>0.12933067203717125</c:v>
                </c:pt>
              </c:numCache>
            </c:numRef>
          </c:val>
          <c:extLst>
            <c:ext xmlns:c16="http://schemas.microsoft.com/office/drawing/2014/chart" uri="{C3380CC4-5D6E-409C-BE32-E72D297353CC}">
              <c16:uniqueId val="{0000000C-3DA6-41F0-BC3C-1C1B4B9A799F}"/>
            </c:ext>
          </c:extLst>
        </c:ser>
        <c:ser>
          <c:idx val="9"/>
          <c:order val="8"/>
          <c:tx>
            <c:strRef>
              <c:f>'29'!$I$19:$J$19</c:f>
              <c:strCache>
                <c:ptCount val="2"/>
                <c:pt idx="0">
                  <c:v>Депозити </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3DA6-41F0-BC3C-1C1B4B9A79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'29'!$K$19:$T$19</c:f>
              <c:numCache>
                <c:formatCode>General</c:formatCode>
                <c:ptCount val="10"/>
                <c:pt idx="5" formatCode="0.0%">
                  <c:v>0.41788322193224681</c:v>
                </c:pt>
                <c:pt idx="6" formatCode="0.0%">
                  <c:v>0.4196334602615604</c:v>
                </c:pt>
                <c:pt idx="7" formatCode="0.0%">
                  <c:v>0.40134313389870951</c:v>
                </c:pt>
                <c:pt idx="8" formatCode="0.0%">
                  <c:v>0.39254214294254486</c:v>
                </c:pt>
                <c:pt idx="9" formatCode="0.0%">
                  <c:v>0.39574751615838838</c:v>
                </c:pt>
              </c:numCache>
            </c:numRef>
          </c:val>
          <c:extLst>
            <c:ext xmlns:c16="http://schemas.microsoft.com/office/drawing/2014/chart" uri="{C3380CC4-5D6E-409C-BE32-E72D297353CC}">
              <c16:uniqueId val="{0000000E-3DA6-41F0-BC3C-1C1B4B9A799F}"/>
            </c:ext>
          </c:extLst>
        </c:ser>
        <c:ser>
          <c:idx val="10"/>
          <c:order val="9"/>
          <c:tx>
            <c:strRef>
              <c:f>'29'!$I$20:$J$20</c:f>
              <c:strCache>
                <c:ptCount val="2"/>
                <c:pt idx="0">
                  <c:v>Додаткові поворотні внески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'29'!$K$20:$T$20</c:f>
              <c:numCache>
                <c:formatCode>General</c:formatCode>
                <c:ptCount val="10"/>
                <c:pt idx="5" formatCode="0.0%">
                  <c:v>6.1147752702646239E-2</c:v>
                </c:pt>
                <c:pt idx="6" formatCode="0.0%">
                  <c:v>5.5892318739522114E-2</c:v>
                </c:pt>
                <c:pt idx="7" formatCode="0.0%">
                  <c:v>5.3112195360458289E-2</c:v>
                </c:pt>
                <c:pt idx="8" formatCode="0.0%">
                  <c:v>5.2888290216007119E-2</c:v>
                </c:pt>
                <c:pt idx="9" formatCode="0.0%">
                  <c:v>4.5889318590471538E-2</c:v>
                </c:pt>
              </c:numCache>
            </c:numRef>
          </c:val>
          <c:extLst>
            <c:ext xmlns:c16="http://schemas.microsoft.com/office/drawing/2014/chart" uri="{C3380CC4-5D6E-409C-BE32-E72D297353CC}">
              <c16:uniqueId val="{0000000F-3DA6-41F0-BC3C-1C1B4B9A799F}"/>
            </c:ext>
          </c:extLst>
        </c:ser>
        <c:ser>
          <c:idx val="11"/>
          <c:order val="10"/>
          <c:tx>
            <c:strRef>
              <c:f>'29'!$I$21:$J$21</c:f>
              <c:strCache>
                <c:ptCount val="2"/>
                <c:pt idx="0">
                  <c:v>Інші зобов’язання</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3DA6-41F0-BC3C-1C1B4B9A799F}"/>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'29'!$K$21:$T$21</c:f>
              <c:numCache>
                <c:formatCode>General</c:formatCode>
                <c:ptCount val="10"/>
                <c:pt idx="5" formatCode="0.0%">
                  <c:v>0.11897113020379088</c:v>
                </c:pt>
                <c:pt idx="6" formatCode="0.0%">
                  <c:v>0.12657176433878792</c:v>
                </c:pt>
                <c:pt idx="7" formatCode="0.0%">
                  <c:v>9.3859921595076959E-2</c:v>
                </c:pt>
                <c:pt idx="8" formatCode="0.0%">
                  <c:v>9.5539042080403647E-2</c:v>
                </c:pt>
                <c:pt idx="9" formatCode="0.0%">
                  <c:v>9.9178121362824931E-2</c:v>
                </c:pt>
              </c:numCache>
            </c:numRef>
          </c:val>
          <c:extLst>
            <c:ext xmlns:c16="http://schemas.microsoft.com/office/drawing/2014/chart" uri="{C3380CC4-5D6E-409C-BE32-E72D297353CC}">
              <c16:uniqueId val="{00000011-3DA6-41F0-BC3C-1C1B4B9A799F}"/>
            </c:ext>
          </c:extLst>
        </c:ser>
        <c:ser>
          <c:idx val="5"/>
          <c:order val="11"/>
          <c:tx>
            <c:strRef>
              <c:f>'29'!$I$17</c:f>
              <c:strCache>
                <c:ptCount val="1"/>
                <c:pt idx="0">
                  <c:v>Додатковий капітал</c:v>
                </c:pt>
              </c:strCache>
            </c:strRef>
          </c:tx>
          <c:spPr>
            <a:solidFill>
              <a:schemeClr val="bg1">
                <a:lumMod val="75000"/>
              </a:schemeClr>
            </a:solidFill>
            <a:ln>
              <a:noFill/>
            </a:ln>
            <a:effectLst/>
          </c:spPr>
          <c:invertIfNegative val="0"/>
          <c:cat>
            <c:multiLvlStrRef>
              <c:f>'29'!$K$7:$T$8</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Активи</c:v>
                  </c:pt>
                  <c:pt idx="5">
                    <c:v>Пасиви</c:v>
                  </c:pt>
                </c:lvl>
              </c:multiLvlStrCache>
            </c:multiLvlStrRef>
          </c:cat>
          <c:val>
            <c:numRef>
              <c:f>'29'!$K$17:$T$17</c:f>
              <c:numCache>
                <c:formatCode>0</c:formatCode>
                <c:ptCount val="10"/>
                <c:pt idx="5" formatCode="0.0%">
                  <c:v>1.6276077169096641E-3</c:v>
                </c:pt>
                <c:pt idx="6" formatCode="0.0%">
                  <c:v>1.1952946153685239E-3</c:v>
                </c:pt>
                <c:pt idx="7" formatCode="0.0%">
                  <c:v>3.0877845422926944E-3</c:v>
                </c:pt>
                <c:pt idx="8" formatCode="0.0%">
                  <c:v>3.0818875702052786E-3</c:v>
                </c:pt>
                <c:pt idx="9" formatCode="0.0%">
                  <c:v>2.2730300414478587E-3</c:v>
                </c:pt>
              </c:numCache>
            </c:numRef>
          </c:val>
          <c:extLst>
            <c:ext xmlns:c16="http://schemas.microsoft.com/office/drawing/2014/chart" uri="{C3380CC4-5D6E-409C-BE32-E72D297353CC}">
              <c16:uniqueId val="{00000012-3DA6-41F0-BC3C-1C1B4B9A799F}"/>
            </c:ext>
          </c:extLst>
        </c:ser>
        <c:dLbls>
          <c:showLegendKey val="0"/>
          <c:showVal val="0"/>
          <c:showCatName val="0"/>
          <c:showSerName val="0"/>
          <c:showPercent val="0"/>
          <c:showBubbleSize val="0"/>
        </c:dLbls>
        <c:gapWidth val="36"/>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tickLblSkip val="1"/>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1178916118772639"/>
          <c:w val="1"/>
          <c:h val="0.2882108388122736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5546222537746"/>
          <c:y val="2.0052409921859925E-2"/>
          <c:w val="0.87309842612606481"/>
          <c:h val="0.58452631491386409"/>
        </c:manualLayout>
      </c:layout>
      <c:barChart>
        <c:barDir val="col"/>
        <c:grouping val="percentStacked"/>
        <c:varyColors val="0"/>
        <c:ser>
          <c:idx val="0"/>
          <c:order val="0"/>
          <c:tx>
            <c:strRef>
              <c:f>'29'!$H$9</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0A-4F0C-AAE9-98855CE2E84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'29'!$K$9:$T$9</c:f>
              <c:numCache>
                <c:formatCode>0%</c:formatCode>
                <c:ptCount val="10"/>
                <c:pt idx="0">
                  <c:v>0.65642007867099283</c:v>
                </c:pt>
                <c:pt idx="1">
                  <c:v>0.64520811924874499</c:v>
                </c:pt>
                <c:pt idx="2">
                  <c:v>0.67430029284964699</c:v>
                </c:pt>
                <c:pt idx="3">
                  <c:v>0.6682027189447739</c:v>
                </c:pt>
                <c:pt idx="4">
                  <c:v>0.64127301613062493</c:v>
                </c:pt>
              </c:numCache>
            </c:numRef>
          </c:val>
          <c:extLst>
            <c:ext xmlns:c16="http://schemas.microsoft.com/office/drawing/2014/chart" uri="{C3380CC4-5D6E-409C-BE32-E72D297353CC}">
              <c16:uniqueId val="{00000001-930A-4F0C-AAE9-98855CE2E844}"/>
            </c:ext>
          </c:extLst>
        </c:ser>
        <c:ser>
          <c:idx val="1"/>
          <c:order val="1"/>
          <c:tx>
            <c:strRef>
              <c:f>'29'!$H$10</c:f>
              <c:strCache>
                <c:ptCount val="1"/>
                <c:pt idx="0">
                  <c:v>Cash and cash-like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930A-4F0C-AAE9-98855CE2E84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'29'!$K$10:$T$10</c:f>
              <c:numCache>
                <c:formatCode>0%</c:formatCode>
                <c:ptCount val="10"/>
                <c:pt idx="0">
                  <c:v>0.14984588492702697</c:v>
                </c:pt>
                <c:pt idx="1">
                  <c:v>0.14832380881080828</c:v>
                </c:pt>
                <c:pt idx="2">
                  <c:v>0.13857851902210175</c:v>
                </c:pt>
                <c:pt idx="3">
                  <c:v>0.13317915639750091</c:v>
                </c:pt>
                <c:pt idx="4">
                  <c:v>0.14267555082539313</c:v>
                </c:pt>
              </c:numCache>
            </c:numRef>
          </c:val>
          <c:extLst>
            <c:ext xmlns:c16="http://schemas.microsoft.com/office/drawing/2014/chart" uri="{C3380CC4-5D6E-409C-BE32-E72D297353CC}">
              <c16:uniqueId val="{00000003-930A-4F0C-AAE9-98855CE2E844}"/>
            </c:ext>
          </c:extLst>
        </c:ser>
        <c:ser>
          <c:idx val="2"/>
          <c:order val="2"/>
          <c:tx>
            <c:strRef>
              <c:f>'29'!$H$11</c:f>
              <c:strCache>
                <c:ptCount val="1"/>
                <c:pt idx="0">
                  <c:v>Financial investment</c:v>
                </c:pt>
              </c:strCache>
            </c:strRef>
          </c:tx>
          <c:spPr>
            <a:solidFill>
              <a:srgbClr val="91C864">
                <a:alpha val="50000"/>
              </a:srgbClr>
            </a:solidFill>
            <a:ln>
              <a:noFill/>
            </a:ln>
            <a:effectLst/>
            <a:extLst>
              <a:ext uri="{91240B29-F687-4F45-9708-019B960494DF}">
                <a14:hiddenLine xmlns:a14="http://schemas.microsoft.com/office/drawing/2010/main">
                  <a:noFill/>
                </a14:hiddenLine>
              </a:ext>
            </a:extLst>
          </c:spPr>
          <c:invertIfNegative val="0"/>
          <c:dLbls>
            <c:dLbl>
              <c:idx val="4"/>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30A-4F0C-AAE9-98855CE2E844}"/>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'29'!$K$11:$T$11</c:f>
              <c:numCache>
                <c:formatCode>0%</c:formatCode>
                <c:ptCount val="10"/>
                <c:pt idx="0">
                  <c:v>0.12809617782740609</c:v>
                </c:pt>
                <c:pt idx="1">
                  <c:v>0.14620917035954348</c:v>
                </c:pt>
                <c:pt idx="2">
                  <c:v>0.13149891452239157</c:v>
                </c:pt>
                <c:pt idx="3">
                  <c:v>0.14495745142216152</c:v>
                </c:pt>
                <c:pt idx="4">
                  <c:v>0.16335831860058991</c:v>
                </c:pt>
              </c:numCache>
            </c:numRef>
          </c:val>
          <c:extLst>
            <c:ext xmlns:c16="http://schemas.microsoft.com/office/drawing/2014/chart" uri="{C3380CC4-5D6E-409C-BE32-E72D297353CC}">
              <c16:uniqueId val="{00000005-930A-4F0C-AAE9-98855CE2E844}"/>
            </c:ext>
          </c:extLst>
        </c:ser>
        <c:ser>
          <c:idx val="3"/>
          <c:order val="3"/>
          <c:tx>
            <c:strRef>
              <c:f>'29'!$H$12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'29'!$K$12:$T$12</c:f>
              <c:numCache>
                <c:formatCode>0%</c:formatCode>
                <c:ptCount val="10"/>
                <c:pt idx="0">
                  <c:v>3.1345450386156666E-2</c:v>
                </c:pt>
                <c:pt idx="1">
                  <c:v>3.1627620693171273E-2</c:v>
                </c:pt>
                <c:pt idx="2">
                  <c:v>2.900419348611958E-2</c:v>
                </c:pt>
                <c:pt idx="3">
                  <c:v>2.9057609944749419E-2</c:v>
                </c:pt>
                <c:pt idx="4">
                  <c:v>2.9737159185223627E-2</c:v>
                </c:pt>
              </c:numCache>
            </c:numRef>
          </c:val>
          <c:extLst>
            <c:ext xmlns:c16="http://schemas.microsoft.com/office/drawing/2014/chart" uri="{C3380CC4-5D6E-409C-BE32-E72D297353CC}">
              <c16:uniqueId val="{00000006-930A-4F0C-AAE9-98855CE2E844}"/>
            </c:ext>
          </c:extLst>
        </c:ser>
        <c:ser>
          <c:idx val="4"/>
          <c:order val="4"/>
          <c:tx>
            <c:strRef>
              <c:f>'29'!$H$13</c:f>
              <c:strCache>
                <c:ptCount val="1"/>
                <c:pt idx="0">
                  <c:v>Other assets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'29'!$K$13:$T$13</c:f>
              <c:numCache>
                <c:formatCode>0%</c:formatCode>
                <c:ptCount val="10"/>
                <c:pt idx="0">
                  <c:v>3.4292408188417361E-2</c:v>
                </c:pt>
                <c:pt idx="1">
                  <c:v>2.8631280887731887E-2</c:v>
                </c:pt>
                <c:pt idx="2">
                  <c:v>2.6618080119740199E-2</c:v>
                </c:pt>
                <c:pt idx="3">
                  <c:v>2.4603063290814388E-2</c:v>
                </c:pt>
                <c:pt idx="4">
                  <c:v>2.2955955258168483E-2</c:v>
                </c:pt>
              </c:numCache>
            </c:numRef>
          </c:val>
          <c:extLst>
            <c:ext xmlns:c16="http://schemas.microsoft.com/office/drawing/2014/chart" uri="{C3380CC4-5D6E-409C-BE32-E72D297353CC}">
              <c16:uniqueId val="{00000007-930A-4F0C-AAE9-98855CE2E844}"/>
            </c:ext>
          </c:extLst>
        </c:ser>
        <c:ser>
          <c:idx val="6"/>
          <c:order val="5"/>
          <c:tx>
            <c:strRef>
              <c:f>'29'!$H$15</c:f>
              <c:strCache>
                <c:ptCount val="1"/>
                <c:pt idx="0">
                  <c:v>Mandatory share contrib.</c:v>
                </c:pt>
              </c:strCache>
            </c:strRef>
          </c:tx>
          <c:spPr>
            <a:solidFill>
              <a:schemeClr val="tx1"/>
            </a:solidFill>
            <a:ln>
              <a:noFill/>
            </a:ln>
            <a:effectLst/>
            <a:extLst>
              <a:ext uri="{91240B29-F687-4F45-9708-019B960494DF}">
                <a14:hiddenLine xmlns:a14="http://schemas.microsoft.com/office/drawing/2010/main">
                  <a:noFill/>
                </a14:hiddenLine>
              </a:ext>
            </a:extLst>
          </c:spPr>
          <c:invertIfNegative val="0"/>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'29'!$K$15:$T$15</c:f>
              <c:numCache>
                <c:formatCode>0%</c:formatCode>
                <c:ptCount val="10"/>
                <c:pt idx="5" formatCode="0.0%">
                  <c:v>4.5952840288270395E-3</c:v>
                </c:pt>
                <c:pt idx="6" formatCode="0.0%">
                  <c:v>4.2996570835764107E-3</c:v>
                </c:pt>
                <c:pt idx="7" formatCode="0.0%">
                  <c:v>4.1173669806391531E-3</c:v>
                </c:pt>
                <c:pt idx="8" formatCode="0.0%">
                  <c:v>4.1136874858586948E-3</c:v>
                </c:pt>
                <c:pt idx="9" formatCode="0.0%">
                  <c:v>3.8132292090252151E-3</c:v>
                </c:pt>
              </c:numCache>
            </c:numRef>
          </c:val>
          <c:extLst>
            <c:ext xmlns:c16="http://schemas.microsoft.com/office/drawing/2014/chart" uri="{C3380CC4-5D6E-409C-BE32-E72D297353CC}">
              <c16:uniqueId val="{00000008-930A-4F0C-AAE9-98855CE2E844}"/>
            </c:ext>
          </c:extLst>
        </c:ser>
        <c:ser>
          <c:idx val="7"/>
          <c:order val="6"/>
          <c:tx>
            <c:strRef>
              <c:f>'29'!$H$16</c:f>
              <c:strCache>
                <c:ptCount val="1"/>
                <c:pt idx="0">
                  <c:v>Reserve capital</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30A-4F0C-AAE9-98855CE2E8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'29'!$K$16:$T$16</c:f>
              <c:numCache>
                <c:formatCode>0</c:formatCode>
                <c:ptCount val="10"/>
                <c:pt idx="5" formatCode="0.0%">
                  <c:v>0.28654033103263116</c:v>
                </c:pt>
                <c:pt idx="6" formatCode="0.0%">
                  <c:v>0.29350120865782231</c:v>
                </c:pt>
                <c:pt idx="7" formatCode="0.0%">
                  <c:v>0.31254107064620301</c:v>
                </c:pt>
                <c:pt idx="8" formatCode="0.0%">
                  <c:v>0.31437042255936976</c:v>
                </c:pt>
                <c:pt idx="9" formatCode="0.0%">
                  <c:v>0.32376811260067095</c:v>
                </c:pt>
              </c:numCache>
            </c:numRef>
          </c:val>
          <c:extLst>
            <c:ext xmlns:c16="http://schemas.microsoft.com/office/drawing/2014/chart" uri="{C3380CC4-5D6E-409C-BE32-E72D297353CC}">
              <c16:uniqueId val="{0000000A-930A-4F0C-AAE9-98855CE2E844}"/>
            </c:ext>
          </c:extLst>
        </c:ser>
        <c:ser>
          <c:idx val="8"/>
          <c:order val="7"/>
          <c:tx>
            <c:strRef>
              <c:f>'29'!$H$18</c:f>
              <c:strCache>
                <c:ptCount val="1"/>
                <c:pt idx="0">
                  <c:v>Retained earnings</c:v>
                </c:pt>
              </c:strCache>
            </c:strRef>
          </c:tx>
          <c:spPr>
            <a:solidFill>
              <a:srgbClr val="8C969B"/>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930A-4F0C-AAE9-98855CE2E8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'29'!$K$18:$T$18</c:f>
              <c:numCache>
                <c:formatCode>General</c:formatCode>
                <c:ptCount val="10"/>
                <c:pt idx="5" formatCode="0.0%">
                  <c:v>0.10923467238294825</c:v>
                </c:pt>
                <c:pt idx="6" formatCode="0.0%">
                  <c:v>9.8906296303362257E-2</c:v>
                </c:pt>
                <c:pt idx="7" formatCode="0.0%">
                  <c:v>0.13193852697662034</c:v>
                </c:pt>
                <c:pt idx="8" formatCode="0.0%">
                  <c:v>0.13746452714561058</c:v>
                </c:pt>
                <c:pt idx="9" formatCode="0.0%">
                  <c:v>0.12933067203717125</c:v>
                </c:pt>
              </c:numCache>
            </c:numRef>
          </c:val>
          <c:extLst>
            <c:ext xmlns:c16="http://schemas.microsoft.com/office/drawing/2014/chart" uri="{C3380CC4-5D6E-409C-BE32-E72D297353CC}">
              <c16:uniqueId val="{0000000C-930A-4F0C-AAE9-98855CE2E844}"/>
            </c:ext>
          </c:extLst>
        </c:ser>
        <c:ser>
          <c:idx val="9"/>
          <c:order val="8"/>
          <c:tx>
            <c:strRef>
              <c:f>'29'!$H$19</c:f>
              <c:strCache>
                <c:ptCount val="1"/>
                <c:pt idx="0">
                  <c:v>Deposits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930A-4F0C-AAE9-98855CE2E8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'29'!$K$19:$T$19</c:f>
              <c:numCache>
                <c:formatCode>General</c:formatCode>
                <c:ptCount val="10"/>
                <c:pt idx="5" formatCode="0.0%">
                  <c:v>0.41788322193224681</c:v>
                </c:pt>
                <c:pt idx="6" formatCode="0.0%">
                  <c:v>0.4196334602615604</c:v>
                </c:pt>
                <c:pt idx="7" formatCode="0.0%">
                  <c:v>0.40134313389870951</c:v>
                </c:pt>
                <c:pt idx="8" formatCode="0.0%">
                  <c:v>0.39254214294254486</c:v>
                </c:pt>
                <c:pt idx="9" formatCode="0.0%">
                  <c:v>0.39574751615838838</c:v>
                </c:pt>
              </c:numCache>
            </c:numRef>
          </c:val>
          <c:extLst>
            <c:ext xmlns:c16="http://schemas.microsoft.com/office/drawing/2014/chart" uri="{C3380CC4-5D6E-409C-BE32-E72D297353CC}">
              <c16:uniqueId val="{0000000E-930A-4F0C-AAE9-98855CE2E844}"/>
            </c:ext>
          </c:extLst>
        </c:ser>
        <c:ser>
          <c:idx val="10"/>
          <c:order val="9"/>
          <c:tx>
            <c:strRef>
              <c:f>'29'!$H$20</c:f>
              <c:strCache>
                <c:ptCount val="1"/>
                <c:pt idx="0">
                  <c:v>Additional repayable contrib.</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'29'!$K$20:$T$20</c:f>
              <c:numCache>
                <c:formatCode>General</c:formatCode>
                <c:ptCount val="10"/>
                <c:pt idx="5" formatCode="0.0%">
                  <c:v>6.1147752702646239E-2</c:v>
                </c:pt>
                <c:pt idx="6" formatCode="0.0%">
                  <c:v>5.5892318739522114E-2</c:v>
                </c:pt>
                <c:pt idx="7" formatCode="0.0%">
                  <c:v>5.3112195360458289E-2</c:v>
                </c:pt>
                <c:pt idx="8" formatCode="0.0%">
                  <c:v>5.2888290216007119E-2</c:v>
                </c:pt>
                <c:pt idx="9" formatCode="0.0%">
                  <c:v>4.5889318590471538E-2</c:v>
                </c:pt>
              </c:numCache>
            </c:numRef>
          </c:val>
          <c:extLst>
            <c:ext xmlns:c16="http://schemas.microsoft.com/office/drawing/2014/chart" uri="{C3380CC4-5D6E-409C-BE32-E72D297353CC}">
              <c16:uniqueId val="{0000000F-930A-4F0C-AAE9-98855CE2E844}"/>
            </c:ext>
          </c:extLst>
        </c:ser>
        <c:ser>
          <c:idx val="11"/>
          <c:order val="10"/>
          <c:tx>
            <c:strRef>
              <c:f>'29'!$H$21</c:f>
              <c:strCache>
                <c:ptCount val="1"/>
                <c:pt idx="0">
                  <c:v>Other liabilities</c:v>
                </c:pt>
              </c:strCache>
            </c:strRef>
          </c:tx>
          <c:spPr>
            <a:solidFill>
              <a:srgbClr val="46AFE6">
                <a:alpha val="50000"/>
              </a:srgbClr>
            </a:solidFill>
            <a:ln>
              <a:noFill/>
            </a:ln>
            <a:effectLst/>
            <a:extLst>
              <a:ext uri="{91240B29-F687-4F45-9708-019B960494DF}">
                <a14:hiddenLine xmlns:a14="http://schemas.microsoft.com/office/drawing/2010/main">
                  <a:noFill/>
                </a14:hiddenLine>
              </a:ext>
            </a:extLst>
          </c:spPr>
          <c:invertIfNegative val="0"/>
          <c:dLbls>
            <c:dLbl>
              <c:idx val="9"/>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930A-4F0C-AAE9-98855CE2E844}"/>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chemeClr val="bg1"/>
                    </a:solidFill>
                    <a:latin typeface="Arial"/>
                    <a:ea typeface="Arial"/>
                    <a:cs typeface="Arial"/>
                  </a:defRPr>
                </a:pPr>
                <a:endParaRPr lang="uk-UA"/>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'29'!$K$21:$T$21</c:f>
              <c:numCache>
                <c:formatCode>General</c:formatCode>
                <c:ptCount val="10"/>
                <c:pt idx="5" formatCode="0.0%">
                  <c:v>0.11897113020379088</c:v>
                </c:pt>
                <c:pt idx="6" formatCode="0.0%">
                  <c:v>0.12657176433878792</c:v>
                </c:pt>
                <c:pt idx="7" formatCode="0.0%">
                  <c:v>9.3859921595076959E-2</c:v>
                </c:pt>
                <c:pt idx="8" formatCode="0.0%">
                  <c:v>9.5539042080403647E-2</c:v>
                </c:pt>
                <c:pt idx="9" formatCode="0.0%">
                  <c:v>9.9178121362824931E-2</c:v>
                </c:pt>
              </c:numCache>
            </c:numRef>
          </c:val>
          <c:extLst>
            <c:ext xmlns:c16="http://schemas.microsoft.com/office/drawing/2014/chart" uri="{C3380CC4-5D6E-409C-BE32-E72D297353CC}">
              <c16:uniqueId val="{00000011-930A-4F0C-AAE9-98855CE2E844}"/>
            </c:ext>
          </c:extLst>
        </c:ser>
        <c:ser>
          <c:idx val="5"/>
          <c:order val="11"/>
          <c:tx>
            <c:strRef>
              <c:f>'29'!$H$17</c:f>
              <c:strCache>
                <c:ptCount val="1"/>
                <c:pt idx="0">
                  <c:v>Additional capital</c:v>
                </c:pt>
              </c:strCache>
            </c:strRef>
          </c:tx>
          <c:spPr>
            <a:solidFill>
              <a:schemeClr val="bg1">
                <a:lumMod val="75000"/>
              </a:schemeClr>
            </a:solidFill>
            <a:ln>
              <a:noFill/>
            </a:ln>
            <a:effectLst/>
          </c:spPr>
          <c:invertIfNegative val="0"/>
          <c:cat>
            <c:multiLvlStrRef>
              <c:f>'29'!$K$5:$T$6</c:f>
              <c:multiLvlStrCache>
                <c:ptCount val="10"/>
                <c:lvl>
                  <c:pt idx="0">
                    <c:v>12.24</c:v>
                  </c:pt>
                  <c:pt idx="1">
                    <c:v>03.25</c:v>
                  </c:pt>
                  <c:pt idx="2">
                    <c:v>06.25</c:v>
                  </c:pt>
                  <c:pt idx="3">
                    <c:v>09.25</c:v>
                  </c:pt>
                  <c:pt idx="4">
                    <c:v>12.25</c:v>
                  </c:pt>
                  <c:pt idx="5">
                    <c:v>12.24</c:v>
                  </c:pt>
                  <c:pt idx="6">
                    <c:v>03.25</c:v>
                  </c:pt>
                  <c:pt idx="7">
                    <c:v>06.25</c:v>
                  </c:pt>
                  <c:pt idx="8">
                    <c:v>09.25</c:v>
                  </c:pt>
                  <c:pt idx="9">
                    <c:v>12.25</c:v>
                  </c:pt>
                </c:lvl>
                <c:lvl>
                  <c:pt idx="0">
                    <c:v>Assets</c:v>
                  </c:pt>
                  <c:pt idx="5">
                    <c:v>Equity and liabilities</c:v>
                  </c:pt>
                </c:lvl>
              </c:multiLvlStrCache>
            </c:multiLvlStrRef>
          </c:cat>
          <c:val>
            <c:numRef>
              <c:f>'29'!$K$17:$T$17</c:f>
              <c:numCache>
                <c:formatCode>0</c:formatCode>
                <c:ptCount val="10"/>
                <c:pt idx="5" formatCode="0.0%">
                  <c:v>1.6276077169096641E-3</c:v>
                </c:pt>
                <c:pt idx="6" formatCode="0.0%">
                  <c:v>1.1952946153685239E-3</c:v>
                </c:pt>
                <c:pt idx="7" formatCode="0.0%">
                  <c:v>3.0877845422926944E-3</c:v>
                </c:pt>
                <c:pt idx="8" formatCode="0.0%">
                  <c:v>3.0818875702052786E-3</c:v>
                </c:pt>
                <c:pt idx="9" formatCode="0.0%">
                  <c:v>2.2730300414478587E-3</c:v>
                </c:pt>
              </c:numCache>
            </c:numRef>
          </c:val>
          <c:extLst>
            <c:ext xmlns:c16="http://schemas.microsoft.com/office/drawing/2014/chart" uri="{C3380CC4-5D6E-409C-BE32-E72D297353CC}">
              <c16:uniqueId val="{00000012-930A-4F0C-AAE9-98855CE2E844}"/>
            </c:ext>
          </c:extLst>
        </c:ser>
        <c:dLbls>
          <c:showLegendKey val="0"/>
          <c:showVal val="0"/>
          <c:showCatName val="0"/>
          <c:showSerName val="0"/>
          <c:showPercent val="0"/>
          <c:showBubbleSize val="0"/>
        </c:dLbls>
        <c:gapWidth val="50"/>
        <c:overlap val="100"/>
        <c:axId val="489886368"/>
        <c:axId val="489890112"/>
      </c:barChart>
      <c:catAx>
        <c:axId val="48988636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90112"/>
        <c:crosses val="autoZero"/>
        <c:auto val="1"/>
        <c:lblAlgn val="ctr"/>
        <c:lblOffset val="100"/>
        <c:noMultiLvlLbl val="0"/>
      </c:catAx>
      <c:valAx>
        <c:axId val="4898901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9886368"/>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238414487963123"/>
          <c:w val="1"/>
          <c:h val="0.2476158925946571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2491025555394"/>
          <c:y val="4.369563492063492E-2"/>
          <c:w val="0.8662925623103449"/>
          <c:h val="0.6404945805742418"/>
        </c:manualLayout>
      </c:layout>
      <c:lineChart>
        <c:grouping val="standard"/>
        <c:varyColors val="0"/>
        <c:ser>
          <c:idx val="0"/>
          <c:order val="0"/>
          <c:tx>
            <c:strRef>
              <c:f>'30'!$I$11</c:f>
              <c:strCache>
                <c:ptCount val="1"/>
                <c:pt idx="0">
                  <c:v>% до загального кредитного портфеля </c:v>
                </c:pt>
              </c:strCache>
            </c:strRef>
          </c:tx>
          <c:spPr>
            <a:ln w="25400" cap="rnd">
              <a:solidFill>
                <a:schemeClr val="accent1"/>
              </a:solidFill>
              <a:round/>
            </a:ln>
            <a:effectLst/>
          </c:spPr>
          <c:marker>
            <c:symbol val="none"/>
          </c:marker>
          <c:dPt>
            <c:idx val="5"/>
            <c:marker>
              <c:symbol val="none"/>
            </c:marker>
            <c:bubble3D val="0"/>
            <c:spPr>
              <a:ln w="25400" cap="rnd">
                <a:noFill/>
                <a:round/>
              </a:ln>
              <a:effectLst/>
            </c:spPr>
            <c:extLst>
              <c:ext xmlns:c16="http://schemas.microsoft.com/office/drawing/2014/chart" uri="{C3380CC4-5D6E-409C-BE32-E72D297353CC}">
                <c16:uniqueId val="{00000001-C543-4BCF-9902-23E7E7BCFB49}"/>
              </c:ext>
            </c:extLst>
          </c:dPt>
          <c:cat>
            <c:multiLvlStrRef>
              <c:f>'30'!$K$9:$T$10</c:f>
              <c:multiLvlStrCache>
                <c:ptCount val="10"/>
                <c:lvl>
                  <c:pt idx="0">
                    <c:v>&lt;7%</c:v>
                  </c:pt>
                  <c:pt idx="1">
                    <c:v>7–15%</c:v>
                  </c:pt>
                  <c:pt idx="2">
                    <c:v>15–30%</c:v>
                  </c:pt>
                  <c:pt idx="3">
                    <c:v>30–50%</c:v>
                  </c:pt>
                  <c:pt idx="4">
                    <c:v>&gt;50%</c:v>
                  </c:pt>
                  <c:pt idx="5">
                    <c:v>&lt;7%</c:v>
                  </c:pt>
                  <c:pt idx="6">
                    <c:v>7–15%</c:v>
                  </c:pt>
                  <c:pt idx="7">
                    <c:v>15–30%</c:v>
                  </c:pt>
                  <c:pt idx="8">
                    <c:v>30–50%</c:v>
                  </c:pt>
                  <c:pt idx="9">
                    <c:v>&gt;50%</c:v>
                  </c:pt>
                </c:lvl>
                <c:lvl>
                  <c:pt idx="0">
                    <c:v>Резерви за МСФЗ</c:v>
                  </c:pt>
                  <c:pt idx="5">
                    <c:v>Кредитний ризик</c:v>
                  </c:pt>
                </c:lvl>
              </c:multiLvlStrCache>
            </c:multiLvlStrRef>
          </c:cat>
          <c:val>
            <c:numRef>
              <c:f>'30'!$K$11:$T$11</c:f>
              <c:numCache>
                <c:formatCode>0%</c:formatCode>
                <c:ptCount val="10"/>
                <c:pt idx="0">
                  <c:v>0.50743638345974296</c:v>
                </c:pt>
                <c:pt idx="1">
                  <c:v>0.11706953616438717</c:v>
                </c:pt>
                <c:pt idx="2">
                  <c:v>0.34426031919558531</c:v>
                </c:pt>
                <c:pt idx="3">
                  <c:v>0.20173941769725628</c:v>
                </c:pt>
                <c:pt idx="4" formatCode="0.0%">
                  <c:v>0.45648997874668129</c:v>
                </c:pt>
                <c:pt idx="5">
                  <c:v>0.53340823594472619</c:v>
                </c:pt>
                <c:pt idx="6">
                  <c:v>0.13032817093497312</c:v>
                </c:pt>
                <c:pt idx="7">
                  <c:v>0.34750573527523887</c:v>
                </c:pt>
                <c:pt idx="8">
                  <c:v>0.21265012794495755</c:v>
                </c:pt>
                <c:pt idx="9">
                  <c:v>0.43867770200635131</c:v>
                </c:pt>
              </c:numCache>
            </c:numRef>
          </c:val>
          <c:smooth val="0"/>
          <c:extLst>
            <c:ext xmlns:c16="http://schemas.microsoft.com/office/drawing/2014/chart" uri="{C3380CC4-5D6E-409C-BE32-E72D297353CC}">
              <c16:uniqueId val="{00000002-C543-4BCF-9902-23E7E7BCFB49}"/>
            </c:ext>
          </c:extLst>
        </c:ser>
        <c:ser>
          <c:idx val="1"/>
          <c:order val="1"/>
          <c:tx>
            <c:strRef>
              <c:f>'30'!$I$12</c:f>
              <c:strCache>
                <c:ptCount val="1"/>
                <c:pt idx="0">
                  <c:v>% до непрацюючих кредитів </c:v>
                </c:pt>
              </c:strCache>
            </c:strRef>
          </c:tx>
          <c:spPr>
            <a:ln w="25400" cap="rnd" cmpd="sng">
              <a:solidFill>
                <a:srgbClr val="DC4B64"/>
              </a:solidFill>
              <a:prstDash val="solid"/>
              <a:round/>
            </a:ln>
            <a:effectLst/>
          </c:spPr>
          <c:marker>
            <c:symbol val="none"/>
          </c:marker>
          <c:dPt>
            <c:idx val="5"/>
            <c:marker>
              <c:symbol val="none"/>
            </c:marker>
            <c:bubble3D val="0"/>
            <c:spPr>
              <a:ln w="25400" cap="rnd" cmpd="sng">
                <a:noFill/>
                <a:prstDash val="solid"/>
                <a:round/>
              </a:ln>
              <a:effectLst/>
            </c:spPr>
            <c:extLst>
              <c:ext xmlns:c16="http://schemas.microsoft.com/office/drawing/2014/chart" uri="{C3380CC4-5D6E-409C-BE32-E72D297353CC}">
                <c16:uniqueId val="{00000004-C543-4BCF-9902-23E7E7BCFB49}"/>
              </c:ext>
            </c:extLst>
          </c:dPt>
          <c:cat>
            <c:multiLvlStrRef>
              <c:f>'30'!$K$9:$T$10</c:f>
              <c:multiLvlStrCache>
                <c:ptCount val="10"/>
                <c:lvl>
                  <c:pt idx="0">
                    <c:v>&lt;7%</c:v>
                  </c:pt>
                  <c:pt idx="1">
                    <c:v>7–15%</c:v>
                  </c:pt>
                  <c:pt idx="2">
                    <c:v>15–30%</c:v>
                  </c:pt>
                  <c:pt idx="3">
                    <c:v>30–50%</c:v>
                  </c:pt>
                  <c:pt idx="4">
                    <c:v>&gt;50%</c:v>
                  </c:pt>
                  <c:pt idx="5">
                    <c:v>&lt;7%</c:v>
                  </c:pt>
                  <c:pt idx="6">
                    <c:v>7–15%</c:v>
                  </c:pt>
                  <c:pt idx="7">
                    <c:v>15–30%</c:v>
                  </c:pt>
                  <c:pt idx="8">
                    <c:v>30–50%</c:v>
                  </c:pt>
                  <c:pt idx="9">
                    <c:v>&gt;50%</c:v>
                  </c:pt>
                </c:lvl>
                <c:lvl>
                  <c:pt idx="0">
                    <c:v>Резерви за МСФЗ</c:v>
                  </c:pt>
                  <c:pt idx="5">
                    <c:v>Кредитний ризик</c:v>
                  </c:pt>
                </c:lvl>
              </c:multiLvlStrCache>
            </c:multiLvlStrRef>
          </c:cat>
          <c:val>
            <c:numRef>
              <c:f>'30'!$K$12:$T$12</c:f>
              <c:numCache>
                <c:formatCode>0%</c:formatCode>
                <c:ptCount val="10"/>
                <c:pt idx="0">
                  <c:v>1.0998113781899221</c:v>
                </c:pt>
                <c:pt idx="1">
                  <c:v>1.1570147915241973</c:v>
                </c:pt>
                <c:pt idx="2">
                  <c:v>1.1310491378909857</c:v>
                </c:pt>
                <c:pt idx="3">
                  <c:v>1.1421277970901056</c:v>
                </c:pt>
                <c:pt idx="4" formatCode="0.0%">
                  <c:v>1.2082493957495031</c:v>
                </c:pt>
                <c:pt idx="5">
                  <c:v>1.1561024519219671</c:v>
                </c:pt>
                <c:pt idx="6">
                  <c:v>1.2880517550895449</c:v>
                </c:pt>
                <c:pt idx="7">
                  <c:v>1.1417117814032178</c:v>
                </c:pt>
                <c:pt idx="8">
                  <c:v>1.2038977060257798</c:v>
                </c:pt>
                <c:pt idx="9">
                  <c:v>1.1611034043577193</c:v>
                </c:pt>
              </c:numCache>
            </c:numRef>
          </c:val>
          <c:smooth val="0"/>
          <c:extLst>
            <c:ext xmlns:c16="http://schemas.microsoft.com/office/drawing/2014/chart" uri="{C3380CC4-5D6E-409C-BE32-E72D297353CC}">
              <c16:uniqueId val="{00000005-C543-4BCF-9902-23E7E7BCFB49}"/>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uk-UA"/>
          </a:p>
        </c:txPr>
        <c:crossAx val="556832408"/>
        <c:crosses val="autoZero"/>
        <c:auto val="1"/>
        <c:lblAlgn val="ctr"/>
        <c:lblOffset val="100"/>
        <c:tickLblSkip val="1"/>
        <c:noMultiLvlLbl val="0"/>
      </c:catAx>
      <c:valAx>
        <c:axId val="556832408"/>
        <c:scaling>
          <c:orientation val="minMax"/>
          <c:max val="1.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968399489230598"/>
          <c:w val="1"/>
          <c:h val="0.1203160051076939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60789630713104"/>
          <c:y val="5.4669658658075139E-2"/>
          <c:w val="0.85547303139686948"/>
          <c:h val="0.66790808080808084"/>
        </c:manualLayout>
      </c:layout>
      <c:barChart>
        <c:barDir val="col"/>
        <c:grouping val="clustered"/>
        <c:varyColors val="0"/>
        <c:ser>
          <c:idx val="2"/>
          <c:order val="0"/>
          <c:tx>
            <c:strRef>
              <c:f>'3'!$J$5</c:f>
              <c:strCache>
                <c:ptCount val="1"/>
                <c:pt idx="0">
                  <c:v>January – December 2024</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Lbls>
            <c:dLbl>
              <c:idx val="2"/>
              <c:layout>
                <c:manualLayout>
                  <c:x val="-8.3006535947712425E-3"/>
                  <c:y val="1.282828282828282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751-4595-96B8-23D3FFB45772}"/>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'3'!$J$7:$J$10</c:f>
              <c:numCache>
                <c:formatCode>0</c:formatCode>
                <c:ptCount val="4"/>
                <c:pt idx="0" formatCode="#,##0">
                  <c:v>3946.8598387799998</c:v>
                </c:pt>
                <c:pt idx="1">
                  <c:v>27.1</c:v>
                </c:pt>
                <c:pt idx="2" formatCode="#,##0">
                  <c:v>12532.57033362</c:v>
                </c:pt>
                <c:pt idx="3">
                  <c:v>99.915267220000004</c:v>
                </c:pt>
              </c:numCache>
            </c:numRef>
          </c:val>
          <c:extLst>
            <c:ext xmlns:c16="http://schemas.microsoft.com/office/drawing/2014/chart" uri="{C3380CC4-5D6E-409C-BE32-E72D297353CC}">
              <c16:uniqueId val="{00000000-AE91-45CE-845F-1E4EAC9E3B15}"/>
            </c:ext>
          </c:extLst>
        </c:ser>
        <c:ser>
          <c:idx val="3"/>
          <c:order val="1"/>
          <c:tx>
            <c:strRef>
              <c:f>'3'!$K$5</c:f>
              <c:strCache>
                <c:ptCount val="1"/>
                <c:pt idx="0">
                  <c:v>January – December 2025</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dLbls>
            <c:dLbl>
              <c:idx val="0"/>
              <c:layout>
                <c:manualLayout>
                  <c:x val="0"/>
                  <c:y val="3.14980158730158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91-45CE-845F-1E4EAC9E3B15}"/>
                </c:ext>
              </c:extLst>
            </c:dLbl>
            <c:dLbl>
              <c:idx val="2"/>
              <c:layout>
                <c:manualLayout>
                  <c:x val="-1.4477124183014144E-4"/>
                  <c:y val="2.90555555555555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91-45CE-845F-1E4EAC9E3B15}"/>
                </c:ext>
              </c:extLst>
            </c:dLbl>
            <c:spPr>
              <a:noFill/>
              <a:ln>
                <a:noFill/>
              </a:ln>
              <a:effectLst/>
            </c:spPr>
            <c:txPr>
              <a:bodyPr rot="0" spcFirstLastPara="1" vertOverflow="ellipsis" vert="horz" wrap="square" lIns="38100" tIns="19050" rIns="38100" bIns="19050" anchor="ctr" anchorCtr="1">
                <a:spAutoFit/>
              </a:bodyPr>
              <a:lstStyle/>
              <a:p>
                <a:pPr>
                  <a:defRPr sz="750" b="0" i="0" u="none" strike="noStrike" kern="1200" baseline="0">
                    <a:solidFill>
                      <a:srgbClr val="000000"/>
                    </a:solidFill>
                    <a:latin typeface="Arial"/>
                    <a:ea typeface="Arial"/>
                    <a:cs typeface="Arial"/>
                  </a:defRPr>
                </a:pPr>
                <a:endParaRPr lang="uk-UA"/>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'3'!$H$7:$H$10</c:f>
              <c:strCache>
                <c:ptCount val="4"/>
                <c:pt idx="0">
                  <c:v>Insurers</c:v>
                </c:pt>
                <c:pt idx="1">
                  <c:v>Credit unions</c:v>
                </c:pt>
                <c:pt idx="2">
                  <c:v>Finance companies</c:v>
                </c:pt>
                <c:pt idx="3">
                  <c:v>Pawnshops</c:v>
                </c:pt>
              </c:strCache>
            </c:strRef>
          </c:cat>
          <c:val>
            <c:numRef>
              <c:f>'3'!$K$7:$K$10</c:f>
              <c:numCache>
                <c:formatCode>0</c:formatCode>
                <c:ptCount val="4"/>
                <c:pt idx="0" formatCode="#,##0">
                  <c:v>6849.7764229099994</c:v>
                </c:pt>
                <c:pt idx="1">
                  <c:v>21.6</c:v>
                </c:pt>
                <c:pt idx="2" formatCode="#,##0">
                  <c:v>13099.23479764</c:v>
                </c:pt>
                <c:pt idx="3">
                  <c:v>135.96835726</c:v>
                </c:pt>
              </c:numCache>
            </c:numRef>
          </c:val>
          <c:extLst>
            <c:ext xmlns:c16="http://schemas.microsoft.com/office/drawing/2014/chart" uri="{C3380CC4-5D6E-409C-BE32-E72D297353CC}">
              <c16:uniqueId val="{00000003-AE91-45CE-845F-1E4EAC9E3B15}"/>
            </c:ext>
          </c:extLst>
        </c:ser>
        <c:dLbls>
          <c:showLegendKey val="0"/>
          <c:showVal val="0"/>
          <c:showCatName val="0"/>
          <c:showSerName val="0"/>
          <c:showPercent val="0"/>
          <c:showBubbleSize val="0"/>
        </c:dLbls>
        <c:gapWidth val="50"/>
        <c:overlap val="-27"/>
        <c:axId val="558439888"/>
        <c:axId val="558441968"/>
      </c:barChart>
      <c:catAx>
        <c:axId val="558439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41968"/>
        <c:crossesAt val="0"/>
        <c:auto val="1"/>
        <c:lblAlgn val="ctr"/>
        <c:lblOffset val="100"/>
        <c:noMultiLvlLbl val="0"/>
      </c:catAx>
      <c:valAx>
        <c:axId val="558441968"/>
        <c:scaling>
          <c:orientation val="minMax"/>
          <c:max val="160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8439888"/>
        <c:crosses val="autoZero"/>
        <c:crossBetween val="between"/>
        <c:majorUnit val="400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58454545454545"/>
          <c:w val="1"/>
          <c:h val="0.104154545454545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82491025555394"/>
          <c:y val="4.369563492063492E-2"/>
          <c:w val="0.8662925623103449"/>
          <c:h val="0.6404945805742418"/>
        </c:manualLayout>
      </c:layout>
      <c:lineChart>
        <c:grouping val="standard"/>
        <c:varyColors val="0"/>
        <c:ser>
          <c:idx val="0"/>
          <c:order val="0"/>
          <c:tx>
            <c:strRef>
              <c:f>'30'!$H$11</c:f>
              <c:strCache>
                <c:ptCount val="1"/>
                <c:pt idx="0">
                  <c:v>Provisions under the IFRS, % of total loan portfolio</c:v>
                </c:pt>
              </c:strCache>
            </c:strRef>
          </c:tx>
          <c:spPr>
            <a:ln w="25400" cap="rnd">
              <a:solidFill>
                <a:schemeClr val="accent1"/>
              </a:solidFill>
              <a:round/>
            </a:ln>
            <a:effectLst/>
          </c:spPr>
          <c:marker>
            <c:symbol val="none"/>
          </c:marker>
          <c:dPt>
            <c:idx val="5"/>
            <c:marker>
              <c:symbol val="none"/>
            </c:marker>
            <c:bubble3D val="0"/>
            <c:spPr>
              <a:ln w="25400" cap="rnd">
                <a:noFill/>
                <a:round/>
              </a:ln>
              <a:effectLst/>
            </c:spPr>
            <c:extLst>
              <c:ext xmlns:c16="http://schemas.microsoft.com/office/drawing/2014/chart" uri="{C3380CC4-5D6E-409C-BE32-E72D297353CC}">
                <c16:uniqueId val="{00000001-56E6-4B34-A530-248215B672C6}"/>
              </c:ext>
            </c:extLst>
          </c:dPt>
          <c:cat>
            <c:multiLvlStrRef>
              <c:f>'30'!$K$7:$T$8</c:f>
              <c:multiLvlStrCache>
                <c:ptCount val="10"/>
                <c:lvl>
                  <c:pt idx="0">
                    <c:v>&lt;7%</c:v>
                  </c:pt>
                  <c:pt idx="1">
                    <c:v>7–15%</c:v>
                  </c:pt>
                  <c:pt idx="2">
                    <c:v>15–30%</c:v>
                  </c:pt>
                  <c:pt idx="3">
                    <c:v>30–50%</c:v>
                  </c:pt>
                  <c:pt idx="4">
                    <c:v>&gt;50%</c:v>
                  </c:pt>
                  <c:pt idx="5">
                    <c:v>&lt;7%</c:v>
                  </c:pt>
                  <c:pt idx="6">
                    <c:v>7–15%</c:v>
                  </c:pt>
                  <c:pt idx="7">
                    <c:v>15–30%</c:v>
                  </c:pt>
                  <c:pt idx="8">
                    <c:v>30–50%</c:v>
                  </c:pt>
                  <c:pt idx="9">
                    <c:v>&gt;50%</c:v>
                  </c:pt>
                </c:lvl>
                <c:lvl>
                  <c:pt idx="0">
                    <c:v>IFRS provisions</c:v>
                  </c:pt>
                  <c:pt idx="5">
                    <c:v>Credit risk</c:v>
                  </c:pt>
                </c:lvl>
              </c:multiLvlStrCache>
            </c:multiLvlStrRef>
          </c:cat>
          <c:val>
            <c:numRef>
              <c:f>'30'!$K$11:$T$11</c:f>
              <c:numCache>
                <c:formatCode>0%</c:formatCode>
                <c:ptCount val="10"/>
                <c:pt idx="0">
                  <c:v>0.50743638345974296</c:v>
                </c:pt>
                <c:pt idx="1">
                  <c:v>0.11706953616438717</c:v>
                </c:pt>
                <c:pt idx="2">
                  <c:v>0.34426031919558531</c:v>
                </c:pt>
                <c:pt idx="3">
                  <c:v>0.20173941769725628</c:v>
                </c:pt>
                <c:pt idx="4" formatCode="0.0%">
                  <c:v>0.45648997874668129</c:v>
                </c:pt>
                <c:pt idx="5">
                  <c:v>0.53340823594472619</c:v>
                </c:pt>
                <c:pt idx="6">
                  <c:v>0.13032817093497312</c:v>
                </c:pt>
                <c:pt idx="7">
                  <c:v>0.34750573527523887</c:v>
                </c:pt>
                <c:pt idx="8">
                  <c:v>0.21265012794495755</c:v>
                </c:pt>
                <c:pt idx="9">
                  <c:v>0.43867770200635131</c:v>
                </c:pt>
              </c:numCache>
            </c:numRef>
          </c:val>
          <c:smooth val="0"/>
          <c:extLst>
            <c:ext xmlns:c16="http://schemas.microsoft.com/office/drawing/2014/chart" uri="{C3380CC4-5D6E-409C-BE32-E72D297353CC}">
              <c16:uniqueId val="{00000002-56E6-4B34-A530-248215B672C6}"/>
            </c:ext>
          </c:extLst>
        </c:ser>
        <c:ser>
          <c:idx val="1"/>
          <c:order val="1"/>
          <c:tx>
            <c:strRef>
              <c:f>'30'!$H$12</c:f>
              <c:strCache>
                <c:ptCount val="1"/>
                <c:pt idx="0">
                  <c:v>Provisions under the IFRS, % of NPL portfolio</c:v>
                </c:pt>
              </c:strCache>
            </c:strRef>
          </c:tx>
          <c:spPr>
            <a:ln w="25400" cap="rnd" cmpd="sng">
              <a:solidFill>
                <a:srgbClr val="DC4B64"/>
              </a:solidFill>
              <a:prstDash val="solid"/>
              <a:round/>
            </a:ln>
            <a:effectLst/>
          </c:spPr>
          <c:marker>
            <c:symbol val="none"/>
          </c:marker>
          <c:dPt>
            <c:idx val="5"/>
            <c:marker>
              <c:symbol val="none"/>
            </c:marker>
            <c:bubble3D val="0"/>
            <c:spPr>
              <a:ln w="25400" cap="rnd" cmpd="sng">
                <a:noFill/>
                <a:prstDash val="solid"/>
                <a:round/>
              </a:ln>
              <a:effectLst/>
            </c:spPr>
            <c:extLst>
              <c:ext xmlns:c16="http://schemas.microsoft.com/office/drawing/2014/chart" uri="{C3380CC4-5D6E-409C-BE32-E72D297353CC}">
                <c16:uniqueId val="{00000004-56E6-4B34-A530-248215B672C6}"/>
              </c:ext>
            </c:extLst>
          </c:dPt>
          <c:cat>
            <c:multiLvlStrRef>
              <c:f>'30'!$K$7:$T$8</c:f>
              <c:multiLvlStrCache>
                <c:ptCount val="10"/>
                <c:lvl>
                  <c:pt idx="0">
                    <c:v>&lt;7%</c:v>
                  </c:pt>
                  <c:pt idx="1">
                    <c:v>7–15%</c:v>
                  </c:pt>
                  <c:pt idx="2">
                    <c:v>15–30%</c:v>
                  </c:pt>
                  <c:pt idx="3">
                    <c:v>30–50%</c:v>
                  </c:pt>
                  <c:pt idx="4">
                    <c:v>&gt;50%</c:v>
                  </c:pt>
                  <c:pt idx="5">
                    <c:v>&lt;7%</c:v>
                  </c:pt>
                  <c:pt idx="6">
                    <c:v>7–15%</c:v>
                  </c:pt>
                  <c:pt idx="7">
                    <c:v>15–30%</c:v>
                  </c:pt>
                  <c:pt idx="8">
                    <c:v>30–50%</c:v>
                  </c:pt>
                  <c:pt idx="9">
                    <c:v>&gt;50%</c:v>
                  </c:pt>
                </c:lvl>
                <c:lvl>
                  <c:pt idx="0">
                    <c:v>IFRS provisions</c:v>
                  </c:pt>
                  <c:pt idx="5">
                    <c:v>Credit risk</c:v>
                  </c:pt>
                </c:lvl>
              </c:multiLvlStrCache>
            </c:multiLvlStrRef>
          </c:cat>
          <c:val>
            <c:numRef>
              <c:f>'30'!$K$12:$T$12</c:f>
              <c:numCache>
                <c:formatCode>0%</c:formatCode>
                <c:ptCount val="10"/>
                <c:pt idx="0">
                  <c:v>1.0998113781899221</c:v>
                </c:pt>
                <c:pt idx="1">
                  <c:v>1.1570147915241973</c:v>
                </c:pt>
                <c:pt idx="2">
                  <c:v>1.1310491378909857</c:v>
                </c:pt>
                <c:pt idx="3">
                  <c:v>1.1421277970901056</c:v>
                </c:pt>
                <c:pt idx="4" formatCode="0.0%">
                  <c:v>1.2082493957495031</c:v>
                </c:pt>
                <c:pt idx="5">
                  <c:v>1.1561024519219671</c:v>
                </c:pt>
                <c:pt idx="6">
                  <c:v>1.2880517550895449</c:v>
                </c:pt>
                <c:pt idx="7">
                  <c:v>1.1417117814032178</c:v>
                </c:pt>
                <c:pt idx="8">
                  <c:v>1.2038977060257798</c:v>
                </c:pt>
                <c:pt idx="9">
                  <c:v>1.1611034043577193</c:v>
                </c:pt>
              </c:numCache>
            </c:numRef>
          </c:val>
          <c:smooth val="0"/>
          <c:extLst>
            <c:ext xmlns:c16="http://schemas.microsoft.com/office/drawing/2014/chart" uri="{C3380CC4-5D6E-409C-BE32-E72D297353CC}">
              <c16:uniqueId val="{00000005-56E6-4B34-A530-248215B672C6}"/>
            </c:ext>
          </c:extLst>
        </c:ser>
        <c:dLbls>
          <c:showLegendKey val="0"/>
          <c:showVal val="0"/>
          <c:showCatName val="0"/>
          <c:showSerName val="0"/>
          <c:showPercent val="0"/>
          <c:showBubbleSize val="0"/>
        </c:dLbls>
        <c:smooth val="0"/>
        <c:axId val="556833064"/>
        <c:axId val="556832408"/>
      </c:lineChart>
      <c:catAx>
        <c:axId val="55683306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00" b="0" i="0" u="none" strike="noStrike" kern="1200" baseline="0">
                <a:solidFill>
                  <a:srgbClr val="000000"/>
                </a:solidFill>
                <a:latin typeface="Arial"/>
                <a:ea typeface="Arial"/>
                <a:cs typeface="Arial"/>
              </a:defRPr>
            </a:pPr>
            <a:endParaRPr lang="uk-UA"/>
          </a:p>
        </c:txPr>
        <c:crossAx val="556832408"/>
        <c:crosses val="autoZero"/>
        <c:auto val="1"/>
        <c:lblAlgn val="ctr"/>
        <c:lblOffset val="100"/>
        <c:tickLblSkip val="1"/>
        <c:noMultiLvlLbl val="0"/>
      </c:catAx>
      <c:valAx>
        <c:axId val="556832408"/>
        <c:scaling>
          <c:orientation val="minMax"/>
          <c:max val="1.5"/>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56833064"/>
        <c:crosses val="autoZero"/>
        <c:crossBetween val="between"/>
        <c:majorUnit val="0.3000000000000000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968399489230598"/>
          <c:w val="1"/>
          <c:h val="0.1203160051076939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0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'31'!$F$10</c:f>
              <c:strCache>
                <c:ptCount val="1"/>
                <c:pt idx="0">
                  <c:v>Чисті процентні доходи за операц. з членами КС</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'31'!$H$9:$AL$9</c:f>
              <c:strCache>
                <c:ptCount val="31"/>
                <c:pt idx="0">
                  <c:v>І.22</c:v>
                </c:pt>
                <c:pt idx="6">
                  <c:v>ІV.22</c:v>
                </c:pt>
                <c:pt idx="10">
                  <c:v>ІІ.23</c:v>
                </c:pt>
                <c:pt idx="14">
                  <c:v>IV.23</c:v>
                </c:pt>
                <c:pt idx="18">
                  <c:v>ІІ.24</c:v>
                </c:pt>
                <c:pt idx="22">
                  <c:v>IV.24</c:v>
                </c:pt>
                <c:pt idx="26">
                  <c:v>ІІ.25</c:v>
                </c:pt>
                <c:pt idx="30">
                  <c:v>IV.25</c:v>
                </c:pt>
              </c:strCache>
            </c:strRef>
          </c:cat>
          <c:val>
            <c:numRef>
              <c:f>'31'!$H$10:$AL$10</c:f>
              <c:numCache>
                <c:formatCode>#\ ##0.0</c:formatCode>
                <c:ptCount val="31"/>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pt idx="30">
                  <c:v>309.7</c:v>
                </c:pt>
              </c:numCache>
            </c:numRef>
          </c:val>
          <c:extLst>
            <c:ext xmlns:c16="http://schemas.microsoft.com/office/drawing/2014/chart" uri="{C3380CC4-5D6E-409C-BE32-E72D297353CC}">
              <c16:uniqueId val="{00000000-A5E9-424D-81AC-ECFA93909E82}"/>
            </c:ext>
          </c:extLst>
        </c:ser>
        <c:ser>
          <c:idx val="2"/>
          <c:order val="1"/>
          <c:tx>
            <c:strRef>
              <c:f>'31'!$F$11</c:f>
              <c:strCache>
                <c:ptCount val="1"/>
                <c:pt idx="0">
                  <c:v>Приріст резервів забезпечення покриття втрат</c:v>
                </c:pt>
              </c:strCache>
            </c:strRef>
          </c:tx>
          <c:spPr>
            <a:solidFill>
              <a:srgbClr val="91C864"/>
            </a:solidFill>
            <a:ln>
              <a:noFill/>
            </a:ln>
            <a:effectLst/>
          </c:spPr>
          <c:invertIfNegative val="0"/>
          <c:cat>
            <c:strRef>
              <c:f>'31'!$H$9:$AL$9</c:f>
              <c:strCache>
                <c:ptCount val="31"/>
                <c:pt idx="0">
                  <c:v>І.22</c:v>
                </c:pt>
                <c:pt idx="6">
                  <c:v>ІV.22</c:v>
                </c:pt>
                <c:pt idx="10">
                  <c:v>ІІ.23</c:v>
                </c:pt>
                <c:pt idx="14">
                  <c:v>IV.23</c:v>
                </c:pt>
                <c:pt idx="18">
                  <c:v>ІІ.24</c:v>
                </c:pt>
                <c:pt idx="22">
                  <c:v>IV.24</c:v>
                </c:pt>
                <c:pt idx="26">
                  <c:v>ІІ.25</c:v>
                </c:pt>
                <c:pt idx="30">
                  <c:v>IV.25</c:v>
                </c:pt>
              </c:strCache>
            </c:strRef>
          </c:cat>
          <c:val>
            <c:numRef>
              <c:f>'31'!$H$11:$AL$11</c:f>
              <c:numCache>
                <c:formatCode>#\ ##0.0</c:formatCode>
                <c:ptCount val="31"/>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8.3000000000000007</c:v>
                </c:pt>
                <c:pt idx="24">
                  <c:v>-24.2</c:v>
                </c:pt>
                <c:pt idx="26">
                  <c:v>-13</c:v>
                </c:pt>
                <c:pt idx="28">
                  <c:v>-11.2</c:v>
                </c:pt>
                <c:pt idx="30">
                  <c:v>-16.600000000000001</c:v>
                </c:pt>
              </c:numCache>
            </c:numRef>
          </c:val>
          <c:extLst>
            <c:ext xmlns:c16="http://schemas.microsoft.com/office/drawing/2014/chart" uri="{C3380CC4-5D6E-409C-BE32-E72D297353CC}">
              <c16:uniqueId val="{00000001-A5E9-424D-81AC-ECFA93909E82}"/>
            </c:ext>
          </c:extLst>
        </c:ser>
        <c:ser>
          <c:idx val="3"/>
          <c:order val="2"/>
          <c:tx>
            <c:strRef>
              <c:f>'31'!$F$12</c:f>
              <c:strCache>
                <c:ptCount val="1"/>
                <c:pt idx="0">
                  <c:v>Чистий фінансовий результат</c:v>
                </c:pt>
              </c:strCache>
            </c:strRef>
          </c:tx>
          <c:spPr>
            <a:solidFill>
              <a:srgbClr val="DC4B64"/>
            </a:solidFill>
            <a:ln>
              <a:noFill/>
            </a:ln>
            <a:effectLst/>
          </c:spPr>
          <c:invertIfNegative val="0"/>
          <c:cat>
            <c:strRef>
              <c:f>'31'!$H$9:$AL$9</c:f>
              <c:strCache>
                <c:ptCount val="31"/>
                <c:pt idx="0">
                  <c:v>І.22</c:v>
                </c:pt>
                <c:pt idx="6">
                  <c:v>ІV.22</c:v>
                </c:pt>
                <c:pt idx="10">
                  <c:v>ІІ.23</c:v>
                </c:pt>
                <c:pt idx="14">
                  <c:v>IV.23</c:v>
                </c:pt>
                <c:pt idx="18">
                  <c:v>ІІ.24</c:v>
                </c:pt>
                <c:pt idx="22">
                  <c:v>IV.24</c:v>
                </c:pt>
                <c:pt idx="26">
                  <c:v>ІІ.25</c:v>
                </c:pt>
                <c:pt idx="30">
                  <c:v>IV.25</c:v>
                </c:pt>
              </c:strCache>
            </c:strRef>
          </c:cat>
          <c:val>
            <c:numRef>
              <c:f>'31'!$H$12:$AM$12</c:f>
              <c:numCache>
                <c:formatCode>#\ ##0.0</c:formatCode>
                <c:ptCount val="32"/>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c:v>
                </c:pt>
                <c:pt idx="29">
                  <c:v>35.299999999999997</c:v>
                </c:pt>
                <c:pt idx="31">
                  <c:v>21.6</c:v>
                </c:pt>
              </c:numCache>
            </c:numRef>
          </c:val>
          <c:extLst>
            <c:ext xmlns:c16="http://schemas.microsoft.com/office/drawing/2014/chart" uri="{C3380CC4-5D6E-409C-BE32-E72D297353CC}">
              <c16:uniqueId val="{00000002-A5E9-424D-81AC-ECFA93909E82}"/>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'31'!$H$9:$AL$9</c15:sqref>
                        </c15:formulaRef>
                      </c:ext>
                    </c:extLst>
                    <c:strCache>
                      <c:ptCount val="31"/>
                      <c:pt idx="0">
                        <c:v>І.22</c:v>
                      </c:pt>
                      <c:pt idx="6">
                        <c:v>ІV.22</c:v>
                      </c:pt>
                      <c:pt idx="10">
                        <c:v>ІІ.23</c:v>
                      </c:pt>
                      <c:pt idx="14">
                        <c:v>IV.23</c:v>
                      </c:pt>
                      <c:pt idx="18">
                        <c:v>ІІ.24</c:v>
                      </c:pt>
                      <c:pt idx="22">
                        <c:v>IV.24</c:v>
                      </c:pt>
                      <c:pt idx="26">
                        <c:v>ІІ.25</c:v>
                      </c:pt>
                      <c:pt idx="30">
                        <c:v>IV.25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A5E9-424D-81AC-ECFA93909E82}"/>
                  </c:ext>
                </c:extLst>
              </c15:ser>
            </c15:filteredBarSeries>
          </c:ext>
        </c:extLst>
      </c:barChart>
      <c:scatterChart>
        <c:scatterStyle val="lineMarker"/>
        <c:varyColors val="0"/>
        <c:ser>
          <c:idx val="6"/>
          <c:order val="4"/>
          <c:tx>
            <c:strRef>
              <c:f>'31'!$F$13</c:f>
              <c:strCache>
                <c:ptCount val="1"/>
                <c:pt idx="0">
                  <c:v>CIR, % (п. ш.)</c:v>
                </c:pt>
              </c:strCache>
            </c:strRef>
          </c:tx>
          <c:spPr>
            <a:ln w="25400" cap="rnd">
              <a:noFill/>
              <a:round/>
            </a:ln>
            <a:effectLst/>
          </c:spPr>
          <c:marker>
            <c:symbol val="diamond"/>
            <c:size val="7"/>
            <c:spPr>
              <a:solidFill>
                <a:srgbClr val="7D0532"/>
              </a:solidFill>
              <a:ln w="9525">
                <a:noFill/>
              </a:ln>
              <a:effectLst/>
            </c:spPr>
          </c:marker>
          <c:xVal>
            <c:strRef>
              <c:f>'31'!$H$9:$AL$9</c:f>
              <c:strCache>
                <c:ptCount val="31"/>
                <c:pt idx="0">
                  <c:v>І.22</c:v>
                </c:pt>
                <c:pt idx="6">
                  <c:v>ІV.22</c:v>
                </c:pt>
                <c:pt idx="10">
                  <c:v>ІІ.23</c:v>
                </c:pt>
                <c:pt idx="14">
                  <c:v>IV.23</c:v>
                </c:pt>
                <c:pt idx="18">
                  <c:v>ІІ.24</c:v>
                </c:pt>
                <c:pt idx="22">
                  <c:v>IV.24</c:v>
                </c:pt>
                <c:pt idx="26">
                  <c:v>ІІ.25</c:v>
                </c:pt>
                <c:pt idx="30">
                  <c:v>IV.25</c:v>
                </c:pt>
              </c:strCache>
            </c:strRef>
          </c:xVal>
          <c:yVal>
            <c:numRef>
              <c:f>'31'!$H$13:$AL$13</c:f>
              <c:numCache>
                <c:formatCode>0%</c:formatCode>
                <c:ptCount val="31"/>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pt idx="30">
                  <c:v>1.0169999999999999</c:v>
                </c:pt>
              </c:numCache>
            </c:numRef>
          </c:yVal>
          <c:smooth val="0"/>
          <c:extLst>
            <c:ext xmlns:c16="http://schemas.microsoft.com/office/drawing/2014/chart" uri="{C3380CC4-5D6E-409C-BE32-E72D297353CC}">
              <c16:uniqueId val="{00000003-A5E9-424D-81AC-ECFA93909E82}"/>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5550437861002417"/>
          <c:w val="0.99361941033786028"/>
          <c:h val="0.2444956213899757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88285831064176E-2"/>
          <c:y val="4.0131929852068891E-2"/>
          <c:w val="0.83236065942251392"/>
          <c:h val="0.63186225443896582"/>
        </c:manualLayout>
      </c:layout>
      <c:barChart>
        <c:barDir val="col"/>
        <c:grouping val="stacked"/>
        <c:varyColors val="0"/>
        <c:ser>
          <c:idx val="0"/>
          <c:order val="0"/>
          <c:tx>
            <c:strRef>
              <c:f>'31'!$G$10</c:f>
              <c:strCache>
                <c:ptCount val="1"/>
                <c:pt idx="0">
                  <c:v>Net interest income from transact. with CU members, UAH mln</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'31'!$H$8:$AL$8</c:f>
              <c:strCache>
                <c:ptCount val="31"/>
                <c:pt idx="0">
                  <c:v>Q1.22</c:v>
                </c:pt>
                <c:pt idx="6">
                  <c:v>Q4.22</c:v>
                </c:pt>
                <c:pt idx="10">
                  <c:v>Q2.23</c:v>
                </c:pt>
                <c:pt idx="14">
                  <c:v>Q4.23</c:v>
                </c:pt>
                <c:pt idx="18">
                  <c:v>Q2.24</c:v>
                </c:pt>
                <c:pt idx="22">
                  <c:v>Q4.24</c:v>
                </c:pt>
                <c:pt idx="26">
                  <c:v>Q2.25</c:v>
                </c:pt>
                <c:pt idx="30">
                  <c:v>Q4.25</c:v>
                </c:pt>
              </c:strCache>
            </c:strRef>
          </c:cat>
          <c:val>
            <c:numRef>
              <c:f>'31'!$H$10:$AL$10</c:f>
              <c:numCache>
                <c:formatCode>#\ ##0.0</c:formatCode>
                <c:ptCount val="31"/>
                <c:pt idx="0">
                  <c:v>127.00334221000001</c:v>
                </c:pt>
                <c:pt idx="2">
                  <c:v>237.19637672999997</c:v>
                </c:pt>
                <c:pt idx="4">
                  <c:v>328.17555827999996</c:v>
                </c:pt>
                <c:pt idx="6">
                  <c:v>388.53001585999993</c:v>
                </c:pt>
                <c:pt idx="8">
                  <c:v>74.400399520000008</c:v>
                </c:pt>
                <c:pt idx="10">
                  <c:v>151.87934077</c:v>
                </c:pt>
                <c:pt idx="12">
                  <c:v>237.49846737999997</c:v>
                </c:pt>
                <c:pt idx="14">
                  <c:v>312.77964768999999</c:v>
                </c:pt>
                <c:pt idx="16">
                  <c:v>69.476338659999996</c:v>
                </c:pt>
                <c:pt idx="18">
                  <c:v>141.6</c:v>
                </c:pt>
                <c:pt idx="20">
                  <c:v>219.6</c:v>
                </c:pt>
                <c:pt idx="22">
                  <c:v>294.2</c:v>
                </c:pt>
                <c:pt idx="24">
                  <c:v>74.2</c:v>
                </c:pt>
                <c:pt idx="26">
                  <c:v>148.80000000000001</c:v>
                </c:pt>
                <c:pt idx="28">
                  <c:v>229.2</c:v>
                </c:pt>
                <c:pt idx="30">
                  <c:v>309.7</c:v>
                </c:pt>
              </c:numCache>
            </c:numRef>
          </c:val>
          <c:extLst>
            <c:ext xmlns:c16="http://schemas.microsoft.com/office/drawing/2014/chart" uri="{C3380CC4-5D6E-409C-BE32-E72D297353CC}">
              <c16:uniqueId val="{00000000-4267-43AA-B5B7-0136A0335251}"/>
            </c:ext>
          </c:extLst>
        </c:ser>
        <c:ser>
          <c:idx val="2"/>
          <c:order val="1"/>
          <c:tx>
            <c:strRef>
              <c:f>'31'!$G$11</c:f>
              <c:strCache>
                <c:ptCount val="1"/>
                <c:pt idx="0">
                  <c:v>Increase in provisions for losses, UAH mln</c:v>
                </c:pt>
              </c:strCache>
            </c:strRef>
          </c:tx>
          <c:spPr>
            <a:solidFill>
              <a:srgbClr val="91C864"/>
            </a:solidFill>
            <a:ln>
              <a:noFill/>
            </a:ln>
            <a:effectLst/>
          </c:spPr>
          <c:invertIfNegative val="0"/>
          <c:cat>
            <c:strRef>
              <c:f>'31'!$H$8:$AL$8</c:f>
              <c:strCache>
                <c:ptCount val="31"/>
                <c:pt idx="0">
                  <c:v>Q1.22</c:v>
                </c:pt>
                <c:pt idx="6">
                  <c:v>Q4.22</c:v>
                </c:pt>
                <c:pt idx="10">
                  <c:v>Q2.23</c:v>
                </c:pt>
                <c:pt idx="14">
                  <c:v>Q4.23</c:v>
                </c:pt>
                <c:pt idx="18">
                  <c:v>Q2.24</c:v>
                </c:pt>
                <c:pt idx="22">
                  <c:v>Q4.24</c:v>
                </c:pt>
                <c:pt idx="26">
                  <c:v>Q2.25</c:v>
                </c:pt>
                <c:pt idx="30">
                  <c:v>Q4.25</c:v>
                </c:pt>
              </c:strCache>
            </c:strRef>
          </c:cat>
          <c:val>
            <c:numRef>
              <c:f>'31'!$H$11:$AL$11</c:f>
              <c:numCache>
                <c:formatCode>#\ ##0.0</c:formatCode>
                <c:ptCount val="31"/>
                <c:pt idx="0">
                  <c:v>-38.052616200000003</c:v>
                </c:pt>
                <c:pt idx="2">
                  <c:v>-39.106151920000002</c:v>
                </c:pt>
                <c:pt idx="4">
                  <c:v>-70.505014189999997</c:v>
                </c:pt>
                <c:pt idx="6">
                  <c:v>-159.14239758000002</c:v>
                </c:pt>
                <c:pt idx="8">
                  <c:v>-24.13673356</c:v>
                </c:pt>
                <c:pt idx="10">
                  <c:v>-24.589574839999997</c:v>
                </c:pt>
                <c:pt idx="12">
                  <c:v>-33.113401909999993</c:v>
                </c:pt>
                <c:pt idx="14">
                  <c:v>-14.163556280000021</c:v>
                </c:pt>
                <c:pt idx="16">
                  <c:v>7.297318699999999</c:v>
                </c:pt>
                <c:pt idx="18">
                  <c:v>6.2</c:v>
                </c:pt>
                <c:pt idx="20">
                  <c:v>12.7</c:v>
                </c:pt>
                <c:pt idx="22">
                  <c:v>8.3000000000000007</c:v>
                </c:pt>
                <c:pt idx="24">
                  <c:v>-24.2</c:v>
                </c:pt>
                <c:pt idx="26">
                  <c:v>-13</c:v>
                </c:pt>
                <c:pt idx="28">
                  <c:v>-11.2</c:v>
                </c:pt>
                <c:pt idx="30">
                  <c:v>-16.600000000000001</c:v>
                </c:pt>
              </c:numCache>
            </c:numRef>
          </c:val>
          <c:extLst>
            <c:ext xmlns:c16="http://schemas.microsoft.com/office/drawing/2014/chart" uri="{C3380CC4-5D6E-409C-BE32-E72D297353CC}">
              <c16:uniqueId val="{00000001-4267-43AA-B5B7-0136A0335251}"/>
            </c:ext>
          </c:extLst>
        </c:ser>
        <c:ser>
          <c:idx val="3"/>
          <c:order val="2"/>
          <c:tx>
            <c:strRef>
              <c:f>'31'!$G$12</c:f>
              <c:strCache>
                <c:ptCount val="1"/>
                <c:pt idx="0">
                  <c:v>Net financial result, UAH mln</c:v>
                </c:pt>
              </c:strCache>
            </c:strRef>
          </c:tx>
          <c:spPr>
            <a:solidFill>
              <a:srgbClr val="DC4B64"/>
            </a:solidFill>
            <a:ln>
              <a:noFill/>
            </a:ln>
            <a:effectLst/>
          </c:spPr>
          <c:invertIfNegative val="0"/>
          <c:cat>
            <c:strRef>
              <c:f>'31'!$H$8:$AL$8</c:f>
              <c:strCache>
                <c:ptCount val="31"/>
                <c:pt idx="0">
                  <c:v>Q1.22</c:v>
                </c:pt>
                <c:pt idx="6">
                  <c:v>Q4.22</c:v>
                </c:pt>
                <c:pt idx="10">
                  <c:v>Q2.23</c:v>
                </c:pt>
                <c:pt idx="14">
                  <c:v>Q4.23</c:v>
                </c:pt>
                <c:pt idx="18">
                  <c:v>Q2.24</c:v>
                </c:pt>
                <c:pt idx="22">
                  <c:v>Q4.24</c:v>
                </c:pt>
                <c:pt idx="26">
                  <c:v>Q2.25</c:v>
                </c:pt>
                <c:pt idx="30">
                  <c:v>Q4.25</c:v>
                </c:pt>
              </c:strCache>
            </c:strRef>
          </c:cat>
          <c:val>
            <c:numRef>
              <c:f>'31'!$H$12:$AM$12</c:f>
              <c:numCache>
                <c:formatCode>#\ ##0.0</c:formatCode>
                <c:ptCount val="32"/>
                <c:pt idx="1">
                  <c:v>-3.5781525699999452</c:v>
                </c:pt>
                <c:pt idx="3">
                  <c:v>32.834583329999958</c:v>
                </c:pt>
                <c:pt idx="5">
                  <c:v>21.040451579999896</c:v>
                </c:pt>
                <c:pt idx="7">
                  <c:v>-69.419685040000005</c:v>
                </c:pt>
                <c:pt idx="9">
                  <c:v>-8.118920840000003</c:v>
                </c:pt>
                <c:pt idx="11">
                  <c:v>4.4781836000000235</c:v>
                </c:pt>
                <c:pt idx="13">
                  <c:v>19.2</c:v>
                </c:pt>
                <c:pt idx="15">
                  <c:v>35.411648829999983</c:v>
                </c:pt>
                <c:pt idx="17">
                  <c:v>9.4</c:v>
                </c:pt>
                <c:pt idx="19">
                  <c:v>24.289098429999978</c:v>
                </c:pt>
                <c:pt idx="21">
                  <c:v>44.4</c:v>
                </c:pt>
                <c:pt idx="23">
                  <c:v>27.1</c:v>
                </c:pt>
                <c:pt idx="25">
                  <c:v>-16.3</c:v>
                </c:pt>
                <c:pt idx="27">
                  <c:v>29.1</c:v>
                </c:pt>
                <c:pt idx="29">
                  <c:v>35.299999999999997</c:v>
                </c:pt>
                <c:pt idx="31">
                  <c:v>21.6</c:v>
                </c:pt>
              </c:numCache>
            </c:numRef>
          </c:val>
          <c:extLst>
            <c:ext xmlns:c16="http://schemas.microsoft.com/office/drawing/2014/chart" uri="{C3380CC4-5D6E-409C-BE32-E72D297353CC}">
              <c16:uniqueId val="{00000002-4267-43AA-B5B7-0136A0335251}"/>
            </c:ext>
          </c:extLst>
        </c:ser>
        <c:dLbls>
          <c:showLegendKey val="0"/>
          <c:showVal val="0"/>
          <c:showCatName val="0"/>
          <c:showSerName val="0"/>
          <c:showPercent val="0"/>
          <c:showBubbleSize val="0"/>
        </c:dLbls>
        <c:gapWidth val="50"/>
        <c:overlap val="100"/>
        <c:axId val="413660831"/>
        <c:axId val="413668735"/>
        <c:extLst>
          <c:ext xmlns:c15="http://schemas.microsoft.com/office/drawing/2012/chart" uri="{02D57815-91ED-43cb-92C2-25804820EDAC}">
            <c15:filteredBarSeries>
              <c15:ser>
                <c:idx val="4"/>
                <c:order val="3"/>
                <c:tx>
                  <c:strRef>
                    <c:extLst>
                      <c:ext uri="{02D57815-91ED-43cb-92C2-25804820EDAC}">
                        <c15:formulaRef>
                          <c15:sqref>'31'!$F$11</c15:sqref>
                        </c15:formulaRef>
                      </c:ext>
                    </c:extLst>
                    <c:strCache>
                      <c:ptCount val="1"/>
                      <c:pt idx="0">
                        <c:v>Приріст резервів забезпечення покриття втрат</c:v>
                      </c:pt>
                    </c:strCache>
                  </c:strRef>
                </c:tx>
                <c:spPr>
                  <a:solidFill>
                    <a:schemeClr val="accent5"/>
                  </a:solidFill>
                  <a:ln>
                    <a:noFill/>
                  </a:ln>
                  <a:effectLst/>
                </c:spPr>
                <c:invertIfNegative val="0"/>
                <c:cat>
                  <c:strRef>
                    <c:extLst>
                      <c:ext uri="{02D57815-91ED-43cb-92C2-25804820EDAC}">
                        <c15:formulaRef>
                          <c15:sqref>'31'!$H$8:$AL$8</c15:sqref>
                        </c15:formulaRef>
                      </c:ext>
                    </c:extLst>
                    <c:strCache>
                      <c:ptCount val="31"/>
                      <c:pt idx="0">
                        <c:v>Q1.22</c:v>
                      </c:pt>
                      <c:pt idx="6">
                        <c:v>Q4.22</c:v>
                      </c:pt>
                      <c:pt idx="10">
                        <c:v>Q2.23</c:v>
                      </c:pt>
                      <c:pt idx="14">
                        <c:v>Q4.23</c:v>
                      </c:pt>
                      <c:pt idx="18">
                        <c:v>Q2.24</c:v>
                      </c:pt>
                      <c:pt idx="22">
                        <c:v>Q4.24</c:v>
                      </c:pt>
                      <c:pt idx="26">
                        <c:v>Q2.25</c:v>
                      </c:pt>
                      <c:pt idx="30">
                        <c:v>Q4.25</c:v>
                      </c:pt>
                    </c:strCache>
                  </c:strRef>
                </c:cat>
                <c:val>
                  <c:numRef>
                    <c:extLst>
                      <c:ext uri="{02D57815-91ED-43cb-92C2-25804820EDAC}">
                        <c15:formulaRef>
                          <c15:sqref>'25'!#REF!</c15:sqref>
                        </c15:formulaRef>
                      </c:ext>
                    </c:extLst>
                    <c:numCache>
                      <c:formatCode>General</c:formatCode>
                      <c:ptCount val="1"/>
                      <c:pt idx="0">
                        <c:v>1</c:v>
                      </c:pt>
                    </c:numCache>
                  </c:numRef>
                </c:val>
                <c:extLst>
                  <c:ext xmlns:c16="http://schemas.microsoft.com/office/drawing/2014/chart" uri="{C3380CC4-5D6E-409C-BE32-E72D297353CC}">
                    <c16:uniqueId val="{00000004-4267-43AA-B5B7-0136A0335251}"/>
                  </c:ext>
                </c:extLst>
              </c15:ser>
            </c15:filteredBarSeries>
          </c:ext>
        </c:extLst>
      </c:barChart>
      <c:scatterChart>
        <c:scatterStyle val="lineMarker"/>
        <c:varyColors val="0"/>
        <c:ser>
          <c:idx val="6"/>
          <c:order val="4"/>
          <c:tx>
            <c:strRef>
              <c:f>'31'!$G$13</c:f>
              <c:strCache>
                <c:ptCount val="1"/>
                <c:pt idx="0">
                  <c:v>CIR, % (r.h.s.)</c:v>
                </c:pt>
              </c:strCache>
            </c:strRef>
          </c:tx>
          <c:spPr>
            <a:ln w="25400" cap="rnd">
              <a:noFill/>
              <a:round/>
            </a:ln>
            <a:effectLst/>
          </c:spPr>
          <c:marker>
            <c:symbol val="diamond"/>
            <c:size val="7"/>
            <c:spPr>
              <a:solidFill>
                <a:srgbClr val="7D0532"/>
              </a:solidFill>
              <a:ln w="9525">
                <a:noFill/>
              </a:ln>
              <a:effectLst/>
            </c:spPr>
          </c:marker>
          <c:xVal>
            <c:strRef>
              <c:f>'31'!$H$8:$AL$8</c:f>
              <c:strCache>
                <c:ptCount val="31"/>
                <c:pt idx="0">
                  <c:v>Q1.22</c:v>
                </c:pt>
                <c:pt idx="6">
                  <c:v>Q4.22</c:v>
                </c:pt>
                <c:pt idx="10">
                  <c:v>Q2.23</c:v>
                </c:pt>
                <c:pt idx="14">
                  <c:v>Q4.23</c:v>
                </c:pt>
                <c:pt idx="18">
                  <c:v>Q2.24</c:v>
                </c:pt>
                <c:pt idx="22">
                  <c:v>Q4.24</c:v>
                </c:pt>
                <c:pt idx="26">
                  <c:v>Q2.25</c:v>
                </c:pt>
                <c:pt idx="30">
                  <c:v>Q4.25</c:v>
                </c:pt>
              </c:strCache>
            </c:strRef>
          </c:xVal>
          <c:yVal>
            <c:numRef>
              <c:f>'31'!$H$13:$AL$13</c:f>
              <c:numCache>
                <c:formatCode>0%</c:formatCode>
                <c:ptCount val="31"/>
                <c:pt idx="0">
                  <c:v>0.72778838977929916</c:v>
                </c:pt>
                <c:pt idx="2">
                  <c:v>0.70911278618435425</c:v>
                </c:pt>
                <c:pt idx="4">
                  <c:v>0.73666529949944748</c:v>
                </c:pt>
                <c:pt idx="6">
                  <c:v>0.80403113938057924</c:v>
                </c:pt>
                <c:pt idx="8">
                  <c:v>0.90547560143867778</c:v>
                </c:pt>
                <c:pt idx="10">
                  <c:v>0.87570931272936425</c:v>
                </c:pt>
                <c:pt idx="12">
                  <c:v>0.83466618661051739</c:v>
                </c:pt>
                <c:pt idx="14">
                  <c:v>0.88893123855841261</c:v>
                </c:pt>
                <c:pt idx="16">
                  <c:v>1.0369748334902622</c:v>
                </c:pt>
                <c:pt idx="18">
                  <c:v>1.0083614393508411</c:v>
                </c:pt>
                <c:pt idx="20">
                  <c:v>0.99258837406547507</c:v>
                </c:pt>
                <c:pt idx="22">
                  <c:v>1.0379967925032223</c:v>
                </c:pt>
                <c:pt idx="24">
                  <c:v>1.02</c:v>
                </c:pt>
                <c:pt idx="26">
                  <c:v>1.0309999999999999</c:v>
                </c:pt>
                <c:pt idx="28">
                  <c:v>1.0089999999999999</c:v>
                </c:pt>
                <c:pt idx="30">
                  <c:v>1.0169999999999999</c:v>
                </c:pt>
              </c:numCache>
            </c:numRef>
          </c:yVal>
          <c:smooth val="0"/>
          <c:extLst>
            <c:ext xmlns:c16="http://schemas.microsoft.com/office/drawing/2014/chart" uri="{C3380CC4-5D6E-409C-BE32-E72D297353CC}">
              <c16:uniqueId val="{00000003-4267-43AA-B5B7-0136A0335251}"/>
            </c:ext>
          </c:extLst>
        </c:ser>
        <c:dLbls>
          <c:showLegendKey val="0"/>
          <c:showVal val="0"/>
          <c:showCatName val="0"/>
          <c:showSerName val="0"/>
          <c:showPercent val="0"/>
          <c:showBubbleSize val="0"/>
        </c:dLbls>
        <c:axId val="1368221919"/>
        <c:axId val="1368241055"/>
      </c:scatterChart>
      <c:catAx>
        <c:axId val="413660831"/>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8735"/>
        <c:crosses val="autoZero"/>
        <c:auto val="1"/>
        <c:lblAlgn val="ctr"/>
        <c:lblOffset val="100"/>
        <c:tickLblSkip val="1"/>
        <c:tickMarkSkip val="1"/>
        <c:noMultiLvlLbl val="0"/>
      </c:catAx>
      <c:valAx>
        <c:axId val="413668735"/>
        <c:scaling>
          <c:orientation val="minMax"/>
          <c:max val="600"/>
          <c:min val="-20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13660831"/>
        <c:crosses val="autoZero"/>
        <c:crossBetween val="between"/>
        <c:majorUnit val="100"/>
      </c:valAx>
      <c:valAx>
        <c:axId val="1368241055"/>
        <c:scaling>
          <c:orientation val="minMax"/>
          <c:max val="1.2"/>
          <c:min val="-0.4"/>
        </c:scaling>
        <c:delete val="0"/>
        <c:axPos val="r"/>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1368221919"/>
        <c:crosses val="max"/>
        <c:crossBetween val="midCat"/>
        <c:majorUnit val="0.2"/>
      </c:valAx>
      <c:valAx>
        <c:axId val="1368221919"/>
        <c:scaling>
          <c:orientation val="minMax"/>
        </c:scaling>
        <c:delete val="1"/>
        <c:axPos val="b"/>
        <c:numFmt formatCode="General" sourceLinked="1"/>
        <c:majorTickMark val="out"/>
        <c:minorTickMark val="none"/>
        <c:tickLblPos val="nextTo"/>
        <c:crossAx val="1368241055"/>
        <c:crosses val="autoZero"/>
        <c:crossBetween val="midCat"/>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4286881211552258"/>
          <c:w val="0.99361941033786028"/>
          <c:h val="0.257131187884477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'32'!$I$14</c:f>
              <c:strCache>
                <c:ptCount val="1"/>
                <c:pt idx="0">
                  <c:v>Кількість кредитних спілок</c:v>
                </c:pt>
              </c:strCache>
            </c:strRef>
          </c:tx>
          <c:spPr>
            <a:solidFill>
              <a:srgbClr val="7D0532"/>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'32'!$J$14:$S$14</c:f>
              <c:numCache>
                <c:formatCode>0</c:formatCode>
                <c:ptCount val="10"/>
                <c:pt idx="0">
                  <c:v>3</c:v>
                </c:pt>
                <c:pt idx="1">
                  <c:v>1</c:v>
                </c:pt>
                <c:pt idx="2">
                  <c:v>14</c:v>
                </c:pt>
                <c:pt idx="3">
                  <c:v>9</c:v>
                </c:pt>
                <c:pt idx="4">
                  <c:v>20</c:v>
                </c:pt>
                <c:pt idx="5">
                  <c:v>17</c:v>
                </c:pt>
                <c:pt idx="6">
                  <c:v>19</c:v>
                </c:pt>
                <c:pt idx="7">
                  <c:v>11</c:v>
                </c:pt>
                <c:pt idx="8">
                  <c:v>21</c:v>
                </c:pt>
                <c:pt idx="9">
                  <c:v>22</c:v>
                </c:pt>
              </c:numCache>
            </c:numRef>
          </c:val>
          <c:extLst>
            <c:ext xmlns:c16="http://schemas.microsoft.com/office/drawing/2014/chart" uri="{C3380CC4-5D6E-409C-BE32-E72D297353CC}">
              <c16:uniqueId val="{00000000-64FD-4859-BFAD-CEC5B795CF79}"/>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'32'!$I$15</c:f>
              <c:strCache>
                <c:ptCount val="1"/>
                <c:pt idx="0">
                  <c:v>Активи КС, що залучають депозити, у заг. активах, % (п. ш.)</c:v>
                </c:pt>
              </c:strCache>
            </c:strRef>
          </c:tx>
          <c:spPr>
            <a:solidFill>
              <a:srgbClr val="91C864"/>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4.3428664589004601E-3</c:v>
                </c:pt>
                <c:pt idx="2">
                  <c:v>0.15331573474404767</c:v>
                </c:pt>
                <c:pt idx="3">
                  <c:v>0.12962782789642274</c:v>
                </c:pt>
                <c:pt idx="4">
                  <c:v>0.22157457017726315</c:v>
                </c:pt>
                <c:pt idx="5">
                  <c:v>0.24190237086211774</c:v>
                </c:pt>
                <c:pt idx="6">
                  <c:v>0.21298602926406762</c:v>
                </c:pt>
                <c:pt idx="7">
                  <c:v>0.18661350841373384</c:v>
                </c:pt>
                <c:pt idx="8">
                  <c:v>0.17845590088592686</c:v>
                </c:pt>
                <c:pt idx="9">
                  <c:v>0.23780312142472493</c:v>
                </c:pt>
              </c:numCache>
            </c:numRef>
          </c:val>
          <c:extLst>
            <c:ext xmlns:c16="http://schemas.microsoft.com/office/drawing/2014/chart" uri="{C3380CC4-5D6E-409C-BE32-E72D297353CC}">
              <c16:uniqueId val="{00000001-64FD-4859-BFAD-CEC5B795CF79}"/>
            </c:ext>
          </c:extLst>
        </c:ser>
        <c:ser>
          <c:idx val="2"/>
          <c:order val="2"/>
          <c:tx>
            <c:strRef>
              <c:f>'32'!$I$16</c:f>
              <c:strCache>
                <c:ptCount val="1"/>
                <c:pt idx="0">
                  <c:v>Активи КС, що не залучають депозити, у заг. активах, % (п. ш.)</c:v>
                </c:pt>
              </c:strCache>
            </c:strRef>
          </c:tx>
          <c:spPr>
            <a:solidFill>
              <a:srgbClr val="91C864">
                <a:alpha val="49804"/>
              </a:srgbClr>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4.9170381132195738E-3</c:v>
                </c:pt>
                <c:pt idx="4">
                  <c:v>4.3887556164331785E-2</c:v>
                </c:pt>
                <c:pt idx="5">
                  <c:v>4.8143514172170375E-3</c:v>
                </c:pt>
                <c:pt idx="6">
                  <c:v>9.2619815261449443E-3</c:v>
                </c:pt>
                <c:pt idx="7">
                  <c:v>3.415735409390263E-3</c:v>
                </c:pt>
                <c:pt idx="8">
                  <c:v>0.10707743250319185</c:v>
                </c:pt>
                <c:pt idx="9">
                  <c:v>0.1014517938694609</c:v>
                </c:pt>
              </c:numCache>
            </c:numRef>
          </c:val>
          <c:extLst>
            <c:ext xmlns:c16="http://schemas.microsoft.com/office/drawing/2014/chart" uri="{C3380CC4-5D6E-409C-BE32-E72D297353CC}">
              <c16:uniqueId val="{00000002-64FD-4859-BFAD-CEC5B795CF79}"/>
            </c:ext>
          </c:extLst>
        </c:ser>
        <c:ser>
          <c:idx val="3"/>
          <c:order val="3"/>
          <c:tx>
            <c:strRef>
              <c:f>'32'!$I$17</c:f>
              <c:strCache>
                <c:ptCount val="1"/>
                <c:pt idx="0">
                  <c:v>Активи ОКС, у заг. активах, % (п. ш.)</c:v>
                </c:pt>
              </c:strCache>
            </c:strRef>
          </c:tx>
          <c:spPr>
            <a:solidFill>
              <a:srgbClr val="057D46"/>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'32'!$J$17:$S$17</c:f>
              <c:numCache>
                <c:formatCode>0.0%</c:formatCode>
                <c:ptCount val="10"/>
                <c:pt idx="0">
                  <c:v>0</c:v>
                </c:pt>
                <c:pt idx="1">
                  <c:v>0</c:v>
                </c:pt>
                <c:pt idx="2">
                  <c:v>0</c:v>
                </c:pt>
                <c:pt idx="3">
                  <c:v>0</c:v>
                </c:pt>
                <c:pt idx="4">
                  <c:v>0</c:v>
                </c:pt>
                <c:pt idx="5">
                  <c:v>0</c:v>
                </c:pt>
                <c:pt idx="6">
                  <c:v>6.685495566483167E-2</c:v>
                </c:pt>
                <c:pt idx="7">
                  <c:v>0</c:v>
                </c:pt>
                <c:pt idx="8">
                  <c:v>0</c:v>
                </c:pt>
                <c:pt idx="9">
                  <c:v>8.5111386134812311E-2</c:v>
                </c:pt>
              </c:numCache>
            </c:numRef>
          </c:val>
          <c:extLst>
            <c:ext xmlns:c16="http://schemas.microsoft.com/office/drawing/2014/chart" uri="{C3380CC4-5D6E-409C-BE32-E72D297353CC}">
              <c16:uniqueId val="{00000003-64FD-4859-BFAD-CEC5B795CF79}"/>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5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5"/>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79086885819174657"/>
          <c:w val="0.98741654178095506"/>
          <c:h val="0.20913114180825332"/>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177340152767746E-2"/>
          <c:y val="6.4259222716394199E-2"/>
          <c:w val="0.83884271962036983"/>
          <c:h val="0.56494027777777778"/>
        </c:manualLayout>
      </c:layout>
      <c:barChart>
        <c:barDir val="col"/>
        <c:grouping val="stacked"/>
        <c:varyColors val="0"/>
        <c:ser>
          <c:idx val="0"/>
          <c:order val="0"/>
          <c:tx>
            <c:strRef>
              <c:f>'32'!$H$14</c:f>
              <c:strCache>
                <c:ptCount val="1"/>
                <c:pt idx="0">
                  <c:v>Number of credit unions </c:v>
                </c:pt>
              </c:strCache>
            </c:strRef>
          </c:tx>
          <c:spPr>
            <a:solidFill>
              <a:srgbClr val="7D0532"/>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'32'!$J$14:$S$14</c:f>
              <c:numCache>
                <c:formatCode>0</c:formatCode>
                <c:ptCount val="10"/>
                <c:pt idx="0">
                  <c:v>3</c:v>
                </c:pt>
                <c:pt idx="1">
                  <c:v>1</c:v>
                </c:pt>
                <c:pt idx="2">
                  <c:v>14</c:v>
                </c:pt>
                <c:pt idx="3">
                  <c:v>9</c:v>
                </c:pt>
                <c:pt idx="4">
                  <c:v>20</c:v>
                </c:pt>
                <c:pt idx="5">
                  <c:v>17</c:v>
                </c:pt>
                <c:pt idx="6">
                  <c:v>19</c:v>
                </c:pt>
                <c:pt idx="7">
                  <c:v>11</c:v>
                </c:pt>
                <c:pt idx="8">
                  <c:v>21</c:v>
                </c:pt>
                <c:pt idx="9">
                  <c:v>22</c:v>
                </c:pt>
              </c:numCache>
            </c:numRef>
          </c:val>
          <c:extLst>
            <c:ext xmlns:c16="http://schemas.microsoft.com/office/drawing/2014/chart" uri="{C3380CC4-5D6E-409C-BE32-E72D297353CC}">
              <c16:uniqueId val="{00000000-70AC-4F18-A2A3-704543054266}"/>
            </c:ext>
          </c:extLst>
        </c:ser>
        <c:dLbls>
          <c:showLegendKey val="0"/>
          <c:showVal val="0"/>
          <c:showCatName val="0"/>
          <c:showSerName val="0"/>
          <c:showPercent val="0"/>
          <c:showBubbleSize val="0"/>
        </c:dLbls>
        <c:gapWidth val="34"/>
        <c:overlap val="100"/>
        <c:axId val="573959248"/>
        <c:axId val="573959576"/>
      </c:barChart>
      <c:barChart>
        <c:barDir val="col"/>
        <c:grouping val="stacked"/>
        <c:varyColors val="0"/>
        <c:ser>
          <c:idx val="1"/>
          <c:order val="1"/>
          <c:tx>
            <c:strRef>
              <c:f>'32'!$H$15</c:f>
              <c:strCache>
                <c:ptCount val="1"/>
                <c:pt idx="0">
                  <c:v>Share of deposit-taking credit unions in total assets, % (r.h.s.)</c:v>
                </c:pt>
              </c:strCache>
            </c:strRef>
          </c:tx>
          <c:spPr>
            <a:solidFill>
              <a:srgbClr val="91C864"/>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'32'!$J$15:$S$15</c:f>
              <c:numCache>
                <c:formatCode>0.0%</c:formatCode>
                <c:ptCount val="10"/>
                <c:pt idx="0">
                  <c:v>6.5891423009129674E-3</c:v>
                </c:pt>
                <c:pt idx="1">
                  <c:v>4.3428664589004601E-3</c:v>
                </c:pt>
                <c:pt idx="2">
                  <c:v>0.15331573474404767</c:v>
                </c:pt>
                <c:pt idx="3">
                  <c:v>0.12962782789642274</c:v>
                </c:pt>
                <c:pt idx="4">
                  <c:v>0.22157457017726315</c:v>
                </c:pt>
                <c:pt idx="5">
                  <c:v>0.24190237086211774</c:v>
                </c:pt>
                <c:pt idx="6">
                  <c:v>0.21298602926406762</c:v>
                </c:pt>
                <c:pt idx="7">
                  <c:v>0.18661350841373384</c:v>
                </c:pt>
                <c:pt idx="8">
                  <c:v>0.17845590088592686</c:v>
                </c:pt>
                <c:pt idx="9">
                  <c:v>0.23780312142472493</c:v>
                </c:pt>
              </c:numCache>
            </c:numRef>
          </c:val>
          <c:extLst>
            <c:ext xmlns:c16="http://schemas.microsoft.com/office/drawing/2014/chart" uri="{C3380CC4-5D6E-409C-BE32-E72D297353CC}">
              <c16:uniqueId val="{00000001-70AC-4F18-A2A3-704543054266}"/>
            </c:ext>
          </c:extLst>
        </c:ser>
        <c:ser>
          <c:idx val="2"/>
          <c:order val="2"/>
          <c:tx>
            <c:strRef>
              <c:f>'32'!$H$16</c:f>
              <c:strCache>
                <c:ptCount val="1"/>
                <c:pt idx="0">
                  <c:v>Share of non-deposit-taking credit unions in total assets, % (r.h.s.)</c:v>
                </c:pt>
              </c:strCache>
            </c:strRef>
          </c:tx>
          <c:spPr>
            <a:solidFill>
              <a:schemeClr val="accent2">
                <a:alpha val="50000"/>
              </a:schemeClr>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'32'!$J$16:$S$16</c:f>
              <c:numCache>
                <c:formatCode>0.0%</c:formatCode>
                <c:ptCount val="10"/>
                <c:pt idx="0">
                  <c:v>0</c:v>
                </c:pt>
                <c:pt idx="1">
                  <c:v>0</c:v>
                </c:pt>
                <c:pt idx="2">
                  <c:v>0</c:v>
                </c:pt>
                <c:pt idx="3">
                  <c:v>4.9170381132195738E-3</c:v>
                </c:pt>
                <c:pt idx="4">
                  <c:v>4.3887556164331785E-2</c:v>
                </c:pt>
                <c:pt idx="5">
                  <c:v>4.8143514172170375E-3</c:v>
                </c:pt>
                <c:pt idx="6">
                  <c:v>9.2619815261449443E-3</c:v>
                </c:pt>
                <c:pt idx="7">
                  <c:v>3.415735409390263E-3</c:v>
                </c:pt>
                <c:pt idx="8">
                  <c:v>0.10707743250319185</c:v>
                </c:pt>
                <c:pt idx="9">
                  <c:v>0.1014517938694609</c:v>
                </c:pt>
              </c:numCache>
            </c:numRef>
          </c:val>
          <c:extLst>
            <c:ext xmlns:c16="http://schemas.microsoft.com/office/drawing/2014/chart" uri="{C3380CC4-5D6E-409C-BE32-E72D297353CC}">
              <c16:uniqueId val="{00000002-70AC-4F18-A2A3-704543054266}"/>
            </c:ext>
          </c:extLst>
        </c:ser>
        <c:ser>
          <c:idx val="3"/>
          <c:order val="3"/>
          <c:tx>
            <c:strRef>
              <c:f>'32'!$H$17</c:f>
              <c:strCache>
                <c:ptCount val="1"/>
                <c:pt idx="0">
                  <c:v>Share of United Credit Unions in total assets, % (r.h.s.)</c:v>
                </c:pt>
              </c:strCache>
            </c:strRef>
          </c:tx>
          <c:spPr>
            <a:solidFill>
              <a:srgbClr val="057D46"/>
            </a:solidFill>
            <a:ln>
              <a:noFill/>
            </a:ln>
            <a:effectLst/>
          </c:spPr>
          <c:invertIfNegative val="0"/>
          <c:cat>
            <c:multiLvlStrRef>
              <c:f>'32'!$J$12:$S$13</c:f>
              <c:multiLvlStrCache>
                <c:ptCount val="10"/>
                <c:lvl>
                  <c:pt idx="0">
                    <c:v>12.24</c:v>
                  </c:pt>
                  <c:pt idx="1">
                    <c:v>12.25</c:v>
                  </c:pt>
                  <c:pt idx="2">
                    <c:v>12.24</c:v>
                  </c:pt>
                  <c:pt idx="3">
                    <c:v>12.25</c:v>
                  </c:pt>
                  <c:pt idx="4">
                    <c:v>12.24</c:v>
                  </c:pt>
                  <c:pt idx="5">
                    <c:v>12.25</c:v>
                  </c:pt>
                  <c:pt idx="6">
                    <c:v>12.24</c:v>
                  </c:pt>
                  <c:pt idx="7">
                    <c:v>12.25</c:v>
                  </c:pt>
                  <c:pt idx="8">
                    <c:v>12.24</c:v>
                  </c:pt>
                  <c:pt idx="9">
                    <c:v>12.25</c:v>
                  </c:pt>
                </c:lvl>
                <c:lvl>
                  <c:pt idx="0">
                    <c:v>&lt;7%</c:v>
                  </c:pt>
                  <c:pt idx="2">
                    <c:v>7–15%</c:v>
                  </c:pt>
                  <c:pt idx="4">
                    <c:v>15–30%</c:v>
                  </c:pt>
                  <c:pt idx="6">
                    <c:v>30–50%</c:v>
                  </c:pt>
                  <c:pt idx="8">
                    <c:v>&gt;50%</c:v>
                  </c:pt>
                </c:lvl>
              </c:multiLvlStrCache>
            </c:multiLvlStrRef>
          </c:cat>
          <c:val>
            <c:numRef>
              <c:f>'32'!$J$17:$S$17</c:f>
              <c:numCache>
                <c:formatCode>0.0%</c:formatCode>
                <c:ptCount val="10"/>
                <c:pt idx="0">
                  <c:v>0</c:v>
                </c:pt>
                <c:pt idx="1">
                  <c:v>0</c:v>
                </c:pt>
                <c:pt idx="2">
                  <c:v>0</c:v>
                </c:pt>
                <c:pt idx="3">
                  <c:v>0</c:v>
                </c:pt>
                <c:pt idx="4">
                  <c:v>0</c:v>
                </c:pt>
                <c:pt idx="5">
                  <c:v>0</c:v>
                </c:pt>
                <c:pt idx="6">
                  <c:v>6.685495566483167E-2</c:v>
                </c:pt>
                <c:pt idx="7">
                  <c:v>0</c:v>
                </c:pt>
                <c:pt idx="8">
                  <c:v>0</c:v>
                </c:pt>
                <c:pt idx="9">
                  <c:v>8.5111386134812311E-2</c:v>
                </c:pt>
              </c:numCache>
            </c:numRef>
          </c:val>
          <c:extLst>
            <c:ext xmlns:c16="http://schemas.microsoft.com/office/drawing/2014/chart" uri="{C3380CC4-5D6E-409C-BE32-E72D297353CC}">
              <c16:uniqueId val="{00000003-70AC-4F18-A2A3-704543054266}"/>
            </c:ext>
          </c:extLst>
        </c:ser>
        <c:dLbls>
          <c:showLegendKey val="0"/>
          <c:showVal val="0"/>
          <c:showCatName val="0"/>
          <c:showSerName val="0"/>
          <c:showPercent val="0"/>
          <c:showBubbleSize val="0"/>
        </c:dLbls>
        <c:gapWidth val="150"/>
        <c:overlap val="100"/>
        <c:axId val="573924152"/>
        <c:axId val="573924808"/>
      </c:barChart>
      <c:catAx>
        <c:axId val="573959248"/>
        <c:scaling>
          <c:orientation val="minMax"/>
        </c:scaling>
        <c:delete val="0"/>
        <c:axPos val="b"/>
        <c:numFmt formatCode="General" sourceLinked="1"/>
        <c:majorTickMark val="none"/>
        <c:minorTickMark val="none"/>
        <c:tickLblPos val="nextTo"/>
        <c:spPr>
          <a:noFill/>
          <a:ln w="9525" cap="flat" cmpd="sng" algn="ctr">
            <a:solidFill>
              <a:srgbClr val="505050"/>
            </a:solidFill>
            <a:round/>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576"/>
        <c:crosses val="autoZero"/>
        <c:auto val="0"/>
        <c:lblAlgn val="ctr"/>
        <c:lblOffset val="100"/>
        <c:noMultiLvlLbl val="0"/>
      </c:catAx>
      <c:valAx>
        <c:axId val="573959576"/>
        <c:scaling>
          <c:orientation val="minMax"/>
          <c:max val="50"/>
        </c:scaling>
        <c:delete val="0"/>
        <c:axPos val="l"/>
        <c:majorGridlines>
          <c:spPr>
            <a:ln w="3175" cap="flat" cmpd="sng" algn="ctr">
              <a:solidFill>
                <a:srgbClr val="8C969B">
                  <a:alpha val="49804"/>
                </a:srgbClr>
              </a:solidFill>
              <a:round/>
            </a:ln>
            <a:effectLst/>
          </c:spPr>
        </c:majorGridlines>
        <c:numFmt formatCode="0" sourceLinked="1"/>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59248"/>
        <c:crosses val="autoZero"/>
        <c:crossBetween val="between"/>
        <c:majorUnit val="10"/>
      </c:valAx>
      <c:valAx>
        <c:axId val="573924808"/>
        <c:scaling>
          <c:orientation val="minMax"/>
          <c:max val="0.5"/>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crossAx val="573924152"/>
        <c:crosses val="max"/>
        <c:crossBetween val="between"/>
        <c:majorUnit val="0.1"/>
      </c:valAx>
      <c:catAx>
        <c:axId val="573924152"/>
        <c:scaling>
          <c:orientation val="minMax"/>
        </c:scaling>
        <c:delete val="1"/>
        <c:axPos val="b"/>
        <c:numFmt formatCode="General" sourceLinked="1"/>
        <c:majorTickMark val="out"/>
        <c:minorTickMark val="none"/>
        <c:tickLblPos val="nextTo"/>
        <c:crossAx val="573924808"/>
        <c:crosses val="autoZero"/>
        <c:auto val="1"/>
        <c:lblAlgn val="ctr"/>
        <c:lblOffset val="100"/>
        <c:noMultiLvlLbl val="0"/>
      </c:catAx>
      <c:spPr>
        <a:noFill/>
        <a:ln>
          <a:solidFill>
            <a:srgbClr val="505050"/>
          </a:solidFill>
        </a:ln>
        <a:effectLst/>
      </c:spPr>
    </c:plotArea>
    <c:legend>
      <c:legendPos val="b"/>
      <c:layout>
        <c:manualLayout>
          <c:xMode val="edge"/>
          <c:yMode val="edge"/>
          <c:x val="0"/>
          <c:y val="0.80265743107203413"/>
          <c:w val="0.99309411361143407"/>
          <c:h val="0.19734256892796592"/>
        </c:manualLayout>
      </c:layout>
      <c:overlay val="0"/>
      <c:spPr>
        <a:noFill/>
        <a:ln>
          <a:noFill/>
        </a:ln>
        <a:effectLst/>
      </c:spPr>
      <c:txPr>
        <a:bodyPr rot="0" spcFirstLastPara="1" vertOverflow="ellipsis" vert="horz" wrap="square" anchor="ctr" anchorCtr="1"/>
        <a:lstStyle/>
        <a:p>
          <a:pPr>
            <a:defRPr sz="75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uk-UA"/>
        </a:p>
      </c:txPr>
    </c:legend>
    <c:plotVisOnly val="1"/>
    <c:dispBlanksAs val="gap"/>
    <c:showDLblsOverMax val="0"/>
  </c:chart>
  <c:spPr>
    <a:noFill/>
    <a:ln w="9525" cap="flat" cmpd="sng" algn="ctr">
      <a:noFill/>
      <a:round/>
    </a:ln>
    <a:effectLst/>
  </c:spPr>
  <c:txPr>
    <a:bodyPr/>
    <a:lstStyle/>
    <a:p>
      <a:pPr>
        <a:defRPr/>
      </a:pPr>
      <a:endParaRPr lang="uk-UA"/>
    </a:p>
  </c:txPr>
  <c:printSettings>
    <c:headerFooter/>
    <c:pageMargins b="0.75" l="0.7" r="0.7" t="0.75" header="0.3" footer="0.3"/>
    <c:pageSetup/>
  </c:printSettings>
  <c:userShapes r:id="rId3"/>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646564991165144E-2"/>
          <c:y val="4.7341040462427743E-2"/>
          <c:w val="0.88329552394368493"/>
          <c:h val="0.65551090073278417"/>
        </c:manualLayout>
      </c:layout>
      <c:barChart>
        <c:barDir val="col"/>
        <c:grouping val="stacked"/>
        <c:varyColors val="0"/>
        <c:ser>
          <c:idx val="1"/>
          <c:order val="0"/>
          <c:tx>
            <c:strRef>
              <c:f>'33'!$I$14</c:f>
              <c:strCache>
                <c:ptCount val="1"/>
                <c:pt idx="0">
                  <c:v>Дебіторська заборгованість</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'33'!$J$14:$Q$14</c:f>
              <c:numCache>
                <c:formatCode>#,##0</c:formatCode>
                <c:ptCount val="8"/>
                <c:pt idx="0">
                  <c:v>163.89381896754</c:v>
                </c:pt>
                <c:pt idx="1">
                  <c:v>160.22570645969</c:v>
                </c:pt>
                <c:pt idx="2">
                  <c:v>173.45732412589001</c:v>
                </c:pt>
                <c:pt idx="3">
                  <c:v>187.71987293666001</c:v>
                </c:pt>
                <c:pt idx="4">
                  <c:v>189.60782694286999</c:v>
                </c:pt>
                <c:pt idx="5">
                  <c:v>155.07449746301</c:v>
                </c:pt>
                <c:pt idx="6">
                  <c:v>155.56035124843001</c:v>
                </c:pt>
                <c:pt idx="7">
                  <c:v>156.31214576829001</c:v>
                </c:pt>
              </c:numCache>
            </c:numRef>
          </c:val>
          <c:extLst>
            <c:ext xmlns:c16="http://schemas.microsoft.com/office/drawing/2014/chart" uri="{C3380CC4-5D6E-409C-BE32-E72D297353CC}">
              <c16:uniqueId val="{00000004-19A2-443F-9D22-099FA71A2575}"/>
            </c:ext>
          </c:extLst>
        </c:ser>
        <c:ser>
          <c:idx val="2"/>
          <c:order val="1"/>
          <c:tx>
            <c:strRef>
              <c:f>'33'!$I$13</c:f>
              <c:strCache>
                <c:ptCount val="1"/>
                <c:pt idx="0">
                  <c:v>Фінансові інвестиції</c:v>
                </c:pt>
              </c:strCache>
            </c:strRef>
          </c:tx>
          <c:spPr>
            <a:solidFill>
              <a:schemeClr val="accent3"/>
            </a:solidFill>
            <a:ln>
              <a:noFill/>
            </a:ln>
            <a:effec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'33'!$J$13:$Q$13</c:f>
              <c:numCache>
                <c:formatCode>#,##0</c:formatCode>
                <c:ptCount val="8"/>
                <c:pt idx="0">
                  <c:v>34.912235476009997</c:v>
                </c:pt>
                <c:pt idx="1">
                  <c:v>63.458512581869996</c:v>
                </c:pt>
                <c:pt idx="2">
                  <c:v>62.867952928899996</c:v>
                </c:pt>
                <c:pt idx="3">
                  <c:v>73.161854219079999</c:v>
                </c:pt>
                <c:pt idx="4">
                  <c:v>74.768389595510001</c:v>
                </c:pt>
                <c:pt idx="5">
                  <c:v>75.50347861006</c:v>
                </c:pt>
                <c:pt idx="6">
                  <c:v>79.080576034109995</c:v>
                </c:pt>
                <c:pt idx="7">
                  <c:v>103.16176425573001</c:v>
                </c:pt>
              </c:numCache>
            </c:numRef>
          </c:val>
          <c:extLst>
            <c:ext xmlns:c16="http://schemas.microsoft.com/office/drawing/2014/chart" uri="{C3380CC4-5D6E-409C-BE32-E72D297353CC}">
              <c16:uniqueId val="{00000003-19A2-443F-9D22-099FA71A2575}"/>
            </c:ext>
          </c:extLst>
        </c:ser>
        <c:ser>
          <c:idx val="4"/>
          <c:order val="2"/>
          <c:tx>
            <c:strRef>
              <c:f>'33'!$I$12</c:f>
              <c:strCache>
                <c:ptCount val="1"/>
                <c:pt idx="0">
                  <c:v>Основні засоби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'33'!$J$12:$Q$12</c:f>
              <c:numCache>
                <c:formatCode>#,##0</c:formatCode>
                <c:ptCount val="8"/>
                <c:pt idx="0">
                  <c:v>2.7871883473499999</c:v>
                </c:pt>
                <c:pt idx="1">
                  <c:v>0.86568937366999998</c:v>
                </c:pt>
                <c:pt idx="2">
                  <c:v>0.66524097946000005</c:v>
                </c:pt>
                <c:pt idx="3">
                  <c:v>6.4080559878799992</c:v>
                </c:pt>
                <c:pt idx="4">
                  <c:v>4.6322565254999999</c:v>
                </c:pt>
                <c:pt idx="5">
                  <c:v>4.5429685192199996</c:v>
                </c:pt>
                <c:pt idx="6">
                  <c:v>4.8193778715000004</c:v>
                </c:pt>
                <c:pt idx="7">
                  <c:v>5.1058815629499996</c:v>
                </c:pt>
              </c:numCache>
            </c:numRef>
          </c:val>
          <c:extLst>
            <c:ext xmlns:c16="http://schemas.microsoft.com/office/drawing/2014/chart" uri="{C3380CC4-5D6E-409C-BE32-E72D297353CC}">
              <c16:uniqueId val="{00000001-19A2-443F-9D22-099FA71A2575}"/>
            </c:ext>
          </c:extLst>
        </c:ser>
        <c:ser>
          <c:idx val="5"/>
          <c:order val="3"/>
          <c:tx>
            <c:strRef>
              <c:f>'33'!$I$11</c:f>
              <c:strCache>
                <c:ptCount val="1"/>
                <c:pt idx="0">
                  <c:v>Гроші (рахунки в банках)</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'33'!$J$11:$Q$11</c:f>
              <c:numCache>
                <c:formatCode>#,##0</c:formatCode>
                <c:ptCount val="8"/>
                <c:pt idx="0">
                  <c:v>12.32934056673</c:v>
                </c:pt>
                <c:pt idx="1">
                  <c:v>16.504419964850001</c:v>
                </c:pt>
                <c:pt idx="2">
                  <c:v>12.261284377000001</c:v>
                </c:pt>
                <c:pt idx="3">
                  <c:v>15.104278321960001</c:v>
                </c:pt>
                <c:pt idx="4">
                  <c:v>14.16310022951</c:v>
                </c:pt>
                <c:pt idx="5">
                  <c:v>15.8912847228</c:v>
                </c:pt>
                <c:pt idx="6">
                  <c:v>14.83643335633</c:v>
                </c:pt>
                <c:pt idx="7">
                  <c:v>22.00026393456</c:v>
                </c:pt>
              </c:numCache>
            </c:numRef>
          </c:val>
          <c:extLst>
            <c:ext xmlns:c16="http://schemas.microsoft.com/office/drawing/2014/chart" uri="{C3380CC4-5D6E-409C-BE32-E72D297353CC}">
              <c16:uniqueId val="{00000000-19A2-443F-9D22-099FA71A2575}"/>
            </c:ext>
          </c:extLst>
        </c:ser>
        <c:ser>
          <c:idx val="0"/>
          <c:order val="4"/>
          <c:tx>
            <c:strRef>
              <c:f>'33'!$I$15</c:f>
              <c:strCache>
                <c:ptCount val="1"/>
                <c:pt idx="0">
                  <c:v>Інші активи</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'33'!$J$15:$Q$15</c:f>
              <c:numCache>
                <c:formatCode>#,##0</c:formatCode>
                <c:ptCount val="8"/>
                <c:pt idx="0">
                  <c:v>2.5006582084199995</c:v>
                </c:pt>
                <c:pt idx="1">
                  <c:v>2.7929979302899999</c:v>
                </c:pt>
                <c:pt idx="2">
                  <c:v>1.4024812805</c:v>
                </c:pt>
                <c:pt idx="3">
                  <c:v>28.346766789780002</c:v>
                </c:pt>
                <c:pt idx="4">
                  <c:v>23.907767863460002</c:v>
                </c:pt>
                <c:pt idx="5">
                  <c:v>5.80321492785</c:v>
                </c:pt>
                <c:pt idx="6">
                  <c:v>4.5917377997499997</c:v>
                </c:pt>
                <c:pt idx="7">
                  <c:v>2.1332098143700002</c:v>
                </c:pt>
              </c:numCache>
            </c:numRef>
          </c:val>
          <c:extLst>
            <c:ext xmlns:c16="http://schemas.microsoft.com/office/drawing/2014/chart" uri="{C3380CC4-5D6E-409C-BE32-E72D297353CC}">
              <c16:uniqueId val="{00000005-19A2-443F-9D22-099FA71A2575}"/>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6546018614270942E-2"/>
          <c:y val="2.3121387283236993E-2"/>
          <c:w val="0.94725956566701142"/>
          <c:h val="0.76300578034682076"/>
        </c:manualLayout>
      </c:layout>
      <c:barChart>
        <c:barDir val="col"/>
        <c:grouping val="stacked"/>
        <c:varyColors val="0"/>
        <c:ser>
          <c:idx val="1"/>
          <c:order val="0"/>
          <c:tx>
            <c:strRef>
              <c:f>'33'!$H$14</c:f>
              <c:strCache>
                <c:ptCount val="1"/>
                <c:pt idx="0">
                  <c:v>Receivables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'33'!$J$14:$Q$14</c:f>
              <c:numCache>
                <c:formatCode>#,##0</c:formatCode>
                <c:ptCount val="8"/>
                <c:pt idx="0">
                  <c:v>163.89381896754</c:v>
                </c:pt>
                <c:pt idx="1">
                  <c:v>160.22570645969</c:v>
                </c:pt>
                <c:pt idx="2">
                  <c:v>173.45732412589001</c:v>
                </c:pt>
                <c:pt idx="3">
                  <c:v>187.71987293666001</c:v>
                </c:pt>
                <c:pt idx="4">
                  <c:v>189.60782694286999</c:v>
                </c:pt>
                <c:pt idx="5">
                  <c:v>155.07449746301</c:v>
                </c:pt>
                <c:pt idx="6">
                  <c:v>155.56035124843001</c:v>
                </c:pt>
                <c:pt idx="7">
                  <c:v>156.31214576829001</c:v>
                </c:pt>
              </c:numCache>
            </c:numRef>
          </c:val>
          <c:extLst>
            <c:ext xmlns:c16="http://schemas.microsoft.com/office/drawing/2014/chart" uri="{C3380CC4-5D6E-409C-BE32-E72D297353CC}">
              <c16:uniqueId val="{00000000-6677-4809-84FA-071FCC6922A9}"/>
            </c:ext>
          </c:extLst>
        </c:ser>
        <c:ser>
          <c:idx val="2"/>
          <c:order val="1"/>
          <c:tx>
            <c:strRef>
              <c:f>'33'!$H$13</c:f>
              <c:strCache>
                <c:ptCount val="1"/>
                <c:pt idx="0">
                  <c:v>Financial investments</c:v>
                </c:pt>
              </c:strCache>
            </c:strRef>
          </c:tx>
          <c:spPr>
            <a:solidFill>
              <a:schemeClr val="accent3"/>
            </a:solidFill>
            <a:ln>
              <a:noFill/>
            </a:ln>
            <a:effec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'33'!$J$13:$Q$13</c:f>
              <c:numCache>
                <c:formatCode>#,##0</c:formatCode>
                <c:ptCount val="8"/>
                <c:pt idx="0">
                  <c:v>34.912235476009997</c:v>
                </c:pt>
                <c:pt idx="1">
                  <c:v>63.458512581869996</c:v>
                </c:pt>
                <c:pt idx="2">
                  <c:v>62.867952928899996</c:v>
                </c:pt>
                <c:pt idx="3">
                  <c:v>73.161854219079999</c:v>
                </c:pt>
                <c:pt idx="4">
                  <c:v>74.768389595510001</c:v>
                </c:pt>
                <c:pt idx="5">
                  <c:v>75.50347861006</c:v>
                </c:pt>
                <c:pt idx="6">
                  <c:v>79.080576034109995</c:v>
                </c:pt>
                <c:pt idx="7">
                  <c:v>103.16176425573001</c:v>
                </c:pt>
              </c:numCache>
            </c:numRef>
          </c:val>
          <c:extLst>
            <c:ext xmlns:c16="http://schemas.microsoft.com/office/drawing/2014/chart" uri="{C3380CC4-5D6E-409C-BE32-E72D297353CC}">
              <c16:uniqueId val="{00000001-6677-4809-84FA-071FCC6922A9}"/>
            </c:ext>
          </c:extLst>
        </c:ser>
        <c:ser>
          <c:idx val="4"/>
          <c:order val="2"/>
          <c:tx>
            <c:strRef>
              <c:f>'33'!$H$12</c:f>
              <c:strCache>
                <c:ptCount val="1"/>
                <c:pt idx="0">
                  <c:v>Fixed assets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'33'!$J$12:$Q$12</c:f>
              <c:numCache>
                <c:formatCode>#,##0</c:formatCode>
                <c:ptCount val="8"/>
                <c:pt idx="0">
                  <c:v>2.7871883473499999</c:v>
                </c:pt>
                <c:pt idx="1">
                  <c:v>0.86568937366999998</c:v>
                </c:pt>
                <c:pt idx="2">
                  <c:v>0.66524097946000005</c:v>
                </c:pt>
                <c:pt idx="3">
                  <c:v>6.4080559878799992</c:v>
                </c:pt>
                <c:pt idx="4">
                  <c:v>4.6322565254999999</c:v>
                </c:pt>
                <c:pt idx="5">
                  <c:v>4.5429685192199996</c:v>
                </c:pt>
                <c:pt idx="6">
                  <c:v>4.8193778715000004</c:v>
                </c:pt>
                <c:pt idx="7">
                  <c:v>5.1058815629499996</c:v>
                </c:pt>
              </c:numCache>
            </c:numRef>
          </c:val>
          <c:extLst>
            <c:ext xmlns:c16="http://schemas.microsoft.com/office/drawing/2014/chart" uri="{C3380CC4-5D6E-409C-BE32-E72D297353CC}">
              <c16:uniqueId val="{00000002-6677-4809-84FA-071FCC6922A9}"/>
            </c:ext>
          </c:extLst>
        </c:ser>
        <c:ser>
          <c:idx val="5"/>
          <c:order val="3"/>
          <c:tx>
            <c:strRef>
              <c:f>'33'!$H$11</c:f>
              <c:strCache>
                <c:ptCount val="1"/>
                <c:pt idx="0">
                  <c:v>Cash (bank accounts)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'33'!$J$11:$Q$11</c:f>
              <c:numCache>
                <c:formatCode>#,##0</c:formatCode>
                <c:ptCount val="8"/>
                <c:pt idx="0">
                  <c:v>12.32934056673</c:v>
                </c:pt>
                <c:pt idx="1">
                  <c:v>16.504419964850001</c:v>
                </c:pt>
                <c:pt idx="2">
                  <c:v>12.261284377000001</c:v>
                </c:pt>
                <c:pt idx="3">
                  <c:v>15.104278321960001</c:v>
                </c:pt>
                <c:pt idx="4">
                  <c:v>14.16310022951</c:v>
                </c:pt>
                <c:pt idx="5">
                  <c:v>15.8912847228</c:v>
                </c:pt>
                <c:pt idx="6">
                  <c:v>14.83643335633</c:v>
                </c:pt>
                <c:pt idx="7">
                  <c:v>22.00026393456</c:v>
                </c:pt>
              </c:numCache>
            </c:numRef>
          </c:val>
          <c:extLst>
            <c:ext xmlns:c16="http://schemas.microsoft.com/office/drawing/2014/chart" uri="{C3380CC4-5D6E-409C-BE32-E72D297353CC}">
              <c16:uniqueId val="{00000003-6677-4809-84FA-071FCC6922A9}"/>
            </c:ext>
          </c:extLst>
        </c:ser>
        <c:ser>
          <c:idx val="0"/>
          <c:order val="4"/>
          <c:tx>
            <c:strRef>
              <c:f>'33'!$H$15</c:f>
              <c:strCache>
                <c:ptCount val="1"/>
                <c:pt idx="0">
                  <c:v>Other assets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numRef>
              <c:f>'33'!$J$10:$Q$10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'33'!$J$15:$Q$15</c:f>
              <c:numCache>
                <c:formatCode>#,##0</c:formatCode>
                <c:ptCount val="8"/>
                <c:pt idx="0">
                  <c:v>2.5006582084199995</c:v>
                </c:pt>
                <c:pt idx="1">
                  <c:v>2.7929979302899999</c:v>
                </c:pt>
                <c:pt idx="2">
                  <c:v>1.4024812805</c:v>
                </c:pt>
                <c:pt idx="3">
                  <c:v>28.346766789780002</c:v>
                </c:pt>
                <c:pt idx="4">
                  <c:v>23.907767863460002</c:v>
                </c:pt>
                <c:pt idx="5">
                  <c:v>5.80321492785</c:v>
                </c:pt>
                <c:pt idx="6">
                  <c:v>4.5917377997499997</c:v>
                </c:pt>
                <c:pt idx="7">
                  <c:v>2.1332098143700002</c:v>
                </c:pt>
              </c:numCache>
            </c:numRef>
          </c:val>
          <c:extLst>
            <c:ext xmlns:c16="http://schemas.microsoft.com/office/drawing/2014/chart" uri="{C3380CC4-5D6E-409C-BE32-E72D297353CC}">
              <c16:uniqueId val="{00000004-6677-4809-84FA-071FCC6922A9}"/>
            </c:ext>
          </c:extLst>
        </c:ser>
        <c:dLbls>
          <c:showLegendKey val="0"/>
          <c:showVal val="0"/>
          <c:showCatName val="0"/>
          <c:showSerName val="0"/>
          <c:showPercent val="0"/>
          <c:showBubbleSize val="0"/>
        </c:dLbls>
        <c:gapWidth val="50"/>
        <c:overlap val="100"/>
        <c:axId val="660735280"/>
        <c:axId val="660745120"/>
      </c:barChart>
      <c:catAx>
        <c:axId val="660735280"/>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45120"/>
        <c:crosses val="autoZero"/>
        <c:auto val="0"/>
        <c:lblAlgn val="ctr"/>
        <c:lblOffset val="100"/>
        <c:noMultiLvlLbl val="0"/>
      </c:catAx>
      <c:valAx>
        <c:axId val="66074512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73528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1676300578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6336313131313129"/>
        </c:manualLayout>
      </c:layout>
      <c:barChart>
        <c:barDir val="col"/>
        <c:grouping val="stacked"/>
        <c:varyColors val="0"/>
        <c:ser>
          <c:idx val="0"/>
          <c:order val="0"/>
          <c:tx>
            <c:strRef>
              <c:f>'34'!$I$17</c:f>
              <c:strCache>
                <c:ptCount val="1"/>
                <c:pt idx="0">
                  <c:v>Капітал</c:v>
                </c:pt>
              </c:strCache>
            </c:strRef>
          </c:tx>
          <c:spPr>
            <a:solidFill>
              <a:schemeClr val="accent5"/>
            </a:solidFill>
            <a:ln>
              <a:noFill/>
            </a:ln>
            <a:effec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'34'!$J$17:$Q$17</c:f>
              <c:numCache>
                <c:formatCode>0</c:formatCode>
                <c:ptCount val="8"/>
                <c:pt idx="0">
                  <c:v>44.150208572179999</c:v>
                </c:pt>
                <c:pt idx="1">
                  <c:v>69.426317795529997</c:v>
                </c:pt>
                <c:pt idx="2">
                  <c:v>73.935818385969995</c:v>
                </c:pt>
                <c:pt idx="3">
                  <c:v>105.93398431403</c:v>
                </c:pt>
                <c:pt idx="4">
                  <c:v>106.68036201658001</c:v>
                </c:pt>
                <c:pt idx="5">
                  <c:v>107.8435289008</c:v>
                </c:pt>
                <c:pt idx="6">
                  <c:v>112.11852583359</c:v>
                </c:pt>
                <c:pt idx="7">
                  <c:v>143.02559755351999</c:v>
                </c:pt>
              </c:numCache>
            </c:numRef>
          </c:val>
          <c:extLst>
            <c:ext xmlns:c16="http://schemas.microsoft.com/office/drawing/2014/chart" uri="{C3380CC4-5D6E-409C-BE32-E72D297353CC}">
              <c16:uniqueId val="{00000004-922A-40B0-B666-3B4F7D67BDBC}"/>
            </c:ext>
          </c:extLst>
        </c:ser>
        <c:ser>
          <c:idx val="4"/>
          <c:order val="1"/>
          <c:tx>
            <c:strRef>
              <c:f>'34'!$I$13</c:f>
              <c:strCache>
                <c:ptCount val="1"/>
                <c:pt idx="0">
                  <c:v>Залучені кошти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6-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1DF9-4D53-917A-37C6A8DB6246}"/>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'34'!$J$13:$Q$13</c:f>
              <c:numCache>
                <c:formatCode>0</c:formatCode>
                <c:ptCount val="8"/>
                <c:pt idx="3">
                  <c:v>63.60117984763</c:v>
                </c:pt>
                <c:pt idx="4">
                  <c:v>65.609424850750003</c:v>
                </c:pt>
                <c:pt idx="5">
                  <c:v>75.607137725840005</c:v>
                </c:pt>
                <c:pt idx="6">
                  <c:v>82.619151600950005</c:v>
                </c:pt>
                <c:pt idx="7">
                  <c:v>84.82558154662</c:v>
                </c:pt>
              </c:numCache>
            </c:numRef>
          </c:val>
          <c:extLst>
            <c:ext xmlns:c16="http://schemas.microsoft.com/office/drawing/2014/chart" uri="{C3380CC4-5D6E-409C-BE32-E72D297353CC}">
              <c16:uniqueId val="{00000000-922A-40B0-B666-3B4F7D67BDBC}"/>
            </c:ext>
          </c:extLst>
        </c:ser>
        <c:ser>
          <c:idx val="2"/>
          <c:order val="2"/>
          <c:tx>
            <c:strRef>
              <c:f>'34'!$I$15</c:f>
              <c:strCache>
                <c:ptCount val="1"/>
                <c:pt idx="0">
                  <c:v>Забезпечення</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4-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1DF9-4D53-917A-37C6A8DB6246}"/>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'34'!$J$15:$Q$15</c:f>
              <c:numCache>
                <c:formatCode>0</c:formatCode>
                <c:ptCount val="8"/>
                <c:pt idx="3">
                  <c:v>60.743928120270006</c:v>
                </c:pt>
                <c:pt idx="4">
                  <c:v>60.745887801209996</c:v>
                </c:pt>
                <c:pt idx="5">
                  <c:v>0.66378278405000002</c:v>
                </c:pt>
                <c:pt idx="6">
                  <c:v>0.64506541403000006</c:v>
                </c:pt>
                <c:pt idx="7">
                  <c:v>0.78957867959000005</c:v>
                </c:pt>
              </c:numCache>
            </c:numRef>
          </c:val>
          <c:extLst>
            <c:ext xmlns:c16="http://schemas.microsoft.com/office/drawing/2014/chart" uri="{C3380CC4-5D6E-409C-BE32-E72D297353CC}">
              <c16:uniqueId val="{00000002-922A-40B0-B666-3B4F7D67BDBC}"/>
            </c:ext>
          </c:extLst>
        </c:ser>
        <c:ser>
          <c:idx val="3"/>
          <c:order val="3"/>
          <c:tx>
            <c:strRef>
              <c:f>'34'!$I$14</c:f>
              <c:strCache>
                <c:ptCount val="1"/>
                <c:pt idx="0">
                  <c:v>Кредиторська заборг.</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'34'!$J$14:$Q$14</c:f>
              <c:numCache>
                <c:formatCode>0</c:formatCode>
                <c:ptCount val="8"/>
                <c:pt idx="3">
                  <c:v>45.816919681420003</c:v>
                </c:pt>
                <c:pt idx="4">
                  <c:v>40.70852091994</c:v>
                </c:pt>
                <c:pt idx="5">
                  <c:v>45.906055539290001</c:v>
                </c:pt>
                <c:pt idx="6">
                  <c:v>37.842570805690002</c:v>
                </c:pt>
                <c:pt idx="7">
                  <c:v>32.54747077703</c:v>
                </c:pt>
              </c:numCache>
            </c:numRef>
          </c:val>
          <c:extLst>
            <c:ext xmlns:c16="http://schemas.microsoft.com/office/drawing/2014/chart" uri="{C3380CC4-5D6E-409C-BE32-E72D297353CC}">
              <c16:uniqueId val="{00000001-922A-40B0-B666-3B4F7D67BDBC}"/>
            </c:ext>
          </c:extLst>
        </c:ser>
        <c:ser>
          <c:idx val="1"/>
          <c:order val="4"/>
          <c:tx>
            <c:strRef>
              <c:f>'34'!$I$16</c:f>
              <c:strCache>
                <c:ptCount val="1"/>
                <c:pt idx="0">
                  <c:v>Інші зобов’язання</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3-1DF9-4D53-917A-37C6A8DB6246}"/>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2-1DF9-4D53-917A-37C6A8DB6246}"/>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1DF9-4D53-917A-37C6A8DB6246}"/>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'34'!$J$16:$Q$16</c:f>
              <c:numCache>
                <c:formatCode>0</c:formatCode>
                <c:ptCount val="8"/>
                <c:pt idx="3">
                  <c:v>17.658289783170002</c:v>
                </c:pt>
                <c:pt idx="4">
                  <c:v>17.221913605929998</c:v>
                </c:pt>
                <c:pt idx="5">
                  <c:v>10.138577742700001</c:v>
                </c:pt>
                <c:pt idx="6">
                  <c:v>9.7683670088499994</c:v>
                </c:pt>
                <c:pt idx="7">
                  <c:v>10.581659749039998</c:v>
                </c:pt>
              </c:numCache>
            </c:numRef>
          </c:val>
          <c:extLst>
            <c:ext xmlns:c16="http://schemas.microsoft.com/office/drawing/2014/chart" uri="{C3380CC4-5D6E-409C-BE32-E72D297353CC}">
              <c16:uniqueId val="{00000003-922A-40B0-B666-3B4F7D67BDBC}"/>
            </c:ext>
          </c:extLst>
        </c:ser>
        <c:ser>
          <c:idx val="5"/>
          <c:order val="5"/>
          <c:tx>
            <c:strRef>
              <c:f>'34'!$I$12</c:f>
              <c:strCache>
                <c:ptCount val="1"/>
                <c:pt idx="0">
                  <c:v>Субординований борг</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1DF9-4D53-917A-37C6A8DB624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8-1DF9-4D53-917A-37C6A8DB624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1-1DF9-4D53-917A-37C6A8DB6246}"/>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'34'!$J$12:$Q$12</c:f>
              <c:numCache>
                <c:formatCode>0</c:formatCode>
                <c:ptCount val="8"/>
                <c:pt idx="3">
                  <c:v>16.986526508840001</c:v>
                </c:pt>
                <c:pt idx="4">
                  <c:v>16.11323196244</c:v>
                </c:pt>
                <c:pt idx="5">
                  <c:v>16.656361550260002</c:v>
                </c:pt>
                <c:pt idx="6">
                  <c:v>15.89479564701</c:v>
                </c:pt>
                <c:pt idx="7">
                  <c:v>16.943377030099999</c:v>
                </c:pt>
              </c:numCache>
            </c:numRef>
          </c:val>
          <c:extLst>
            <c:ext xmlns:c16="http://schemas.microsoft.com/office/drawing/2014/chart" uri="{C3380CC4-5D6E-409C-BE32-E72D297353CC}">
              <c16:uniqueId val="{00000000-1DF9-4D53-917A-37C6A8DB6246}"/>
            </c:ext>
          </c:extLst>
        </c:ser>
        <c:ser>
          <c:idx val="6"/>
          <c:order val="6"/>
          <c:tx>
            <c:strRef>
              <c:f>'34'!$I$11</c:f>
              <c:strCache>
                <c:ptCount val="1"/>
                <c:pt idx="0">
                  <c:v>Зобов’язання до 01.01.2024</c:v>
                </c:pt>
              </c:strCache>
            </c:strRef>
          </c:tx>
          <c:spPr>
            <a:solidFill>
              <a:schemeClr val="bg2"/>
            </a:solidFill>
            <a:ln>
              <a:noFill/>
            </a:ln>
            <a:effec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'34'!$J$11:$Q$11</c:f>
              <c:numCache>
                <c:formatCode>0</c:formatCode>
                <c:ptCount val="8"/>
                <c:pt idx="0">
                  <c:v>172.25569169387001</c:v>
                </c:pt>
                <c:pt idx="1">
                  <c:v>174.40694151484001</c:v>
                </c:pt>
                <c:pt idx="2">
                  <c:v>176.69564730578</c:v>
                </c:pt>
              </c:numCache>
            </c:numRef>
          </c:val>
          <c:extLst>
            <c:ext xmlns:c16="http://schemas.microsoft.com/office/drawing/2014/chart" uri="{C3380CC4-5D6E-409C-BE32-E72D297353CC}">
              <c16:uniqueId val="{00000020-7D85-4153-BF0A-1F1037B17EA0}"/>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516060606060601"/>
          <c:w val="1"/>
          <c:h val="0.204839393939393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909987911262128E-2"/>
          <c:y val="5.3999990655015893E-2"/>
          <c:w val="0.8818949913418499"/>
          <c:h val="0.68260540988573559"/>
        </c:manualLayout>
      </c:layout>
      <c:barChart>
        <c:barDir val="col"/>
        <c:grouping val="stacked"/>
        <c:varyColors val="0"/>
        <c:ser>
          <c:idx val="0"/>
          <c:order val="0"/>
          <c:tx>
            <c:strRef>
              <c:f>'34'!$H$17</c:f>
              <c:strCache>
                <c:ptCount val="1"/>
                <c:pt idx="0">
                  <c:v>Equity</c:v>
                </c:pt>
              </c:strCache>
            </c:strRef>
          </c:tx>
          <c:spPr>
            <a:solidFill>
              <a:schemeClr val="accent5"/>
            </a:solidFill>
            <a:ln>
              <a:noFill/>
            </a:ln>
            <a:effec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'34'!$J$17:$Q$17</c:f>
              <c:numCache>
                <c:formatCode>0</c:formatCode>
                <c:ptCount val="8"/>
                <c:pt idx="0">
                  <c:v>44.150208572179999</c:v>
                </c:pt>
                <c:pt idx="1">
                  <c:v>69.426317795529997</c:v>
                </c:pt>
                <c:pt idx="2">
                  <c:v>73.935818385969995</c:v>
                </c:pt>
                <c:pt idx="3">
                  <c:v>105.93398431403</c:v>
                </c:pt>
                <c:pt idx="4">
                  <c:v>106.68036201658001</c:v>
                </c:pt>
                <c:pt idx="5">
                  <c:v>107.8435289008</c:v>
                </c:pt>
                <c:pt idx="6">
                  <c:v>112.11852583359</c:v>
                </c:pt>
                <c:pt idx="7">
                  <c:v>143.02559755351999</c:v>
                </c:pt>
              </c:numCache>
            </c:numRef>
          </c:val>
          <c:extLst>
            <c:ext xmlns:c16="http://schemas.microsoft.com/office/drawing/2014/chart" uri="{C3380CC4-5D6E-409C-BE32-E72D297353CC}">
              <c16:uniqueId val="{00000000-611F-4849-A0E3-B024A357B545}"/>
            </c:ext>
          </c:extLst>
        </c:ser>
        <c:ser>
          <c:idx val="4"/>
          <c:order val="1"/>
          <c:tx>
            <c:strRef>
              <c:f>'34'!$H$13</c:f>
              <c:strCache>
                <c:ptCount val="1"/>
                <c:pt idx="0">
                  <c:v>Deposits taken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611F-4849-A0E3-B024A357B545}"/>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'34'!$J$13:$Q$13</c:f>
              <c:numCache>
                <c:formatCode>0</c:formatCode>
                <c:ptCount val="8"/>
                <c:pt idx="3">
                  <c:v>63.60117984763</c:v>
                </c:pt>
                <c:pt idx="4">
                  <c:v>65.609424850750003</c:v>
                </c:pt>
                <c:pt idx="5">
                  <c:v>75.607137725840005</c:v>
                </c:pt>
                <c:pt idx="6">
                  <c:v>82.619151600950005</c:v>
                </c:pt>
                <c:pt idx="7">
                  <c:v>84.82558154662</c:v>
                </c:pt>
              </c:numCache>
            </c:numRef>
          </c:val>
          <c:extLst>
            <c:ext xmlns:c16="http://schemas.microsoft.com/office/drawing/2014/chart" uri="{C3380CC4-5D6E-409C-BE32-E72D297353CC}">
              <c16:uniqueId val="{00000009-611F-4849-A0E3-B024A357B545}"/>
            </c:ext>
          </c:extLst>
        </c:ser>
        <c:ser>
          <c:idx val="2"/>
          <c:order val="2"/>
          <c:tx>
            <c:strRef>
              <c:f>'34'!$H$15</c:f>
              <c:strCache>
                <c:ptCount val="1"/>
                <c:pt idx="0">
                  <c:v>Provisions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611F-4849-A0E3-B024A357B545}"/>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'34'!$J$15:$Q$15</c:f>
              <c:numCache>
                <c:formatCode>0</c:formatCode>
                <c:ptCount val="8"/>
                <c:pt idx="3">
                  <c:v>60.743928120270006</c:v>
                </c:pt>
                <c:pt idx="4">
                  <c:v>60.745887801209996</c:v>
                </c:pt>
                <c:pt idx="5">
                  <c:v>0.66378278405000002</c:v>
                </c:pt>
                <c:pt idx="6">
                  <c:v>0.64506541403000006</c:v>
                </c:pt>
                <c:pt idx="7">
                  <c:v>0.78957867959000005</c:v>
                </c:pt>
              </c:numCache>
            </c:numRef>
          </c:val>
          <c:extLst>
            <c:ext xmlns:c16="http://schemas.microsoft.com/office/drawing/2014/chart" uri="{C3380CC4-5D6E-409C-BE32-E72D297353CC}">
              <c16:uniqueId val="{00000012-611F-4849-A0E3-B024A357B545}"/>
            </c:ext>
          </c:extLst>
        </c:ser>
        <c:ser>
          <c:idx val="3"/>
          <c:order val="3"/>
          <c:tx>
            <c:strRef>
              <c:f>'34'!$H$14</c:f>
              <c:strCache>
                <c:ptCount val="1"/>
                <c:pt idx="0">
                  <c:v>Accounts payable</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'34'!$J$14:$Q$14</c:f>
              <c:numCache>
                <c:formatCode>0</c:formatCode>
                <c:ptCount val="8"/>
                <c:pt idx="3">
                  <c:v>45.816919681420003</c:v>
                </c:pt>
                <c:pt idx="4">
                  <c:v>40.70852091994</c:v>
                </c:pt>
                <c:pt idx="5">
                  <c:v>45.906055539290001</c:v>
                </c:pt>
                <c:pt idx="6">
                  <c:v>37.842570805690002</c:v>
                </c:pt>
                <c:pt idx="7">
                  <c:v>32.54747077703</c:v>
                </c:pt>
              </c:numCache>
            </c:numRef>
          </c:val>
          <c:extLst>
            <c:ext xmlns:c16="http://schemas.microsoft.com/office/drawing/2014/chart" uri="{C3380CC4-5D6E-409C-BE32-E72D297353CC}">
              <c16:uniqueId val="{00000013-611F-4849-A0E3-B024A357B545}"/>
            </c:ext>
          </c:extLst>
        </c:ser>
        <c:ser>
          <c:idx val="1"/>
          <c:order val="4"/>
          <c:tx>
            <c:strRef>
              <c:f>'34'!$H$16</c:f>
              <c:strCache>
                <c:ptCount val="1"/>
                <c:pt idx="0">
                  <c:v>Other liabilities</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5-611F-4849-A0E3-B024A357B545}"/>
              </c:ext>
            </c:extLst>
          </c:dPt>
          <c:dPt>
            <c:idx val="1"/>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7-611F-4849-A0E3-B024A357B545}"/>
              </c:ext>
            </c:extLst>
          </c:dPt>
          <c:dPt>
            <c:idx val="2"/>
            <c:invertIfNegative val="0"/>
            <c:bubble3D val="0"/>
            <c:spPr>
              <a:solidFill>
                <a:schemeClr val="accent4"/>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9-611F-4849-A0E3-B024A357B545}"/>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'34'!$J$16:$Q$16</c:f>
              <c:numCache>
                <c:formatCode>0</c:formatCode>
                <c:ptCount val="8"/>
                <c:pt idx="3">
                  <c:v>17.658289783170002</c:v>
                </c:pt>
                <c:pt idx="4">
                  <c:v>17.221913605929998</c:v>
                </c:pt>
                <c:pt idx="5">
                  <c:v>10.138577742700001</c:v>
                </c:pt>
                <c:pt idx="6">
                  <c:v>9.7683670088499994</c:v>
                </c:pt>
                <c:pt idx="7">
                  <c:v>10.581659749039998</c:v>
                </c:pt>
              </c:numCache>
            </c:numRef>
          </c:val>
          <c:extLst>
            <c:ext xmlns:c16="http://schemas.microsoft.com/office/drawing/2014/chart" uri="{C3380CC4-5D6E-409C-BE32-E72D297353CC}">
              <c16:uniqueId val="{0000001C-611F-4849-A0E3-B024A357B545}"/>
            </c:ext>
          </c:extLst>
        </c:ser>
        <c:ser>
          <c:idx val="5"/>
          <c:order val="5"/>
          <c:tx>
            <c:strRef>
              <c:f>'34'!$H$12</c:f>
              <c:strCache>
                <c:ptCount val="1"/>
                <c:pt idx="0">
                  <c:v>Subordinated debt</c:v>
                </c:pt>
              </c:strCache>
            </c:strRef>
          </c:tx>
          <c:spPr>
            <a:solidFill>
              <a:schemeClr val="accent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E-611F-4849-A0E3-B024A357B545}"/>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0-611F-4849-A0E3-B024A357B545}"/>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22-611F-4849-A0E3-B024A357B545}"/>
              </c:ext>
            </c:extLst>
          </c:dPt>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'34'!$J$12:$Q$12</c:f>
              <c:numCache>
                <c:formatCode>0</c:formatCode>
                <c:ptCount val="8"/>
                <c:pt idx="3">
                  <c:v>16.986526508840001</c:v>
                </c:pt>
                <c:pt idx="4">
                  <c:v>16.11323196244</c:v>
                </c:pt>
                <c:pt idx="5">
                  <c:v>16.656361550260002</c:v>
                </c:pt>
                <c:pt idx="6">
                  <c:v>15.89479564701</c:v>
                </c:pt>
                <c:pt idx="7">
                  <c:v>16.943377030099999</c:v>
                </c:pt>
              </c:numCache>
            </c:numRef>
          </c:val>
          <c:extLst>
            <c:ext xmlns:c16="http://schemas.microsoft.com/office/drawing/2014/chart" uri="{C3380CC4-5D6E-409C-BE32-E72D297353CC}">
              <c16:uniqueId val="{00000025-611F-4849-A0E3-B024A357B545}"/>
            </c:ext>
          </c:extLst>
        </c:ser>
        <c:ser>
          <c:idx val="6"/>
          <c:order val="6"/>
          <c:tx>
            <c:strRef>
              <c:f>'34'!$H$11</c:f>
              <c:strCache>
                <c:ptCount val="1"/>
                <c:pt idx="0">
                  <c:v>Liabilities until 1 Jan 2024</c:v>
                </c:pt>
              </c:strCache>
            </c:strRef>
          </c:tx>
          <c:spPr>
            <a:solidFill>
              <a:schemeClr val="bg2"/>
            </a:solidFill>
            <a:ln>
              <a:noFill/>
            </a:ln>
            <a:effectLst/>
          </c:spPr>
          <c:invertIfNegative val="0"/>
          <c:cat>
            <c:numRef>
              <c:f>'34'!$J$10:$Q$10</c:f>
              <c:numCache>
                <c:formatCode>m/d/yyyy</c:formatCode>
                <c:ptCount val="8"/>
                <c:pt idx="0">
                  <c:v>44561</c:v>
                </c:pt>
                <c:pt idx="1">
                  <c:v>44926</c:v>
                </c:pt>
                <c:pt idx="2">
                  <c:v>45291</c:v>
                </c:pt>
                <c:pt idx="3">
                  <c:v>45657</c:v>
                </c:pt>
                <c:pt idx="4">
                  <c:v>45747</c:v>
                </c:pt>
                <c:pt idx="5">
                  <c:v>45838</c:v>
                </c:pt>
                <c:pt idx="6">
                  <c:v>45930</c:v>
                </c:pt>
                <c:pt idx="7">
                  <c:v>46022</c:v>
                </c:pt>
              </c:numCache>
            </c:numRef>
          </c:cat>
          <c:val>
            <c:numRef>
              <c:f>'34'!$J$11:$Q$11</c:f>
              <c:numCache>
                <c:formatCode>0</c:formatCode>
                <c:ptCount val="8"/>
                <c:pt idx="0">
                  <c:v>172.25569169387001</c:v>
                </c:pt>
                <c:pt idx="1">
                  <c:v>174.40694151484001</c:v>
                </c:pt>
                <c:pt idx="2">
                  <c:v>176.69564730578</c:v>
                </c:pt>
              </c:numCache>
            </c:numRef>
          </c:val>
          <c:extLst>
            <c:ext xmlns:c16="http://schemas.microsoft.com/office/drawing/2014/chart" uri="{C3380CC4-5D6E-409C-BE32-E72D297353CC}">
              <c16:uniqueId val="{00000026-611F-4849-A0E3-B024A357B545}"/>
            </c:ext>
          </c:extLst>
        </c:ser>
        <c:dLbls>
          <c:showLegendKey val="0"/>
          <c:showVal val="0"/>
          <c:showCatName val="0"/>
          <c:showSerName val="0"/>
          <c:showPercent val="0"/>
          <c:showBubbleSize val="0"/>
        </c:dLbls>
        <c:gapWidth val="50"/>
        <c:overlap val="100"/>
        <c:axId val="1882629024"/>
        <c:axId val="1882634432"/>
      </c:barChart>
      <c:catAx>
        <c:axId val="188262902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34432"/>
        <c:crosses val="autoZero"/>
        <c:auto val="0"/>
        <c:lblAlgn val="ctr"/>
        <c:lblOffset val="100"/>
        <c:noMultiLvlLbl val="0"/>
      </c:catAx>
      <c:valAx>
        <c:axId val="188263443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882629024"/>
        <c:crosses val="autoZero"/>
        <c:crossBetween val="between"/>
        <c:majorUnit val="5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0787850111508575"/>
          <c:w val="1"/>
          <c:h val="0.192121498884914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2"/>
          <c:order val="0"/>
          <c:tx>
            <c:strRef>
              <c:f>'35'!$I$12</c:f>
              <c:strCache>
                <c:ptCount val="1"/>
                <c:pt idx="0">
                  <c:v>Кредити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'35'!$J$10:$Y$10</c:f>
              <c:strCache>
                <c:ptCount val="16"/>
                <c:pt idx="0">
                  <c:v>І.22</c:v>
                </c:pt>
                <c:pt idx="3">
                  <c:v>IV.22</c:v>
                </c:pt>
                <c:pt idx="5">
                  <c:v>ІІ.23</c:v>
                </c:pt>
                <c:pt idx="7">
                  <c:v>IV.23</c:v>
                </c:pt>
                <c:pt idx="9">
                  <c:v>ІІ.24</c:v>
                </c:pt>
                <c:pt idx="11">
                  <c:v>IV.24</c:v>
                </c:pt>
                <c:pt idx="13">
                  <c:v>ІІ.25</c:v>
                </c:pt>
                <c:pt idx="15">
                  <c:v>IV.25</c:v>
                </c:pt>
              </c:strCache>
            </c:strRef>
          </c:cat>
          <c:val>
            <c:numRef>
              <c:f>'35'!$J$12:$Y$12</c:f>
              <c:numCache>
                <c:formatCode>0.0</c:formatCode>
                <c:ptCount val="16"/>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37.917133611239997</c:v>
                </c:pt>
                <c:pt idx="15">
                  <c:v>45.666145968009999</c:v>
                </c:pt>
              </c:numCache>
            </c:numRef>
          </c:val>
          <c:extLst>
            <c:ext xmlns:c16="http://schemas.microsoft.com/office/drawing/2014/chart" uri="{C3380CC4-5D6E-409C-BE32-E72D297353CC}">
              <c16:uniqueId val="{00000002-ED4C-4A48-9366-41E9A8624CC1}"/>
            </c:ext>
          </c:extLst>
        </c:ser>
        <c:ser>
          <c:idx val="3"/>
          <c:order val="1"/>
          <c:tx>
            <c:strRef>
              <c:f>'35'!$I$13</c:f>
              <c:strCache>
                <c:ptCount val="1"/>
                <c:pt idx="0">
                  <c:v>Факторинг</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'35'!$J$10:$Y$10</c:f>
              <c:strCache>
                <c:ptCount val="16"/>
                <c:pt idx="0">
                  <c:v>І.22</c:v>
                </c:pt>
                <c:pt idx="3">
                  <c:v>IV.22</c:v>
                </c:pt>
                <c:pt idx="5">
                  <c:v>ІІ.23</c:v>
                </c:pt>
                <c:pt idx="7">
                  <c:v>IV.23</c:v>
                </c:pt>
                <c:pt idx="9">
                  <c:v>ІІ.24</c:v>
                </c:pt>
                <c:pt idx="11">
                  <c:v>IV.24</c:v>
                </c:pt>
                <c:pt idx="13">
                  <c:v>ІІ.25</c:v>
                </c:pt>
                <c:pt idx="15">
                  <c:v>IV.25</c:v>
                </c:pt>
              </c:strCache>
            </c:strRef>
          </c:cat>
          <c:val>
            <c:numRef>
              <c:f>'35'!$J$13:$Y$13</c:f>
              <c:numCache>
                <c:formatCode>0.0</c:formatCode>
                <c:ptCount val="16"/>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pt idx="15">
                  <c:v>24.739605002459999</c:v>
                </c:pt>
              </c:numCache>
            </c:numRef>
          </c:val>
          <c:extLst>
            <c:ext xmlns:c16="http://schemas.microsoft.com/office/drawing/2014/chart" uri="{C3380CC4-5D6E-409C-BE32-E72D297353CC}">
              <c16:uniqueId val="{00000003-ED4C-4A48-9366-41E9A8624CC1}"/>
            </c:ext>
          </c:extLst>
        </c:ser>
        <c:ser>
          <c:idx val="4"/>
          <c:order val="2"/>
          <c:tx>
            <c:strRef>
              <c:f>'35'!$I$14</c:f>
              <c:strCache>
                <c:ptCount val="1"/>
                <c:pt idx="0">
                  <c:v>Фінансовий лізинг*</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strRef>
              <c:f>'35'!$J$10:$Y$10</c:f>
              <c:strCache>
                <c:ptCount val="16"/>
                <c:pt idx="0">
                  <c:v>І.22</c:v>
                </c:pt>
                <c:pt idx="3">
                  <c:v>IV.22</c:v>
                </c:pt>
                <c:pt idx="5">
                  <c:v>ІІ.23</c:v>
                </c:pt>
                <c:pt idx="7">
                  <c:v>IV.23</c:v>
                </c:pt>
                <c:pt idx="9">
                  <c:v>ІІ.24</c:v>
                </c:pt>
                <c:pt idx="11">
                  <c:v>IV.24</c:v>
                </c:pt>
                <c:pt idx="13">
                  <c:v>ІІ.25</c:v>
                </c:pt>
                <c:pt idx="15">
                  <c:v>IV.25</c:v>
                </c:pt>
              </c:strCache>
            </c:strRef>
          </c:cat>
          <c:val>
            <c:numRef>
              <c:f>'35'!$J$14:$Y$14</c:f>
              <c:numCache>
                <c:formatCode>0.0</c:formatCode>
                <c:ptCount val="16"/>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pt idx="15">
                  <c:v>8.9762923179600005</c:v>
                </c:pt>
              </c:numCache>
            </c:numRef>
          </c:val>
          <c:extLst>
            <c:ext xmlns:c16="http://schemas.microsoft.com/office/drawing/2014/chart" uri="{C3380CC4-5D6E-409C-BE32-E72D297353CC}">
              <c16:uniqueId val="{00000004-ED4C-4A48-9366-41E9A8624CC1}"/>
            </c:ext>
          </c:extLst>
        </c:ser>
        <c:ser>
          <c:idx val="1"/>
          <c:order val="3"/>
          <c:tx>
            <c:strRef>
              <c:f>'35'!$I$11</c:f>
              <c:strCache>
                <c:ptCount val="1"/>
                <c:pt idx="0">
                  <c:v>Гарантії</c:v>
                </c:pt>
              </c:strCache>
            </c:strRef>
          </c:tx>
          <c:spPr>
            <a:solidFill>
              <a:schemeClr val="accent4"/>
            </a:solidFill>
            <a:ln>
              <a:noFill/>
            </a:ln>
            <a:effectLst/>
          </c:spPr>
          <c:invertIfNegative val="0"/>
          <c:cat>
            <c:strRef>
              <c:f>'35'!$J$10:$Y$10</c:f>
              <c:strCache>
                <c:ptCount val="16"/>
                <c:pt idx="0">
                  <c:v>І.22</c:v>
                </c:pt>
                <c:pt idx="3">
                  <c:v>IV.22</c:v>
                </c:pt>
                <c:pt idx="5">
                  <c:v>ІІ.23</c:v>
                </c:pt>
                <c:pt idx="7">
                  <c:v>IV.23</c:v>
                </c:pt>
                <c:pt idx="9">
                  <c:v>ІІ.24</c:v>
                </c:pt>
                <c:pt idx="11">
                  <c:v>IV.24</c:v>
                </c:pt>
                <c:pt idx="13">
                  <c:v>ІІ.25</c:v>
                </c:pt>
                <c:pt idx="15">
                  <c:v>IV.25</c:v>
                </c:pt>
              </c:strCache>
            </c:strRef>
          </c:cat>
          <c:val>
            <c:numRef>
              <c:f>'35'!$J$11:$Y$11</c:f>
              <c:numCache>
                <c:formatCode>0.0</c:formatCode>
                <c:ptCount val="16"/>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pt idx="15">
                  <c:v>22.466819903939999</c:v>
                </c:pt>
              </c:numCache>
            </c:numRef>
          </c:val>
          <c:extLst>
            <c:ext xmlns:c16="http://schemas.microsoft.com/office/drawing/2014/chart" uri="{C3380CC4-5D6E-409C-BE32-E72D297353CC}">
              <c16:uniqueId val="{00000001-ED4C-4A48-9366-41E9A8624CC1}"/>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'4'!$I$12</c:f>
              <c:strCache>
                <c:ptCount val="1"/>
                <c:pt idx="0">
                  <c:v>Страховики*</c:v>
                </c:pt>
              </c:strCache>
            </c:strRef>
          </c:tx>
          <c:spPr>
            <a:ln w="25400" cap="rnd">
              <a:solidFill>
                <a:schemeClr val="accent3"/>
              </a:solidFill>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'4'!$J$12:$Z$12</c:f>
              <c:numCache>
                <c:formatCode>0%</c:formatCode>
                <c:ptCount val="17"/>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0.62556576230103811</c:v>
                </c:pt>
                <c:pt idx="16" formatCode="0.0%">
                  <c:v>0.62842620293358731</c:v>
                </c:pt>
              </c:numCache>
            </c:numRef>
          </c:val>
          <c:smooth val="0"/>
          <c:extLst>
            <c:ext xmlns:c16="http://schemas.microsoft.com/office/drawing/2014/chart" uri="{C3380CC4-5D6E-409C-BE32-E72D297353CC}">
              <c16:uniqueId val="{00000000-D6FD-46D0-A099-945824F518EA}"/>
            </c:ext>
          </c:extLst>
        </c:ser>
        <c:ser>
          <c:idx val="1"/>
          <c:order val="1"/>
          <c:tx>
            <c:strRef>
              <c:f>'4'!$I$13</c:f>
              <c:strCache>
                <c:ptCount val="1"/>
                <c:pt idx="0">
                  <c:v>Фінансові компанії</c:v>
                </c:pt>
              </c:strCache>
            </c:strRef>
          </c:tx>
          <c:spPr>
            <a:ln w="25400" cap="rnd" cmpd="sng">
              <a:solidFill>
                <a:schemeClr val="accent6"/>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'4'!$J$13:$Z$13</c:f>
              <c:numCache>
                <c:formatCode>0%</c:formatCode>
                <c:ptCount val="17"/>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0.64322845283581476</c:v>
                </c:pt>
                <c:pt idx="16" formatCode="0.0%">
                  <c:v>0.6769906690994566</c:v>
                </c:pt>
              </c:numCache>
            </c:numRef>
          </c:val>
          <c:smooth val="0"/>
          <c:extLst>
            <c:ext xmlns:c16="http://schemas.microsoft.com/office/drawing/2014/chart" uri="{C3380CC4-5D6E-409C-BE32-E72D297353CC}">
              <c16:uniqueId val="{00000001-D6FD-46D0-A099-945824F518EA}"/>
            </c:ext>
          </c:extLst>
        </c:ser>
        <c:ser>
          <c:idx val="2"/>
          <c:order val="2"/>
          <c:tx>
            <c:strRef>
              <c:f>'4'!$I$14</c:f>
              <c:strCache>
                <c:ptCount val="1"/>
                <c:pt idx="0">
                  <c:v>Кредитні спілки</c:v>
                </c:pt>
              </c:strCache>
            </c:strRef>
          </c:tx>
          <c:spPr>
            <a:ln w="25400" cap="rnd" cmpd="sng">
              <a:solidFill>
                <a:srgbClr val="91C864"/>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'4'!$J$14:$Z$14</c:f>
              <c:numCache>
                <c:formatCode>0%</c:formatCode>
                <c:ptCount val="17"/>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0.61440814312305836</c:v>
                </c:pt>
                <c:pt idx="16" formatCode="0.0%">
                  <c:v>0.63424067137807982</c:v>
                </c:pt>
              </c:numCache>
            </c:numRef>
          </c:val>
          <c:smooth val="0"/>
          <c:extLst>
            <c:ext xmlns:c16="http://schemas.microsoft.com/office/drawing/2014/chart" uri="{C3380CC4-5D6E-409C-BE32-E72D297353CC}">
              <c16:uniqueId val="{00000002-D6FD-46D0-A099-945824F518EA}"/>
            </c:ext>
          </c:extLst>
        </c:ser>
        <c:ser>
          <c:idx val="4"/>
          <c:order val="3"/>
          <c:tx>
            <c:strRef>
              <c:f>'4'!$I$15</c:f>
              <c:strCache>
                <c:ptCount val="1"/>
                <c:pt idx="0">
                  <c:v>Ломбарди</c:v>
                </c:pt>
              </c:strCache>
            </c:strRef>
          </c:tx>
          <c:spPr>
            <a:ln w="25400" cap="rnd">
              <a:solidFill>
                <a:schemeClr val="accent4"/>
              </a:solidFill>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'4'!$J$15:$Z$15</c:f>
              <c:numCache>
                <c:formatCode>0%</c:formatCode>
                <c:ptCount val="17"/>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pt idx="16" formatCode="0.0%">
                  <c:v>0.70614764770099425</c:v>
                </c:pt>
              </c:numCache>
            </c:numRef>
          </c:val>
          <c:smooth val="0"/>
          <c:extLst>
            <c:ext xmlns:c16="http://schemas.microsoft.com/office/drawing/2014/chart" uri="{C3380CC4-5D6E-409C-BE32-E72D297353CC}">
              <c16:uniqueId val="{00000003-D6FD-46D0-A099-945824F518EA}"/>
            </c:ext>
          </c:extLst>
        </c:ser>
        <c:ser>
          <c:idx val="3"/>
          <c:order val="4"/>
          <c:tx>
            <c:strRef>
              <c:f>'4'!$I$16</c:f>
              <c:strCache>
                <c:ptCount val="1"/>
                <c:pt idx="0">
                  <c:v>Банки</c:v>
                </c:pt>
              </c:strCache>
            </c:strRef>
          </c:tx>
          <c:spPr>
            <a:ln w="25400" cap="rnd" cmpd="sng">
              <a:solidFill>
                <a:schemeClr val="accent1"/>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'4'!$J$16:$Z$16</c:f>
              <c:numCache>
                <c:formatCode>0%</c:formatCode>
                <c:ptCount val="17"/>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pt idx="16" formatCode="0.0%">
                  <c:v>0.77445869868997741</c:v>
                </c:pt>
              </c:numCache>
            </c:numRef>
          </c:val>
          <c:smooth val="0"/>
          <c:extLst>
            <c:ext xmlns:c16="http://schemas.microsoft.com/office/drawing/2014/chart" uri="{C3380CC4-5D6E-409C-BE32-E72D297353CC}">
              <c16:uniqueId val="{00000004-D6FD-46D0-A099-945824F518EA}"/>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MarkSkip val="2"/>
        <c:noMultiLvlLbl val="0"/>
      </c:catAx>
      <c:valAx>
        <c:axId val="1080066111"/>
        <c:scaling>
          <c:orientation val="minMax"/>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039201360272154"/>
          <c:w val="1"/>
          <c:h val="0.149607986397278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7115847486735143"/>
          <c:h val="0.75097485733262259"/>
        </c:manualLayout>
      </c:layout>
      <c:barChart>
        <c:barDir val="col"/>
        <c:grouping val="stacked"/>
        <c:varyColors val="0"/>
        <c:ser>
          <c:idx val="2"/>
          <c:order val="0"/>
          <c:tx>
            <c:strRef>
              <c:f>'35'!$H$12</c:f>
              <c:strCache>
                <c:ptCount val="1"/>
                <c:pt idx="0">
                  <c:v>Loans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'35'!$J$9:$Y$9</c:f>
              <c:strCache>
                <c:ptCount val="16"/>
                <c:pt idx="0">
                  <c:v>Q1.22</c:v>
                </c:pt>
                <c:pt idx="3">
                  <c:v>Q4.22</c:v>
                </c:pt>
                <c:pt idx="5">
                  <c:v>Q2.23</c:v>
                </c:pt>
                <c:pt idx="7">
                  <c:v>Q4.23</c:v>
                </c:pt>
                <c:pt idx="9">
                  <c:v>Q2.24</c:v>
                </c:pt>
                <c:pt idx="11">
                  <c:v>Q4.24</c:v>
                </c:pt>
                <c:pt idx="13">
                  <c:v>Q2.25</c:v>
                </c:pt>
                <c:pt idx="15">
                  <c:v>Q4.25</c:v>
                </c:pt>
              </c:strCache>
            </c:strRef>
          </c:cat>
          <c:val>
            <c:numRef>
              <c:f>'35'!$J$12:$Y$12</c:f>
              <c:numCache>
                <c:formatCode>0.0</c:formatCode>
                <c:ptCount val="16"/>
                <c:pt idx="0">
                  <c:v>20.24904189578</c:v>
                </c:pt>
                <c:pt idx="1">
                  <c:v>8.3954653689400001</c:v>
                </c:pt>
                <c:pt idx="2">
                  <c:v>13.62639606748</c:v>
                </c:pt>
                <c:pt idx="3">
                  <c:v>18.809634073190001</c:v>
                </c:pt>
                <c:pt idx="4">
                  <c:v>25.038042186329999</c:v>
                </c:pt>
                <c:pt idx="5">
                  <c:v>23.74329326945</c:v>
                </c:pt>
                <c:pt idx="6">
                  <c:v>29.278451066959999</c:v>
                </c:pt>
                <c:pt idx="7">
                  <c:v>32.421684355879997</c:v>
                </c:pt>
                <c:pt idx="8">
                  <c:v>30.88524136106</c:v>
                </c:pt>
                <c:pt idx="9">
                  <c:v>31.109639757619998</c:v>
                </c:pt>
                <c:pt idx="10">
                  <c:v>35.23944745819</c:v>
                </c:pt>
                <c:pt idx="11">
                  <c:v>29.062810718929999</c:v>
                </c:pt>
                <c:pt idx="12">
                  <c:v>31.420500621799999</c:v>
                </c:pt>
                <c:pt idx="13">
                  <c:v>32.446210210299995</c:v>
                </c:pt>
                <c:pt idx="14">
                  <c:v>37.917133611239997</c:v>
                </c:pt>
                <c:pt idx="15">
                  <c:v>45.666145968009999</c:v>
                </c:pt>
              </c:numCache>
            </c:numRef>
          </c:val>
          <c:extLst>
            <c:ext xmlns:c16="http://schemas.microsoft.com/office/drawing/2014/chart" uri="{C3380CC4-5D6E-409C-BE32-E72D297353CC}">
              <c16:uniqueId val="{00000001-F2CB-4C97-ABBE-FCFD9CFE3FA7}"/>
            </c:ext>
          </c:extLst>
        </c:ser>
        <c:ser>
          <c:idx val="3"/>
          <c:order val="1"/>
          <c:tx>
            <c:strRef>
              <c:f>'35'!$H$13</c:f>
              <c:strCache>
                <c:ptCount val="1"/>
                <c:pt idx="0">
                  <c:v>Factoring</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'35'!$J$9:$Y$9</c:f>
              <c:strCache>
                <c:ptCount val="16"/>
                <c:pt idx="0">
                  <c:v>Q1.22</c:v>
                </c:pt>
                <c:pt idx="3">
                  <c:v>Q4.22</c:v>
                </c:pt>
                <c:pt idx="5">
                  <c:v>Q2.23</c:v>
                </c:pt>
                <c:pt idx="7">
                  <c:v>Q4.23</c:v>
                </c:pt>
                <c:pt idx="9">
                  <c:v>Q2.24</c:v>
                </c:pt>
                <c:pt idx="11">
                  <c:v>Q4.24</c:v>
                </c:pt>
                <c:pt idx="13">
                  <c:v>Q2.25</c:v>
                </c:pt>
                <c:pt idx="15">
                  <c:v>Q4.25</c:v>
                </c:pt>
              </c:strCache>
            </c:strRef>
          </c:cat>
          <c:val>
            <c:numRef>
              <c:f>'35'!$J$13:$Y$13</c:f>
              <c:numCache>
                <c:formatCode>0.0</c:formatCode>
                <c:ptCount val="16"/>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13.18701942108</c:v>
                </c:pt>
                <c:pt idx="9">
                  <c:v>17.049570140530001</c:v>
                </c:pt>
                <c:pt idx="10">
                  <c:v>13.469469344049999</c:v>
                </c:pt>
                <c:pt idx="11">
                  <c:v>15.545517545119999</c:v>
                </c:pt>
                <c:pt idx="12">
                  <c:v>17.755690283890001</c:v>
                </c:pt>
                <c:pt idx="13">
                  <c:v>17.481834842760001</c:v>
                </c:pt>
                <c:pt idx="14">
                  <c:v>23.22158492882</c:v>
                </c:pt>
                <c:pt idx="15">
                  <c:v>24.739605002459999</c:v>
                </c:pt>
              </c:numCache>
            </c:numRef>
          </c:val>
          <c:extLst>
            <c:ext xmlns:c16="http://schemas.microsoft.com/office/drawing/2014/chart" uri="{C3380CC4-5D6E-409C-BE32-E72D297353CC}">
              <c16:uniqueId val="{00000002-F2CB-4C97-ABBE-FCFD9CFE3FA7}"/>
            </c:ext>
          </c:extLst>
        </c:ser>
        <c:ser>
          <c:idx val="4"/>
          <c:order val="2"/>
          <c:tx>
            <c:strRef>
              <c:f>'35'!$H$14</c:f>
              <c:strCache>
                <c:ptCount val="1"/>
                <c:pt idx="0">
                  <c:v>Leasing*</c:v>
                </c:pt>
              </c:strCache>
            </c:strRef>
          </c:tx>
          <c:spPr>
            <a:solidFill>
              <a:schemeClr val="accent3"/>
            </a:solidFill>
            <a:ln>
              <a:noFill/>
            </a:ln>
            <a:effectLst/>
            <a:extLst>
              <a:ext uri="{91240B29-F687-4F45-9708-019B960494DF}">
                <a14:hiddenLine xmlns:a14="http://schemas.microsoft.com/office/drawing/2010/main">
                  <a:noFill/>
                </a14:hiddenLine>
              </a:ext>
            </a:extLst>
          </c:spPr>
          <c:invertIfNegative val="0"/>
          <c:cat>
            <c:strRef>
              <c:f>'35'!$J$9:$Y$9</c:f>
              <c:strCache>
                <c:ptCount val="16"/>
                <c:pt idx="0">
                  <c:v>Q1.22</c:v>
                </c:pt>
                <c:pt idx="3">
                  <c:v>Q4.22</c:v>
                </c:pt>
                <c:pt idx="5">
                  <c:v>Q2.23</c:v>
                </c:pt>
                <c:pt idx="7">
                  <c:v>Q4.23</c:v>
                </c:pt>
                <c:pt idx="9">
                  <c:v>Q2.24</c:v>
                </c:pt>
                <c:pt idx="11">
                  <c:v>Q4.24</c:v>
                </c:pt>
                <c:pt idx="13">
                  <c:v>Q2.25</c:v>
                </c:pt>
                <c:pt idx="15">
                  <c:v>Q4.25</c:v>
                </c:pt>
              </c:strCache>
            </c:strRef>
          </c:cat>
          <c:val>
            <c:numRef>
              <c:f>'35'!$J$14:$Y$14</c:f>
              <c:numCache>
                <c:formatCode>0.0</c:formatCode>
                <c:ptCount val="16"/>
                <c:pt idx="0">
                  <c:v>4.5406227530900001</c:v>
                </c:pt>
                <c:pt idx="1">
                  <c:v>1.5664818203199999</c:v>
                </c:pt>
                <c:pt idx="2">
                  <c:v>2.8738696602599996</c:v>
                </c:pt>
                <c:pt idx="3">
                  <c:v>3.35488854394</c:v>
                </c:pt>
                <c:pt idx="4">
                  <c:v>4.6056548351600002</c:v>
                </c:pt>
                <c:pt idx="5">
                  <c:v>5.5710128178400007</c:v>
                </c:pt>
                <c:pt idx="6">
                  <c:v>5.8894609533499995</c:v>
                </c:pt>
                <c:pt idx="7">
                  <c:v>4.8482479031099999</c:v>
                </c:pt>
                <c:pt idx="8">
                  <c:v>4.5387732316199996</c:v>
                </c:pt>
                <c:pt idx="9">
                  <c:v>5.8906006388599996</c:v>
                </c:pt>
                <c:pt idx="10">
                  <c:v>6.1131399680899996</c:v>
                </c:pt>
                <c:pt idx="11">
                  <c:v>7.0356397165400004</c:v>
                </c:pt>
                <c:pt idx="12">
                  <c:v>6.70724930061</c:v>
                </c:pt>
                <c:pt idx="13">
                  <c:v>8.6503426043499996</c:v>
                </c:pt>
                <c:pt idx="14">
                  <c:v>9.2897775772600006</c:v>
                </c:pt>
                <c:pt idx="15">
                  <c:v>8.9762923179600005</c:v>
                </c:pt>
              </c:numCache>
            </c:numRef>
          </c:val>
          <c:extLst>
            <c:ext xmlns:c16="http://schemas.microsoft.com/office/drawing/2014/chart" uri="{C3380CC4-5D6E-409C-BE32-E72D297353CC}">
              <c16:uniqueId val="{00000003-F2CB-4C97-ABBE-FCFD9CFE3FA7}"/>
            </c:ext>
          </c:extLst>
        </c:ser>
        <c:ser>
          <c:idx val="1"/>
          <c:order val="3"/>
          <c:tx>
            <c:strRef>
              <c:f>'35'!$H$11</c:f>
              <c:strCache>
                <c:ptCount val="1"/>
                <c:pt idx="0">
                  <c:v>Guarantees</c:v>
                </c:pt>
              </c:strCache>
            </c:strRef>
          </c:tx>
          <c:spPr>
            <a:solidFill>
              <a:schemeClr val="accent4"/>
            </a:solidFill>
            <a:ln>
              <a:noFill/>
            </a:ln>
            <a:effectLst/>
          </c:spPr>
          <c:invertIfNegative val="0"/>
          <c:cat>
            <c:strRef>
              <c:f>'35'!$J$9:$Y$9</c:f>
              <c:strCache>
                <c:ptCount val="16"/>
                <c:pt idx="0">
                  <c:v>Q1.22</c:v>
                </c:pt>
                <c:pt idx="3">
                  <c:v>Q4.22</c:v>
                </c:pt>
                <c:pt idx="5">
                  <c:v>Q2.23</c:v>
                </c:pt>
                <c:pt idx="7">
                  <c:v>Q4.23</c:v>
                </c:pt>
                <c:pt idx="9">
                  <c:v>Q2.24</c:v>
                </c:pt>
                <c:pt idx="11">
                  <c:v>Q4.24</c:v>
                </c:pt>
                <c:pt idx="13">
                  <c:v>Q2.25</c:v>
                </c:pt>
                <c:pt idx="15">
                  <c:v>Q4.25</c:v>
                </c:pt>
              </c:strCache>
            </c:strRef>
          </c:cat>
          <c:val>
            <c:numRef>
              <c:f>'35'!$J$11:$Y$11</c:f>
              <c:numCache>
                <c:formatCode>0.0</c:formatCode>
                <c:ptCount val="16"/>
                <c:pt idx="0">
                  <c:v>1.5278915680000001E-2</c:v>
                </c:pt>
                <c:pt idx="1">
                  <c:v>5.3495983999999998E-3</c:v>
                </c:pt>
                <c:pt idx="2">
                  <c:v>0.63661565779999996</c:v>
                </c:pt>
                <c:pt idx="3">
                  <c:v>0.74958464813000003</c:v>
                </c:pt>
                <c:pt idx="4">
                  <c:v>2.07E-2</c:v>
                </c:pt>
                <c:pt idx="5">
                  <c:v>0.20311315699999999</c:v>
                </c:pt>
                <c:pt idx="6">
                  <c:v>0.26696572000000002</c:v>
                </c:pt>
                <c:pt idx="7">
                  <c:v>0.25671869392000002</c:v>
                </c:pt>
                <c:pt idx="8">
                  <c:v>1.50085762968</c:v>
                </c:pt>
                <c:pt idx="9">
                  <c:v>5.0157119999999997</c:v>
                </c:pt>
                <c:pt idx="10">
                  <c:v>1.261809</c:v>
                </c:pt>
                <c:pt idx="11">
                  <c:v>0.52674996299999999</c:v>
                </c:pt>
                <c:pt idx="12">
                  <c:v>7.61562224556</c:v>
                </c:pt>
                <c:pt idx="13">
                  <c:v>7.10942139402</c:v>
                </c:pt>
                <c:pt idx="14">
                  <c:v>26.298382070310002</c:v>
                </c:pt>
                <c:pt idx="15">
                  <c:v>22.466819903939999</c:v>
                </c:pt>
              </c:numCache>
            </c:numRef>
          </c:val>
          <c:extLst>
            <c:ext xmlns:c16="http://schemas.microsoft.com/office/drawing/2014/chart" uri="{C3380CC4-5D6E-409C-BE32-E72D297353CC}">
              <c16:uniqueId val="{00000000-F2CB-4C97-ABBE-FCFD9CFE3FA7}"/>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745811740236146"/>
          <c:w val="1"/>
          <c:h val="0.12254188259763867"/>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58633645897997"/>
          <c:y val="5.9132739016252496E-2"/>
          <c:w val="0.86251739798085403"/>
          <c:h val="0.67640776595364416"/>
        </c:manualLayout>
      </c:layout>
      <c:lineChart>
        <c:grouping val="standard"/>
        <c:varyColors val="0"/>
        <c:ser>
          <c:idx val="1"/>
          <c:order val="0"/>
          <c:tx>
            <c:strRef>
              <c:f>'36'!$I$12</c:f>
              <c:strCache>
                <c:ptCount val="1"/>
                <c:pt idx="0">
                  <c:v>Кредити</c:v>
                </c:pt>
              </c:strCache>
            </c:strRef>
          </c:tx>
          <c:spPr>
            <a:ln w="25400" cap="rnd">
              <a:solidFill>
                <a:schemeClr val="accent1"/>
              </a:solidFill>
              <a:round/>
            </a:ln>
            <a:effectLst/>
            <a:extLst/>
          </c:spPr>
          <c:marker>
            <c:symbol val="none"/>
          </c:marker>
          <c:cat>
            <c:strRef>
              <c:f>'36'!$J$10:$Z$10</c:f>
              <c:strCache>
                <c:ptCount val="17"/>
                <c:pt idx="0">
                  <c:v>IV.21</c:v>
                </c:pt>
                <c:pt idx="2">
                  <c:v>IІ.22</c:v>
                </c:pt>
                <c:pt idx="4">
                  <c:v>IV.22</c:v>
                </c:pt>
                <c:pt idx="6">
                  <c:v>IІ.23</c:v>
                </c:pt>
                <c:pt idx="8">
                  <c:v>IV.23</c:v>
                </c:pt>
                <c:pt idx="10">
                  <c:v>IІ.24</c:v>
                </c:pt>
                <c:pt idx="12">
                  <c:v>IV.24</c:v>
                </c:pt>
                <c:pt idx="14">
                  <c:v>IІ.25</c:v>
                </c:pt>
                <c:pt idx="16">
                  <c:v>IV.25</c:v>
                </c:pt>
              </c:strCache>
            </c:strRef>
          </c:cat>
          <c:val>
            <c:numRef>
              <c:f>'36'!$J$12:$Z$12</c:f>
              <c:numCache>
                <c:formatCode>0%</c:formatCode>
                <c:ptCount val="17"/>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0.90197466235414159</c:v>
                </c:pt>
                <c:pt idx="16">
                  <c:v>1.0863085541439941</c:v>
                </c:pt>
              </c:numCache>
            </c:numRef>
          </c:val>
          <c:smooth val="0"/>
          <c:extLst>
            <c:ext xmlns:c16="http://schemas.microsoft.com/office/drawing/2014/chart" uri="{C3380CC4-5D6E-409C-BE32-E72D297353CC}">
              <c16:uniqueId val="{00000001-3FDF-454D-B335-923FA3F86F1F}"/>
            </c:ext>
          </c:extLst>
        </c:ser>
        <c:ser>
          <c:idx val="2"/>
          <c:order val="1"/>
          <c:tx>
            <c:strRef>
              <c:f>'36'!$I$13</c:f>
              <c:strCache>
                <c:ptCount val="1"/>
                <c:pt idx="0">
                  <c:v>Факторинг</c:v>
                </c:pt>
              </c:strCache>
            </c:strRef>
          </c:tx>
          <c:spPr>
            <a:ln w="25400" cap="rnd">
              <a:solidFill>
                <a:schemeClr val="accent2"/>
              </a:solidFill>
              <a:round/>
            </a:ln>
            <a:effectLst/>
            <a:extLst/>
          </c:spPr>
          <c:marker>
            <c:symbol val="none"/>
          </c:marker>
          <c:cat>
            <c:strRef>
              <c:f>'36'!$J$10:$Z$10</c:f>
              <c:strCache>
                <c:ptCount val="17"/>
                <c:pt idx="0">
                  <c:v>IV.21</c:v>
                </c:pt>
                <c:pt idx="2">
                  <c:v>IІ.22</c:v>
                </c:pt>
                <c:pt idx="4">
                  <c:v>IV.22</c:v>
                </c:pt>
                <c:pt idx="6">
                  <c:v>IІ.23</c:v>
                </c:pt>
                <c:pt idx="8">
                  <c:v>IV.23</c:v>
                </c:pt>
                <c:pt idx="10">
                  <c:v>IІ.24</c:v>
                </c:pt>
                <c:pt idx="12">
                  <c:v>IV.24</c:v>
                </c:pt>
                <c:pt idx="14">
                  <c:v>IІ.25</c:v>
                </c:pt>
                <c:pt idx="16">
                  <c:v>IV.25</c:v>
                </c:pt>
              </c:strCache>
            </c:strRef>
          </c:cat>
          <c:val>
            <c:numRef>
              <c:f>'36'!$J$13:$Z$13</c:f>
              <c:numCache>
                <c:formatCode>0%</c:formatCode>
                <c:ptCount val="17"/>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pt idx="16">
                  <c:v>0.84271106624780523</c:v>
                </c:pt>
              </c:numCache>
            </c:numRef>
          </c:val>
          <c:smooth val="0"/>
          <c:extLst>
            <c:ext xmlns:c16="http://schemas.microsoft.com/office/drawing/2014/chart" uri="{C3380CC4-5D6E-409C-BE32-E72D297353CC}">
              <c16:uniqueId val="{00000002-3FDF-454D-B335-923FA3F86F1F}"/>
            </c:ext>
          </c:extLst>
        </c:ser>
        <c:ser>
          <c:idx val="3"/>
          <c:order val="2"/>
          <c:tx>
            <c:strRef>
              <c:f>'36'!$I$14</c:f>
              <c:strCache>
                <c:ptCount val="1"/>
                <c:pt idx="0">
                  <c:v>Фінансовий лізинг*</c:v>
                </c:pt>
              </c:strCache>
            </c:strRef>
          </c:tx>
          <c:spPr>
            <a:ln w="25400" cap="rnd">
              <a:solidFill>
                <a:schemeClr val="accent3"/>
              </a:solidFill>
              <a:round/>
            </a:ln>
            <a:effectLst/>
            <a:extLst/>
          </c:spPr>
          <c:marker>
            <c:symbol val="none"/>
          </c:marker>
          <c:cat>
            <c:strRef>
              <c:f>'36'!$J$10:$Z$10</c:f>
              <c:strCache>
                <c:ptCount val="17"/>
                <c:pt idx="0">
                  <c:v>IV.21</c:v>
                </c:pt>
                <c:pt idx="2">
                  <c:v>IІ.22</c:v>
                </c:pt>
                <c:pt idx="4">
                  <c:v>IV.22</c:v>
                </c:pt>
                <c:pt idx="6">
                  <c:v>IІ.23</c:v>
                </c:pt>
                <c:pt idx="8">
                  <c:v>IV.23</c:v>
                </c:pt>
                <c:pt idx="10">
                  <c:v>IІ.24</c:v>
                </c:pt>
                <c:pt idx="12">
                  <c:v>IV.24</c:v>
                </c:pt>
                <c:pt idx="14">
                  <c:v>IІ.25</c:v>
                </c:pt>
                <c:pt idx="16">
                  <c:v>IV.25</c:v>
                </c:pt>
              </c:strCache>
            </c:strRef>
          </c:cat>
          <c:val>
            <c:numRef>
              <c:f>'36'!$J$14:$Z$14</c:f>
              <c:numCache>
                <c:formatCode>0%</c:formatCode>
                <c:ptCount val="17"/>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pt idx="16">
                  <c:v>0.84568134264565253</c:v>
                </c:pt>
              </c:numCache>
            </c:numRef>
          </c:val>
          <c:smooth val="0"/>
          <c:extLst>
            <c:ext xmlns:c16="http://schemas.microsoft.com/office/drawing/2014/chart" uri="{C3380CC4-5D6E-409C-BE32-E72D297353CC}">
              <c16:uniqueId val="{00000003-3FDF-454D-B335-923FA3F86F1F}"/>
            </c:ext>
          </c:extLst>
        </c:ser>
        <c:ser>
          <c:idx val="0"/>
          <c:order val="3"/>
          <c:tx>
            <c:strRef>
              <c:f>'36'!$I$11</c:f>
              <c:strCache>
                <c:ptCount val="1"/>
                <c:pt idx="0">
                  <c:v>Гарантії</c:v>
                </c:pt>
              </c:strCache>
            </c:strRef>
          </c:tx>
          <c:spPr>
            <a:ln w="25400" cap="rnd">
              <a:solidFill>
                <a:schemeClr val="accent4"/>
              </a:solidFill>
              <a:round/>
            </a:ln>
            <a:effectLst/>
            <a:extLst/>
          </c:spPr>
          <c:marker>
            <c:symbol val="none"/>
          </c:marker>
          <c:cat>
            <c:strRef>
              <c:f>'36'!$J$10:$Z$10</c:f>
              <c:strCache>
                <c:ptCount val="17"/>
                <c:pt idx="0">
                  <c:v>IV.21</c:v>
                </c:pt>
                <c:pt idx="2">
                  <c:v>IІ.22</c:v>
                </c:pt>
                <c:pt idx="4">
                  <c:v>IV.22</c:v>
                </c:pt>
                <c:pt idx="6">
                  <c:v>IІ.23</c:v>
                </c:pt>
                <c:pt idx="8">
                  <c:v>IV.23</c:v>
                </c:pt>
                <c:pt idx="10">
                  <c:v>IІ.24</c:v>
                </c:pt>
                <c:pt idx="12">
                  <c:v>IV.24</c:v>
                </c:pt>
                <c:pt idx="14">
                  <c:v>IІ.25</c:v>
                </c:pt>
                <c:pt idx="16">
                  <c:v>IV.25</c:v>
                </c:pt>
              </c:strCache>
            </c:strRef>
          </c:cat>
          <c:val>
            <c:numRef>
              <c:f>'36'!$J$11:$Z$11</c:f>
              <c:numCache>
                <c:formatCode>0%</c:formatCode>
                <c:ptCount val="17"/>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pt idx="16">
                  <c:v>1.5752062468271877</c:v>
                </c:pt>
              </c:numCache>
            </c:numRef>
          </c:val>
          <c:smooth val="0"/>
          <c:extLst>
            <c:ext xmlns:c16="http://schemas.microsoft.com/office/drawing/2014/chart" uri="{C3380CC4-5D6E-409C-BE32-E72D297353CC}">
              <c16:uniqueId val="{00000000-3FDF-454D-B335-923FA3F86F1F}"/>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MarkSkip val="1"/>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6251739798085403"/>
          <c:h val="0.67640776595364416"/>
        </c:manualLayout>
      </c:layout>
      <c:lineChart>
        <c:grouping val="standard"/>
        <c:varyColors val="0"/>
        <c:ser>
          <c:idx val="0"/>
          <c:order val="0"/>
          <c:tx>
            <c:strRef>
              <c:f>'36'!$H$11</c:f>
              <c:strCache>
                <c:ptCount val="1"/>
                <c:pt idx="0">
                  <c:v>Guarantees</c:v>
                </c:pt>
              </c:strCache>
            </c:strRef>
          </c:tx>
          <c:spPr>
            <a:ln w="25400" cap="rnd">
              <a:solidFill>
                <a:schemeClr val="accent4"/>
              </a:solidFill>
              <a:round/>
            </a:ln>
            <a:effectLst/>
            <a:extLst/>
          </c:spPr>
          <c:marker>
            <c:symbol val="none"/>
          </c:marker>
          <c:cat>
            <c:strRef>
              <c:f>'36'!$J$9:$Z$9</c:f>
              <c:strCache>
                <c:ptCount val="17"/>
                <c:pt idx="0">
                  <c:v>Q4.21</c:v>
                </c:pt>
                <c:pt idx="2">
                  <c:v>Q2.22</c:v>
                </c:pt>
                <c:pt idx="4">
                  <c:v>Q4.22</c:v>
                </c:pt>
                <c:pt idx="6">
                  <c:v>Q2.23</c:v>
                </c:pt>
                <c:pt idx="8">
                  <c:v>Q4.23</c:v>
                </c:pt>
                <c:pt idx="10">
                  <c:v>Q2.24</c:v>
                </c:pt>
                <c:pt idx="12">
                  <c:v>Q4.24</c:v>
                </c:pt>
                <c:pt idx="14">
                  <c:v>Q2.25</c:v>
                </c:pt>
                <c:pt idx="16">
                  <c:v>Q4.25</c:v>
                </c:pt>
              </c:strCache>
            </c:strRef>
          </c:cat>
          <c:val>
            <c:numRef>
              <c:f>'36'!$J$11:$Z$11</c:f>
              <c:numCache>
                <c:formatCode>0%</c:formatCode>
                <c:ptCount val="17"/>
                <c:pt idx="0">
                  <c:v>1</c:v>
                </c:pt>
                <c:pt idx="1">
                  <c:v>1.0712438843942114E-3</c:v>
                </c:pt>
                <c:pt idx="2">
                  <c:v>3.7507403601071891E-4</c:v>
                </c:pt>
                <c:pt idx="3">
                  <c:v>4.4634753172997942E-2</c:v>
                </c:pt>
                <c:pt idx="4">
                  <c:v>5.2555298226833948E-2</c:v>
                </c:pt>
                <c:pt idx="5">
                  <c:v>1.4513299812228674E-3</c:v>
                </c:pt>
                <c:pt idx="6">
                  <c:v>1.4240783301204219E-2</c:v>
                </c:pt>
                <c:pt idx="7">
                  <c:v>1.871764992245166E-2</c:v>
                </c:pt>
                <c:pt idx="8">
                  <c:v>1.7999204696931049E-2</c:v>
                </c:pt>
                <c:pt idx="9">
                  <c:v>0.10522896983099864</c:v>
                </c:pt>
                <c:pt idx="10">
                  <c:v>0.35166440593136766</c:v>
                </c:pt>
                <c:pt idx="11">
                  <c:v>8.8468658564098801E-2</c:v>
                </c:pt>
                <c:pt idx="12">
                  <c:v>3.6931788111591118E-2</c:v>
                </c:pt>
                <c:pt idx="13">
                  <c:v>0.53395076766420513</c:v>
                </c:pt>
                <c:pt idx="14">
                  <c:v>0.49845973035210139</c:v>
                </c:pt>
                <c:pt idx="15">
                  <c:v>1.8438468771156913</c:v>
                </c:pt>
                <c:pt idx="16">
                  <c:v>1.5752062468271877</c:v>
                </c:pt>
              </c:numCache>
            </c:numRef>
          </c:val>
          <c:smooth val="0"/>
          <c:extLst>
            <c:ext xmlns:c16="http://schemas.microsoft.com/office/drawing/2014/chart" uri="{C3380CC4-5D6E-409C-BE32-E72D297353CC}">
              <c16:uniqueId val="{00000000-5DBD-4B00-9FB8-8E548E3601C1}"/>
            </c:ext>
          </c:extLst>
        </c:ser>
        <c:ser>
          <c:idx val="1"/>
          <c:order val="1"/>
          <c:tx>
            <c:strRef>
              <c:f>'36'!$H$12</c:f>
              <c:strCache>
                <c:ptCount val="1"/>
                <c:pt idx="0">
                  <c:v>Loans</c:v>
                </c:pt>
              </c:strCache>
            </c:strRef>
          </c:tx>
          <c:spPr>
            <a:ln w="25400" cap="rnd">
              <a:solidFill>
                <a:schemeClr val="accent1"/>
              </a:solidFill>
              <a:round/>
            </a:ln>
            <a:effectLst/>
            <a:extLst/>
          </c:spPr>
          <c:marker>
            <c:symbol val="none"/>
          </c:marker>
          <c:cat>
            <c:strRef>
              <c:f>'36'!$J$9:$Z$9</c:f>
              <c:strCache>
                <c:ptCount val="17"/>
                <c:pt idx="0">
                  <c:v>Q4.21</c:v>
                </c:pt>
                <c:pt idx="2">
                  <c:v>Q2.22</c:v>
                </c:pt>
                <c:pt idx="4">
                  <c:v>Q4.22</c:v>
                </c:pt>
                <c:pt idx="6">
                  <c:v>Q2.23</c:v>
                </c:pt>
                <c:pt idx="8">
                  <c:v>Q4.23</c:v>
                </c:pt>
                <c:pt idx="10">
                  <c:v>Q2.24</c:v>
                </c:pt>
                <c:pt idx="12">
                  <c:v>Q4.24</c:v>
                </c:pt>
                <c:pt idx="14">
                  <c:v>Q2.25</c:v>
                </c:pt>
                <c:pt idx="16">
                  <c:v>Q4.25</c:v>
                </c:pt>
              </c:strCache>
            </c:strRef>
          </c:cat>
          <c:val>
            <c:numRef>
              <c:f>'36'!$J$12:$Z$12</c:f>
              <c:numCache>
                <c:formatCode>0%</c:formatCode>
                <c:ptCount val="17"/>
                <c:pt idx="0">
                  <c:v>1</c:v>
                </c:pt>
                <c:pt idx="1">
                  <c:v>0.48168521687849558</c:v>
                </c:pt>
                <c:pt idx="2">
                  <c:v>0.1997117482322236</c:v>
                </c:pt>
                <c:pt idx="3">
                  <c:v>0.32414538815311933</c:v>
                </c:pt>
                <c:pt idx="4">
                  <c:v>0.44744451192221013</c:v>
                </c:pt>
                <c:pt idx="5">
                  <c:v>0.59560619424905958</c:v>
                </c:pt>
                <c:pt idx="6">
                  <c:v>0.56480664254481261</c:v>
                </c:pt>
                <c:pt idx="7">
                  <c:v>0.69647725184440368</c:v>
                </c:pt>
                <c:pt idx="8">
                  <c:v>0.77124864183242436</c:v>
                </c:pt>
                <c:pt idx="9">
                  <c:v>0.73469965936745396</c:v>
                </c:pt>
                <c:pt idx="10">
                  <c:v>0.74003765959830514</c:v>
                </c:pt>
                <c:pt idx="11">
                  <c:v>0.83827773081521118</c:v>
                </c:pt>
                <c:pt idx="12">
                  <c:v>0.6913475885080741</c:v>
                </c:pt>
                <c:pt idx="13">
                  <c:v>0.74743243331413145</c:v>
                </c:pt>
                <c:pt idx="14">
                  <c:v>0.77183206407858451</c:v>
                </c:pt>
                <c:pt idx="15">
                  <c:v>0.90197466235414159</c:v>
                </c:pt>
                <c:pt idx="16">
                  <c:v>1.0863085541439941</c:v>
                </c:pt>
              </c:numCache>
            </c:numRef>
          </c:val>
          <c:smooth val="0"/>
          <c:extLst>
            <c:ext xmlns:c16="http://schemas.microsoft.com/office/drawing/2014/chart" uri="{C3380CC4-5D6E-409C-BE32-E72D297353CC}">
              <c16:uniqueId val="{00000001-5DBD-4B00-9FB8-8E548E3601C1}"/>
            </c:ext>
          </c:extLst>
        </c:ser>
        <c:ser>
          <c:idx val="2"/>
          <c:order val="2"/>
          <c:tx>
            <c:strRef>
              <c:f>'36'!$H$13</c:f>
              <c:strCache>
                <c:ptCount val="1"/>
                <c:pt idx="0">
                  <c:v>Factoring</c:v>
                </c:pt>
              </c:strCache>
            </c:strRef>
          </c:tx>
          <c:spPr>
            <a:ln w="25400" cap="rnd">
              <a:solidFill>
                <a:schemeClr val="accent2"/>
              </a:solidFill>
              <a:round/>
            </a:ln>
            <a:effectLst/>
            <a:extLst/>
          </c:spPr>
          <c:marker>
            <c:symbol val="none"/>
          </c:marker>
          <c:cat>
            <c:strRef>
              <c:f>'36'!$J$9:$Z$9</c:f>
              <c:strCache>
                <c:ptCount val="17"/>
                <c:pt idx="0">
                  <c:v>Q4.21</c:v>
                </c:pt>
                <c:pt idx="2">
                  <c:v>Q2.22</c:v>
                </c:pt>
                <c:pt idx="4">
                  <c:v>Q4.22</c:v>
                </c:pt>
                <c:pt idx="6">
                  <c:v>Q2.23</c:v>
                </c:pt>
                <c:pt idx="8">
                  <c:v>Q4.23</c:v>
                </c:pt>
                <c:pt idx="10">
                  <c:v>Q2.24</c:v>
                </c:pt>
                <c:pt idx="12">
                  <c:v>Q4.24</c:v>
                </c:pt>
                <c:pt idx="14">
                  <c:v>Q2.25</c:v>
                </c:pt>
                <c:pt idx="16">
                  <c:v>Q4.25</c:v>
                </c:pt>
              </c:strCache>
            </c:strRef>
          </c:cat>
          <c:val>
            <c:numRef>
              <c:f>'36'!$J$13:$Z$13</c:f>
              <c:numCache>
                <c:formatCode>0%</c:formatCode>
                <c:ptCount val="17"/>
                <c:pt idx="0">
                  <c:v>1</c:v>
                </c:pt>
                <c:pt idx="1">
                  <c:v>0.3456049541755945</c:v>
                </c:pt>
                <c:pt idx="2">
                  <c:v>0.31301377255421714</c:v>
                </c:pt>
                <c:pt idx="3">
                  <c:v>0.39326784027307227</c:v>
                </c:pt>
                <c:pt idx="4">
                  <c:v>0.51286752500705712</c:v>
                </c:pt>
                <c:pt idx="5">
                  <c:v>0.71363875988425995</c:v>
                </c:pt>
                <c:pt idx="6">
                  <c:v>0.53657141666071639</c:v>
                </c:pt>
                <c:pt idx="7">
                  <c:v>0.53372021122552005</c:v>
                </c:pt>
                <c:pt idx="8">
                  <c:v>0.52788092525674879</c:v>
                </c:pt>
                <c:pt idx="9">
                  <c:v>0.44919258799256612</c:v>
                </c:pt>
                <c:pt idx="10">
                  <c:v>0.58076357446952376</c:v>
                </c:pt>
                <c:pt idx="11">
                  <c:v>0.45881374709045752</c:v>
                </c:pt>
                <c:pt idx="12">
                  <c:v>0.52953067215581628</c:v>
                </c:pt>
                <c:pt idx="13">
                  <c:v>0.60481631334109376</c:v>
                </c:pt>
                <c:pt idx="14">
                  <c:v>0.59548791012812907</c:v>
                </c:pt>
                <c:pt idx="15">
                  <c:v>0.79100238639153697</c:v>
                </c:pt>
                <c:pt idx="16">
                  <c:v>0.84271106624780523</c:v>
                </c:pt>
              </c:numCache>
            </c:numRef>
          </c:val>
          <c:smooth val="0"/>
          <c:extLst>
            <c:ext xmlns:c16="http://schemas.microsoft.com/office/drawing/2014/chart" uri="{C3380CC4-5D6E-409C-BE32-E72D297353CC}">
              <c16:uniqueId val="{00000002-5DBD-4B00-9FB8-8E548E3601C1}"/>
            </c:ext>
          </c:extLst>
        </c:ser>
        <c:ser>
          <c:idx val="3"/>
          <c:order val="3"/>
          <c:tx>
            <c:strRef>
              <c:f>'36'!$H$14</c:f>
              <c:strCache>
                <c:ptCount val="1"/>
                <c:pt idx="0">
                  <c:v>Leasing*</c:v>
                </c:pt>
              </c:strCache>
            </c:strRef>
          </c:tx>
          <c:spPr>
            <a:ln w="25400" cap="rnd">
              <a:solidFill>
                <a:schemeClr val="accent3"/>
              </a:solidFill>
              <a:round/>
            </a:ln>
            <a:effectLst/>
            <a:extLst/>
          </c:spPr>
          <c:marker>
            <c:symbol val="none"/>
          </c:marker>
          <c:cat>
            <c:strRef>
              <c:f>'36'!$J$9:$Z$9</c:f>
              <c:strCache>
                <c:ptCount val="17"/>
                <c:pt idx="0">
                  <c:v>Q4.21</c:v>
                </c:pt>
                <c:pt idx="2">
                  <c:v>Q2.22</c:v>
                </c:pt>
                <c:pt idx="4">
                  <c:v>Q4.22</c:v>
                </c:pt>
                <c:pt idx="6">
                  <c:v>Q2.23</c:v>
                </c:pt>
                <c:pt idx="8">
                  <c:v>Q4.23</c:v>
                </c:pt>
                <c:pt idx="10">
                  <c:v>Q2.24</c:v>
                </c:pt>
                <c:pt idx="12">
                  <c:v>Q4.24</c:v>
                </c:pt>
                <c:pt idx="14">
                  <c:v>Q2.25</c:v>
                </c:pt>
                <c:pt idx="16">
                  <c:v>Q4.25</c:v>
                </c:pt>
              </c:strCache>
            </c:strRef>
          </c:cat>
          <c:val>
            <c:numRef>
              <c:f>'36'!$J$14:$Z$14</c:f>
              <c:numCache>
                <c:formatCode>0%</c:formatCode>
                <c:ptCount val="17"/>
                <c:pt idx="0">
                  <c:v>1</c:v>
                </c:pt>
                <c:pt idx="1">
                  <c:v>0.42778463649156545</c:v>
                </c:pt>
                <c:pt idx="2">
                  <c:v>0.14758258778935263</c:v>
                </c:pt>
                <c:pt idx="3">
                  <c:v>0.27075521460174795</c:v>
                </c:pt>
                <c:pt idx="4">
                  <c:v>0.31607333493239964</c:v>
                </c:pt>
                <c:pt idx="5">
                  <c:v>0.43391148893040166</c:v>
                </c:pt>
                <c:pt idx="6">
                  <c:v>0.52486053626624618</c:v>
                </c:pt>
                <c:pt idx="7">
                  <c:v>0.55486241647042212</c:v>
                </c:pt>
                <c:pt idx="8">
                  <c:v>0.45676685327832978</c:v>
                </c:pt>
                <c:pt idx="9">
                  <c:v>0.42761038795502077</c:v>
                </c:pt>
                <c:pt idx="10">
                  <c:v>0.55496978939658692</c:v>
                </c:pt>
                <c:pt idx="11">
                  <c:v>0.5759358355176718</c:v>
                </c:pt>
                <c:pt idx="12">
                  <c:v>0.66284708998947051</c:v>
                </c:pt>
                <c:pt idx="13">
                  <c:v>0.63190852003002407</c:v>
                </c:pt>
                <c:pt idx="14">
                  <c:v>0.81497271800681981</c:v>
                </c:pt>
                <c:pt idx="15">
                  <c:v>0.87521565654650535</c:v>
                </c:pt>
                <c:pt idx="16">
                  <c:v>0.84568134264565253</c:v>
                </c:pt>
              </c:numCache>
            </c:numRef>
          </c:val>
          <c:smooth val="0"/>
          <c:extLst>
            <c:ext xmlns:c16="http://schemas.microsoft.com/office/drawing/2014/chart" uri="{C3380CC4-5D6E-409C-BE32-E72D297353CC}">
              <c16:uniqueId val="{00000003-5DBD-4B00-9FB8-8E548E3601C1}"/>
            </c:ext>
          </c:extLst>
        </c:ser>
        <c:dLbls>
          <c:showLegendKey val="0"/>
          <c:showVal val="0"/>
          <c:showCatName val="0"/>
          <c:showSerName val="0"/>
          <c:showPercent val="0"/>
          <c:showBubbleSize val="0"/>
        </c:dLbls>
        <c:smooth val="0"/>
        <c:axId val="429862752"/>
        <c:axId val="392765136"/>
      </c:line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tickLblSkip val="3"/>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0.45"/>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9664857532418876"/>
          <c:w val="1"/>
          <c:h val="0.203351424675811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5.5137740294826883E-2"/>
          <c:w val="0.8888166105792793"/>
          <c:h val="0.74266405833185134"/>
        </c:manualLayout>
      </c:layout>
      <c:barChart>
        <c:barDir val="col"/>
        <c:grouping val="stacked"/>
        <c:varyColors val="0"/>
        <c:ser>
          <c:idx val="0"/>
          <c:order val="0"/>
          <c:tx>
            <c:strRef>
              <c:f>'37'!$H$11</c:f>
              <c:strCache>
                <c:ptCount val="1"/>
                <c:pt idx="0">
                  <c:v>Юридичні особи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'37'!$I$10:$Y$10</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'37'!$I$11:$Y$11</c:f>
              <c:numCache>
                <c:formatCode>0.000</c:formatCode>
                <c:ptCount val="17"/>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87.508909259879999</c:v>
                </c:pt>
                <c:pt idx="15">
                  <c:v>97.498689750080004</c:v>
                </c:pt>
                <c:pt idx="16">
                  <c:v>99.195958862669997</c:v>
                </c:pt>
              </c:numCache>
            </c:numRef>
          </c:val>
          <c:extLst>
            <c:ext xmlns:c16="http://schemas.microsoft.com/office/drawing/2014/chart" uri="{C3380CC4-5D6E-409C-BE32-E72D297353CC}">
              <c16:uniqueId val="{00000000-759A-471F-B193-88F7E6AAAB65}"/>
            </c:ext>
          </c:extLst>
        </c:ser>
        <c:ser>
          <c:idx val="1"/>
          <c:order val="1"/>
          <c:tx>
            <c:strRef>
              <c:f>'37'!$H$12</c:f>
              <c:strCache>
                <c:ptCount val="1"/>
                <c:pt idx="0">
                  <c:v>Фізичні особи*</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'37'!$I$10:$Y$10</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'37'!$I$12:$Y$12</c:f>
              <c:numCache>
                <c:formatCode>0.000</c:formatCode>
                <c:ptCount val="17"/>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25.406535493130001</c:v>
                </c:pt>
                <c:pt idx="15">
                  <c:v>26.120351296949998</c:v>
                </c:pt>
                <c:pt idx="16">
                  <c:v>28.903849697720002</c:v>
                </c:pt>
              </c:numCache>
            </c:numRef>
          </c:val>
          <c:extLst>
            <c:ext xmlns:c16="http://schemas.microsoft.com/office/drawing/2014/chart" uri="{C3380CC4-5D6E-409C-BE32-E72D297353CC}">
              <c16:uniqueId val="{00000001-759A-471F-B193-88F7E6AAAB65}"/>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983803494873137"/>
          <c:w val="1"/>
          <c:h val="0.1101619650512684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80210409383475"/>
          <c:y val="5.5137740294826883E-2"/>
          <c:w val="0.85977096742575232"/>
          <c:h val="0.74266405833185134"/>
        </c:manualLayout>
      </c:layout>
      <c:barChart>
        <c:barDir val="col"/>
        <c:grouping val="stacked"/>
        <c:varyColors val="0"/>
        <c:ser>
          <c:idx val="0"/>
          <c:order val="0"/>
          <c:tx>
            <c:strRef>
              <c:f>'37'!$G$11</c:f>
              <c:strCache>
                <c:ptCount val="1"/>
                <c:pt idx="0">
                  <c:v>Corporates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'37'!$I$10:$Y$10</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'37'!$I$11:$Y$11</c:f>
              <c:numCache>
                <c:formatCode>0.000</c:formatCode>
                <c:ptCount val="17"/>
                <c:pt idx="0">
                  <c:v>62.945665546779999</c:v>
                </c:pt>
                <c:pt idx="1">
                  <c:v>64.877224999269998</c:v>
                </c:pt>
                <c:pt idx="2">
                  <c:v>67.435945294980002</c:v>
                </c:pt>
                <c:pt idx="3">
                  <c:v>71.537987317749995</c:v>
                </c:pt>
                <c:pt idx="4">
                  <c:v>69.395328776170004</c:v>
                </c:pt>
                <c:pt idx="5">
                  <c:v>74.545585108309993</c:v>
                </c:pt>
                <c:pt idx="6">
                  <c:v>75.471101994430001</c:v>
                </c:pt>
                <c:pt idx="7">
                  <c:v>85.402782772669994</c:v>
                </c:pt>
                <c:pt idx="8">
                  <c:v>89.666038374340005</c:v>
                </c:pt>
                <c:pt idx="9">
                  <c:v>66.270041377509997</c:v>
                </c:pt>
                <c:pt idx="10">
                  <c:v>72.790985756810002</c:v>
                </c:pt>
                <c:pt idx="11">
                  <c:v>72.179468212339998</c:v>
                </c:pt>
                <c:pt idx="12">
                  <c:v>70.085225156289994</c:v>
                </c:pt>
                <c:pt idx="13">
                  <c:v>80.027558064869993</c:v>
                </c:pt>
                <c:pt idx="14">
                  <c:v>87.508909259879999</c:v>
                </c:pt>
                <c:pt idx="15">
                  <c:v>97.498689750080004</c:v>
                </c:pt>
                <c:pt idx="16">
                  <c:v>99.195958862669997</c:v>
                </c:pt>
              </c:numCache>
            </c:numRef>
          </c:val>
          <c:extLst>
            <c:ext xmlns:c16="http://schemas.microsoft.com/office/drawing/2014/chart" uri="{C3380CC4-5D6E-409C-BE32-E72D297353CC}">
              <c16:uniqueId val="{00000000-3BF9-4CFD-A997-DFB76C4F9B33}"/>
            </c:ext>
          </c:extLst>
        </c:ser>
        <c:ser>
          <c:idx val="1"/>
          <c:order val="1"/>
          <c:tx>
            <c:strRef>
              <c:f>'37'!$G$12</c:f>
              <c:strCache>
                <c:ptCount val="1"/>
                <c:pt idx="0">
                  <c:v>Individuals*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'37'!$I$10:$Y$10</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'37'!$I$12:$Y$12</c:f>
              <c:numCache>
                <c:formatCode>0.000</c:formatCode>
                <c:ptCount val="17"/>
                <c:pt idx="0">
                  <c:v>12.63067784187</c:v>
                </c:pt>
                <c:pt idx="1">
                  <c:v>10.89204385092</c:v>
                </c:pt>
                <c:pt idx="2">
                  <c:v>9.5962502983199993</c:v>
                </c:pt>
                <c:pt idx="3">
                  <c:v>9.8556478595999994</c:v>
                </c:pt>
                <c:pt idx="4">
                  <c:v>8.5052544838799999</c:v>
                </c:pt>
                <c:pt idx="5">
                  <c:v>9.2225413358400008</c:v>
                </c:pt>
                <c:pt idx="6">
                  <c:v>9.3501464701600003</c:v>
                </c:pt>
                <c:pt idx="7">
                  <c:v>9.8567382087500004</c:v>
                </c:pt>
                <c:pt idx="8">
                  <c:v>10.22720633248</c:v>
                </c:pt>
                <c:pt idx="9">
                  <c:v>12.09847296615</c:v>
                </c:pt>
                <c:pt idx="10">
                  <c:v>15.66678617887</c:v>
                </c:pt>
                <c:pt idx="11">
                  <c:v>19.533272769419998</c:v>
                </c:pt>
                <c:pt idx="12">
                  <c:v>20.739052770379999</c:v>
                </c:pt>
                <c:pt idx="13">
                  <c:v>24.48432969525</c:v>
                </c:pt>
                <c:pt idx="14">
                  <c:v>25.406535493130001</c:v>
                </c:pt>
                <c:pt idx="15">
                  <c:v>26.120351296949998</c:v>
                </c:pt>
                <c:pt idx="16">
                  <c:v>28.903849697720002</c:v>
                </c:pt>
              </c:numCache>
            </c:numRef>
          </c:val>
          <c:extLst>
            <c:ext xmlns:c16="http://schemas.microsoft.com/office/drawing/2014/chart" uri="{C3380CC4-5D6E-409C-BE32-E72D297353CC}">
              <c16:uniqueId val="{00000001-3BF9-4CFD-A997-DFB76C4F9B33}"/>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356800959152239"/>
          <c:w val="1"/>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'38'!$I$11</c:f>
              <c:strCache>
                <c:ptCount val="1"/>
                <c:pt idx="0">
                  <c:v>Юридичні особи</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'38'!$J$10:$Y$10</c:f>
              <c:strCache>
                <c:ptCount val="16"/>
                <c:pt idx="0">
                  <c:v>І.22</c:v>
                </c:pt>
                <c:pt idx="3">
                  <c:v>IV.22</c:v>
                </c:pt>
                <c:pt idx="5">
                  <c:v>ІІ.23</c:v>
                </c:pt>
                <c:pt idx="7">
                  <c:v>IV.23</c:v>
                </c:pt>
                <c:pt idx="9">
                  <c:v>ІІ.24</c:v>
                </c:pt>
                <c:pt idx="11">
                  <c:v>IV.24</c:v>
                </c:pt>
                <c:pt idx="13">
                  <c:v>ІІ.25</c:v>
                </c:pt>
                <c:pt idx="15">
                  <c:v>IV.25</c:v>
                </c:pt>
              </c:strCache>
            </c:strRef>
          </c:cat>
          <c:val>
            <c:numRef>
              <c:f>'38'!$J$11:$Y$11</c:f>
              <c:numCache>
                <c:formatCode>0.0</c:formatCode>
                <c:ptCount val="16"/>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16.316400767560001</c:v>
                </c:pt>
                <c:pt idx="9">
                  <c:v>20.33812341318</c:v>
                </c:pt>
                <c:pt idx="10">
                  <c:v>21.66782292193</c:v>
                </c:pt>
                <c:pt idx="11">
                  <c:v>17.892087407409996</c:v>
                </c:pt>
                <c:pt idx="12">
                  <c:v>18.075480072059996</c:v>
                </c:pt>
                <c:pt idx="13">
                  <c:v>18.557771289590001</c:v>
                </c:pt>
                <c:pt idx="14">
                  <c:v>23.91151001199</c:v>
                </c:pt>
                <c:pt idx="15">
                  <c:v>28.977281461089998</c:v>
                </c:pt>
              </c:numCache>
            </c:numRef>
          </c:val>
          <c:extLst>
            <c:ext xmlns:c16="http://schemas.microsoft.com/office/drawing/2014/chart" uri="{C3380CC4-5D6E-409C-BE32-E72D297353CC}">
              <c16:uniqueId val="{00000000-2810-4211-9AA5-3239520DFBF9}"/>
            </c:ext>
          </c:extLst>
        </c:ser>
        <c:ser>
          <c:idx val="1"/>
          <c:order val="1"/>
          <c:tx>
            <c:strRef>
              <c:f>'38'!$I$12</c:f>
              <c:strCache>
                <c:ptCount val="1"/>
                <c:pt idx="0">
                  <c:v>Фізичні особи*</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'38'!$J$10:$Y$10</c:f>
              <c:strCache>
                <c:ptCount val="16"/>
                <c:pt idx="0">
                  <c:v>І.22</c:v>
                </c:pt>
                <c:pt idx="3">
                  <c:v>IV.22</c:v>
                </c:pt>
                <c:pt idx="5">
                  <c:v>ІІ.23</c:v>
                </c:pt>
                <c:pt idx="7">
                  <c:v>IV.23</c:v>
                </c:pt>
                <c:pt idx="9">
                  <c:v>ІІ.24</c:v>
                </c:pt>
                <c:pt idx="11">
                  <c:v>IV.24</c:v>
                </c:pt>
                <c:pt idx="13">
                  <c:v>ІІ.25</c:v>
                </c:pt>
                <c:pt idx="15">
                  <c:v>IV.25</c:v>
                </c:pt>
              </c:strCache>
            </c:strRef>
          </c:cat>
          <c:val>
            <c:numRef>
              <c:f>'38'!$J$12:$Y$12</c:f>
              <c:numCache>
                <c:formatCode>0.0</c:formatCode>
                <c:ptCount val="16"/>
                <c:pt idx="0">
                  <c:v>11.681315273480001</c:v>
                </c:pt>
                <c:pt idx="1">
                  <c:v>1.36505641238</c:v>
                </c:pt>
                <c:pt idx="2">
                  <c:v>4.7920430324199996</c:v>
                </c:pt>
                <c:pt idx="3">
                  <c:v>6.80847920144</c:v>
                </c:pt>
                <c:pt idx="4">
                  <c:v>9.3645699222599994</c:v>
                </c:pt>
                <c:pt idx="5">
                  <c:v>9.3575175071499999</c:v>
                </c:pt>
                <c:pt idx="6">
                  <c:v>11.022764359</c:v>
                </c:pt>
                <c:pt idx="7">
                  <c:v>12.248578391900001</c:v>
                </c:pt>
                <c:pt idx="8">
                  <c:v>4.5204790647199999</c:v>
                </c:pt>
                <c:pt idx="9">
                  <c:v>4.731287857239999</c:v>
                </c:pt>
                <c:pt idx="10">
                  <c:v>11.73136868377</c:v>
                </c:pt>
                <c:pt idx="11">
                  <c:v>12.932646965070008</c:v>
                </c:pt>
                <c:pt idx="12">
                  <c:v>13.345020549739999</c:v>
                </c:pt>
                <c:pt idx="13">
                  <c:v>13.888438920710001</c:v>
                </c:pt>
                <c:pt idx="14">
                  <c:v>14.005623599249999</c:v>
                </c:pt>
                <c:pt idx="15">
                  <c:v>16.688864506920002</c:v>
                </c:pt>
              </c:numCache>
            </c:numRef>
          </c:val>
          <c:extLst>
            <c:ext xmlns:c16="http://schemas.microsoft.com/office/drawing/2014/chart" uri="{C3380CC4-5D6E-409C-BE32-E72D297353CC}">
              <c16:uniqueId val="{00000001-2810-4211-9AA5-3239520DFBF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77747128060263648"/>
        </c:manualLayout>
      </c:layout>
      <c:barChart>
        <c:barDir val="col"/>
        <c:grouping val="stacked"/>
        <c:varyColors val="0"/>
        <c:ser>
          <c:idx val="0"/>
          <c:order val="0"/>
          <c:tx>
            <c:strRef>
              <c:f>'38'!$H$11</c:f>
              <c:strCache>
                <c:ptCount val="1"/>
                <c:pt idx="0">
                  <c:v>Corporates</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'38'!$J$9:$Y$9</c:f>
              <c:strCache>
                <c:ptCount val="16"/>
                <c:pt idx="0">
                  <c:v>Q1.22</c:v>
                </c:pt>
                <c:pt idx="3">
                  <c:v>Q4.22</c:v>
                </c:pt>
                <c:pt idx="5">
                  <c:v>Q2.23</c:v>
                </c:pt>
                <c:pt idx="7">
                  <c:v>Q4.23</c:v>
                </c:pt>
                <c:pt idx="9">
                  <c:v>Q2.24</c:v>
                </c:pt>
                <c:pt idx="11">
                  <c:v>Q4.24</c:v>
                </c:pt>
                <c:pt idx="13">
                  <c:v>Q2.25</c:v>
                </c:pt>
                <c:pt idx="15">
                  <c:v>Q4.25</c:v>
                </c:pt>
              </c:strCache>
            </c:strRef>
          </c:cat>
          <c:val>
            <c:numRef>
              <c:f>'38'!$J$11:$Y$11</c:f>
              <c:numCache>
                <c:formatCode>0.0</c:formatCode>
                <c:ptCount val="16"/>
                <c:pt idx="0">
                  <c:v>8.5677266223000004</c:v>
                </c:pt>
                <c:pt idx="1">
                  <c:v>7.0304089565599996</c:v>
                </c:pt>
                <c:pt idx="2">
                  <c:v>8.8343530350599995</c:v>
                </c:pt>
                <c:pt idx="3">
                  <c:v>12.001154871750002</c:v>
                </c:pt>
                <c:pt idx="4">
                  <c:v>15.67347226407</c:v>
                </c:pt>
                <c:pt idx="5">
                  <c:v>14.3857757623</c:v>
                </c:pt>
                <c:pt idx="6">
                  <c:v>18.255686707959999</c:v>
                </c:pt>
                <c:pt idx="7">
                  <c:v>20.173105963979999</c:v>
                </c:pt>
                <c:pt idx="8">
                  <c:v>16.316400767560001</c:v>
                </c:pt>
                <c:pt idx="9">
                  <c:v>20.33812341318</c:v>
                </c:pt>
                <c:pt idx="10">
                  <c:v>21.66782292193</c:v>
                </c:pt>
                <c:pt idx="11">
                  <c:v>17.892087407409996</c:v>
                </c:pt>
                <c:pt idx="12">
                  <c:v>18.075480072059996</c:v>
                </c:pt>
                <c:pt idx="13">
                  <c:v>18.557771289590001</c:v>
                </c:pt>
                <c:pt idx="14">
                  <c:v>23.91151001199</c:v>
                </c:pt>
                <c:pt idx="15">
                  <c:v>28.977281461089998</c:v>
                </c:pt>
              </c:numCache>
            </c:numRef>
          </c:val>
          <c:extLst>
            <c:ext xmlns:c16="http://schemas.microsoft.com/office/drawing/2014/chart" uri="{C3380CC4-5D6E-409C-BE32-E72D297353CC}">
              <c16:uniqueId val="{00000000-9A41-4A5E-947A-01E91C57D619}"/>
            </c:ext>
          </c:extLst>
        </c:ser>
        <c:ser>
          <c:idx val="1"/>
          <c:order val="1"/>
          <c:tx>
            <c:strRef>
              <c:f>'38'!$H$12</c:f>
              <c:strCache>
                <c:ptCount val="1"/>
                <c:pt idx="0">
                  <c:v>Individuals*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'38'!$J$9:$Y$9</c:f>
              <c:strCache>
                <c:ptCount val="16"/>
                <c:pt idx="0">
                  <c:v>Q1.22</c:v>
                </c:pt>
                <c:pt idx="3">
                  <c:v>Q4.22</c:v>
                </c:pt>
                <c:pt idx="5">
                  <c:v>Q2.23</c:v>
                </c:pt>
                <c:pt idx="7">
                  <c:v>Q4.23</c:v>
                </c:pt>
                <c:pt idx="9">
                  <c:v>Q2.24</c:v>
                </c:pt>
                <c:pt idx="11">
                  <c:v>Q4.24</c:v>
                </c:pt>
                <c:pt idx="13">
                  <c:v>Q2.25</c:v>
                </c:pt>
                <c:pt idx="15">
                  <c:v>Q4.25</c:v>
                </c:pt>
              </c:strCache>
            </c:strRef>
          </c:cat>
          <c:val>
            <c:numRef>
              <c:f>'38'!$J$12:$Y$12</c:f>
              <c:numCache>
                <c:formatCode>0.0</c:formatCode>
                <c:ptCount val="16"/>
                <c:pt idx="0">
                  <c:v>11.681315273480001</c:v>
                </c:pt>
                <c:pt idx="1">
                  <c:v>1.36505641238</c:v>
                </c:pt>
                <c:pt idx="2">
                  <c:v>4.7920430324199996</c:v>
                </c:pt>
                <c:pt idx="3">
                  <c:v>6.80847920144</c:v>
                </c:pt>
                <c:pt idx="4">
                  <c:v>9.3645699222599994</c:v>
                </c:pt>
                <c:pt idx="5">
                  <c:v>9.3575175071499999</c:v>
                </c:pt>
                <c:pt idx="6">
                  <c:v>11.022764359</c:v>
                </c:pt>
                <c:pt idx="7">
                  <c:v>12.248578391900001</c:v>
                </c:pt>
                <c:pt idx="8">
                  <c:v>4.5204790647199999</c:v>
                </c:pt>
                <c:pt idx="9">
                  <c:v>4.731287857239999</c:v>
                </c:pt>
                <c:pt idx="10">
                  <c:v>11.73136868377</c:v>
                </c:pt>
                <c:pt idx="11">
                  <c:v>12.932646965070008</c:v>
                </c:pt>
                <c:pt idx="12">
                  <c:v>13.345020549739999</c:v>
                </c:pt>
                <c:pt idx="13">
                  <c:v>13.888438920710001</c:v>
                </c:pt>
                <c:pt idx="14">
                  <c:v>14.005623599249999</c:v>
                </c:pt>
                <c:pt idx="15">
                  <c:v>16.688864506920002</c:v>
                </c:pt>
              </c:numCache>
            </c:numRef>
          </c:val>
          <c:extLst>
            <c:ext xmlns:c16="http://schemas.microsoft.com/office/drawing/2014/chart" uri="{C3380CC4-5D6E-409C-BE32-E72D297353CC}">
              <c16:uniqueId val="{00000001-9A41-4A5E-947A-01E91C57D619}"/>
            </c:ext>
          </c:extLst>
        </c:ser>
        <c:dLbls>
          <c:showLegendKey val="0"/>
          <c:showVal val="0"/>
          <c:showCatName val="0"/>
          <c:showSerName val="0"/>
          <c:showPercent val="0"/>
          <c:showBubbleSize val="0"/>
        </c:dLbls>
        <c:gapWidth val="50"/>
        <c:overlap val="100"/>
        <c:axId val="429862752"/>
        <c:axId val="392765136"/>
      </c:barChart>
      <c:catAx>
        <c:axId val="4298627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1"/>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majorUnit val="10"/>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754519774011299"/>
          <c:w val="1"/>
          <c:h val="0.102454802259887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5822864293277785"/>
        </c:manualLayout>
      </c:layout>
      <c:barChart>
        <c:barDir val="col"/>
        <c:grouping val="percentStacked"/>
        <c:varyColors val="0"/>
        <c:ser>
          <c:idx val="0"/>
          <c:order val="0"/>
          <c:tx>
            <c:strRef>
              <c:f>'39'!$I$10</c:f>
              <c:strCache>
                <c:ptCount val="1"/>
                <c:pt idx="0">
                  <c:v>Паперова форма</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'39'!$J$8:$Y$9</c:f>
              <c:multiLvlStrCache>
                <c:ptCount val="16"/>
                <c:lvl>
                  <c:pt idx="0">
                    <c:v>I.24</c:v>
                  </c:pt>
                  <c:pt idx="1">
                    <c:v>ІІ.24</c:v>
                  </c:pt>
                  <c:pt idx="2">
                    <c:v>III.24</c:v>
                  </c:pt>
                  <c:pt idx="3">
                    <c:v>IV.24</c:v>
                  </c:pt>
                  <c:pt idx="4">
                    <c:v>I.25</c:v>
                  </c:pt>
                  <c:pt idx="5">
                    <c:v>ІІ.25</c:v>
                  </c:pt>
                  <c:pt idx="6">
                    <c:v>III.25</c:v>
                  </c:pt>
                  <c:pt idx="7">
                    <c:v>IV.25</c:v>
                  </c:pt>
                  <c:pt idx="8">
                    <c:v>I.24</c:v>
                  </c:pt>
                  <c:pt idx="9">
                    <c:v>ІІ.24</c:v>
                  </c:pt>
                  <c:pt idx="10">
                    <c:v>III.24</c:v>
                  </c:pt>
                  <c:pt idx="11">
                    <c:v>IV.24</c:v>
                  </c:pt>
                  <c:pt idx="12">
                    <c:v>I.25</c:v>
                  </c:pt>
                  <c:pt idx="13">
                    <c:v>ІІ.25</c:v>
                  </c:pt>
                  <c:pt idx="14">
                    <c:v>III.25</c:v>
                  </c:pt>
                  <c:pt idx="15">
                    <c:v>IV.25</c:v>
                  </c:pt>
                </c:lvl>
                <c:lvl>
                  <c:pt idx="0">
                    <c:v>За кількістю</c:v>
                  </c:pt>
                  <c:pt idx="8">
                    <c:v>За сумами</c:v>
                  </c:pt>
                </c:lvl>
              </c:multiLvlStrCache>
            </c:multiLvlStrRef>
          </c:cat>
          <c:val>
            <c:numRef>
              <c:f>'39'!$J$10:$Y$10</c:f>
              <c:numCache>
                <c:formatCode>#,##0</c:formatCode>
                <c:ptCount val="16"/>
                <c:pt idx="0">
                  <c:v>47335</c:v>
                </c:pt>
                <c:pt idx="1">
                  <c:v>45545</c:v>
                </c:pt>
                <c:pt idx="2">
                  <c:v>38906</c:v>
                </c:pt>
                <c:pt idx="3">
                  <c:v>33855</c:v>
                </c:pt>
                <c:pt idx="4">
                  <c:v>35725</c:v>
                </c:pt>
                <c:pt idx="5">
                  <c:v>38075</c:v>
                </c:pt>
                <c:pt idx="6">
                  <c:v>38338</c:v>
                </c:pt>
                <c:pt idx="7">
                  <c:v>36243</c:v>
                </c:pt>
                <c:pt idx="8" formatCode="0.0">
                  <c:v>18.854989356179999</c:v>
                </c:pt>
                <c:pt idx="9" formatCode="0.0">
                  <c:v>18.865965484349999</c:v>
                </c:pt>
                <c:pt idx="10" formatCode="0.0">
                  <c:v>21.70972097408</c:v>
                </c:pt>
                <c:pt idx="11" formatCode="0.0">
                  <c:v>16.561321152480001</c:v>
                </c:pt>
                <c:pt idx="12" formatCode="0.0">
                  <c:v>10.51142294704</c:v>
                </c:pt>
                <c:pt idx="13" formatCode="0.0">
                  <c:v>12.804840313390001</c:v>
                </c:pt>
                <c:pt idx="14" formatCode="0.0">
                  <c:v>24.60768393144</c:v>
                </c:pt>
                <c:pt idx="15" formatCode="0.000">
                  <c:v>33.240728430280001</c:v>
                </c:pt>
              </c:numCache>
            </c:numRef>
          </c:val>
          <c:extLst>
            <c:ext xmlns:c16="http://schemas.microsoft.com/office/drawing/2014/chart" uri="{C3380CC4-5D6E-409C-BE32-E72D297353CC}">
              <c16:uniqueId val="{00000000-5EB3-45BF-A2B4-33C169BBB35F}"/>
            </c:ext>
          </c:extLst>
        </c:ser>
        <c:ser>
          <c:idx val="1"/>
          <c:order val="1"/>
          <c:tx>
            <c:strRef>
              <c:f>'39'!$I$11</c:f>
              <c:strCache>
                <c:ptCount val="1"/>
                <c:pt idx="0">
                  <c:v>Форма електронного документа</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'39'!$J$8:$Y$9</c:f>
              <c:multiLvlStrCache>
                <c:ptCount val="16"/>
                <c:lvl>
                  <c:pt idx="0">
                    <c:v>I.24</c:v>
                  </c:pt>
                  <c:pt idx="1">
                    <c:v>ІІ.24</c:v>
                  </c:pt>
                  <c:pt idx="2">
                    <c:v>III.24</c:v>
                  </c:pt>
                  <c:pt idx="3">
                    <c:v>IV.24</c:v>
                  </c:pt>
                  <c:pt idx="4">
                    <c:v>I.25</c:v>
                  </c:pt>
                  <c:pt idx="5">
                    <c:v>ІІ.25</c:v>
                  </c:pt>
                  <c:pt idx="6">
                    <c:v>III.25</c:v>
                  </c:pt>
                  <c:pt idx="7">
                    <c:v>IV.25</c:v>
                  </c:pt>
                  <c:pt idx="8">
                    <c:v>I.24</c:v>
                  </c:pt>
                  <c:pt idx="9">
                    <c:v>ІІ.24</c:v>
                  </c:pt>
                  <c:pt idx="10">
                    <c:v>III.24</c:v>
                  </c:pt>
                  <c:pt idx="11">
                    <c:v>IV.24</c:v>
                  </c:pt>
                  <c:pt idx="12">
                    <c:v>I.25</c:v>
                  </c:pt>
                  <c:pt idx="13">
                    <c:v>ІІ.25</c:v>
                  </c:pt>
                  <c:pt idx="14">
                    <c:v>III.25</c:v>
                  </c:pt>
                  <c:pt idx="15">
                    <c:v>IV.25</c:v>
                  </c:pt>
                </c:lvl>
                <c:lvl>
                  <c:pt idx="0">
                    <c:v>За кількістю</c:v>
                  </c:pt>
                  <c:pt idx="8">
                    <c:v>За сумами</c:v>
                  </c:pt>
                </c:lvl>
              </c:multiLvlStrCache>
            </c:multiLvlStrRef>
          </c:cat>
          <c:val>
            <c:numRef>
              <c:f>'39'!$J$11:$Y$11</c:f>
              <c:numCache>
                <c:formatCode>#,##0</c:formatCode>
                <c:ptCount val="16"/>
                <c:pt idx="0">
                  <c:v>164755</c:v>
                </c:pt>
                <c:pt idx="1">
                  <c:v>189603</c:v>
                </c:pt>
                <c:pt idx="2">
                  <c:v>54449</c:v>
                </c:pt>
                <c:pt idx="3">
                  <c:v>6056</c:v>
                </c:pt>
                <c:pt idx="4">
                  <c:v>6854</c:v>
                </c:pt>
                <c:pt idx="5">
                  <c:v>8989</c:v>
                </c:pt>
                <c:pt idx="6">
                  <c:v>12222</c:v>
                </c:pt>
                <c:pt idx="7">
                  <c:v>12913</c:v>
                </c:pt>
                <c:pt idx="8" formatCode="0.0">
                  <c:v>1.4924649458499999</c:v>
                </c:pt>
                <c:pt idx="9" formatCode="0.0">
                  <c:v>1.49732613724</c:v>
                </c:pt>
                <c:pt idx="10" formatCode="0.0">
                  <c:v>0.39753880243</c:v>
                </c:pt>
                <c:pt idx="11" formatCode="0.0">
                  <c:v>5.7663975489999998E-2</c:v>
                </c:pt>
                <c:pt idx="12" formatCode="0.0">
                  <c:v>5.600429262E-2</c:v>
                </c:pt>
                <c:pt idx="13" formatCode="0.0">
                  <c:v>7.1149413889999999E-2</c:v>
                </c:pt>
                <c:pt idx="14" formatCode="0.0">
                  <c:v>9.9498225740000001E-2</c:v>
                </c:pt>
                <c:pt idx="15" formatCode="0.000">
                  <c:v>0.18790228315999999</c:v>
                </c:pt>
              </c:numCache>
            </c:numRef>
          </c:val>
          <c:extLst>
            <c:ext xmlns:c16="http://schemas.microsoft.com/office/drawing/2014/chart" uri="{C3380CC4-5D6E-409C-BE32-E72D297353CC}">
              <c16:uniqueId val="{00000001-5EB3-45BF-A2B4-33C169BBB35F}"/>
            </c:ext>
          </c:extLst>
        </c:ser>
        <c:ser>
          <c:idx val="2"/>
          <c:order val="2"/>
          <c:tx>
            <c:strRef>
              <c:f>'39'!$I$12</c:f>
              <c:strCache>
                <c:ptCount val="1"/>
                <c:pt idx="0">
                  <c:v>Електронний договір </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9"/>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AA92-4E66-90FC-DA567AC7FE3B}"/>
              </c:ext>
            </c:extLst>
          </c:dPt>
          <c:cat>
            <c:multiLvlStrRef>
              <c:f>'39'!$J$8:$Y$9</c:f>
              <c:multiLvlStrCache>
                <c:ptCount val="16"/>
                <c:lvl>
                  <c:pt idx="0">
                    <c:v>I.24</c:v>
                  </c:pt>
                  <c:pt idx="1">
                    <c:v>ІІ.24</c:v>
                  </c:pt>
                  <c:pt idx="2">
                    <c:v>III.24</c:v>
                  </c:pt>
                  <c:pt idx="3">
                    <c:v>IV.24</c:v>
                  </c:pt>
                  <c:pt idx="4">
                    <c:v>I.25</c:v>
                  </c:pt>
                  <c:pt idx="5">
                    <c:v>ІІ.25</c:v>
                  </c:pt>
                  <c:pt idx="6">
                    <c:v>III.25</c:v>
                  </c:pt>
                  <c:pt idx="7">
                    <c:v>IV.25</c:v>
                  </c:pt>
                  <c:pt idx="8">
                    <c:v>I.24</c:v>
                  </c:pt>
                  <c:pt idx="9">
                    <c:v>ІІ.24</c:v>
                  </c:pt>
                  <c:pt idx="10">
                    <c:v>III.24</c:v>
                  </c:pt>
                  <c:pt idx="11">
                    <c:v>IV.24</c:v>
                  </c:pt>
                  <c:pt idx="12">
                    <c:v>I.25</c:v>
                  </c:pt>
                  <c:pt idx="13">
                    <c:v>ІІ.25</c:v>
                  </c:pt>
                  <c:pt idx="14">
                    <c:v>III.25</c:v>
                  </c:pt>
                  <c:pt idx="15">
                    <c:v>IV.25</c:v>
                  </c:pt>
                </c:lvl>
                <c:lvl>
                  <c:pt idx="0">
                    <c:v>За кількістю</c:v>
                  </c:pt>
                  <c:pt idx="8">
                    <c:v>За сумами</c:v>
                  </c:pt>
                </c:lvl>
              </c:multiLvlStrCache>
            </c:multiLvlStrRef>
          </c:cat>
          <c:val>
            <c:numRef>
              <c:f>'39'!$J$12:$Y$12</c:f>
              <c:numCache>
                <c:formatCode>#,##0</c:formatCode>
                <c:ptCount val="16"/>
                <c:pt idx="0">
                  <c:v>1801326</c:v>
                </c:pt>
                <c:pt idx="1">
                  <c:v>1809487</c:v>
                </c:pt>
                <c:pt idx="2">
                  <c:v>2096253</c:v>
                </c:pt>
                <c:pt idx="3">
                  <c:v>2065350</c:v>
                </c:pt>
                <c:pt idx="4">
                  <c:v>2162702</c:v>
                </c:pt>
                <c:pt idx="5">
                  <c:v>2135608</c:v>
                </c:pt>
                <c:pt idx="6">
                  <c:v>2091483</c:v>
                </c:pt>
                <c:pt idx="7">
                  <c:v>2034485</c:v>
                </c:pt>
                <c:pt idx="8" formatCode="0.0">
                  <c:v>10.53778705903</c:v>
                </c:pt>
                <c:pt idx="9" formatCode="0.0">
                  <c:v>10.746348136030001</c:v>
                </c:pt>
                <c:pt idx="10" formatCode="0.0">
                  <c:v>13.13218768168</c:v>
                </c:pt>
                <c:pt idx="11" formatCode="0.0">
                  <c:v>12.44382559096</c:v>
                </c:pt>
                <c:pt idx="12" formatCode="0.0">
                  <c:v>11.894898589029999</c:v>
                </c:pt>
                <c:pt idx="13" formatCode="0.0">
                  <c:v>12.649822073359999</c:v>
                </c:pt>
                <c:pt idx="14" formatCode="0.0">
                  <c:v>12.77992017423</c:v>
                </c:pt>
                <c:pt idx="15" formatCode="0.000">
                  <c:v>16.35490963526</c:v>
                </c:pt>
              </c:numCache>
            </c:numRef>
          </c:val>
          <c:extLst>
            <c:ext xmlns:c16="http://schemas.microsoft.com/office/drawing/2014/chart" uri="{C3380CC4-5D6E-409C-BE32-E72D297353CC}">
              <c16:uniqueId val="{00000002-5EB3-45BF-A2B4-33C169BBB35F}"/>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5110952837236742"/>
          <c:w val="0.99165623696287031"/>
          <c:h val="0.1436642058898862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19694237219097"/>
          <c:y val="4.85010101010101E-2"/>
          <c:w val="0.85885145145342434"/>
          <c:h val="0.57732172647579261"/>
        </c:manualLayout>
      </c:layout>
      <c:barChart>
        <c:barDir val="col"/>
        <c:grouping val="percentStacked"/>
        <c:varyColors val="0"/>
        <c:ser>
          <c:idx val="0"/>
          <c:order val="0"/>
          <c:tx>
            <c:strRef>
              <c:f>'39'!$H$10</c:f>
              <c:strCache>
                <c:ptCount val="1"/>
                <c:pt idx="0">
                  <c:v>Hard copy</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multiLvlStrRef>
              <c:f>'39'!$J$6:$Y$7</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By quantity </c:v>
                  </c:pt>
                  <c:pt idx="8">
                    <c:v>By amount</c:v>
                  </c:pt>
                </c:lvl>
              </c:multiLvlStrCache>
            </c:multiLvlStrRef>
          </c:cat>
          <c:val>
            <c:numRef>
              <c:f>'39'!$J$10:$Y$10</c:f>
              <c:numCache>
                <c:formatCode>#,##0</c:formatCode>
                <c:ptCount val="16"/>
                <c:pt idx="0">
                  <c:v>47335</c:v>
                </c:pt>
                <c:pt idx="1">
                  <c:v>45545</c:v>
                </c:pt>
                <c:pt idx="2">
                  <c:v>38906</c:v>
                </c:pt>
                <c:pt idx="3">
                  <c:v>33855</c:v>
                </c:pt>
                <c:pt idx="4">
                  <c:v>35725</c:v>
                </c:pt>
                <c:pt idx="5">
                  <c:v>38075</c:v>
                </c:pt>
                <c:pt idx="6">
                  <c:v>38338</c:v>
                </c:pt>
                <c:pt idx="7">
                  <c:v>36243</c:v>
                </c:pt>
                <c:pt idx="8" formatCode="0.0">
                  <c:v>18.854989356179999</c:v>
                </c:pt>
                <c:pt idx="9" formatCode="0.0">
                  <c:v>18.865965484349999</c:v>
                </c:pt>
                <c:pt idx="10" formatCode="0.0">
                  <c:v>21.70972097408</c:v>
                </c:pt>
                <c:pt idx="11" formatCode="0.0">
                  <c:v>16.561321152480001</c:v>
                </c:pt>
                <c:pt idx="12" formatCode="0.0">
                  <c:v>10.51142294704</c:v>
                </c:pt>
                <c:pt idx="13" formatCode="0.0">
                  <c:v>12.804840313390001</c:v>
                </c:pt>
                <c:pt idx="14" formatCode="0.0">
                  <c:v>24.60768393144</c:v>
                </c:pt>
                <c:pt idx="15" formatCode="0.000">
                  <c:v>33.240728430280001</c:v>
                </c:pt>
              </c:numCache>
            </c:numRef>
          </c:val>
          <c:extLst>
            <c:ext xmlns:c16="http://schemas.microsoft.com/office/drawing/2014/chart" uri="{C3380CC4-5D6E-409C-BE32-E72D297353CC}">
              <c16:uniqueId val="{00000000-B169-4A95-AFF8-A61C3113040D}"/>
            </c:ext>
          </c:extLst>
        </c:ser>
        <c:ser>
          <c:idx val="1"/>
          <c:order val="1"/>
          <c:tx>
            <c:strRef>
              <c:f>'39'!$H$11</c:f>
              <c:strCache>
                <c:ptCount val="1"/>
                <c:pt idx="0">
                  <c:v>Electronic document form</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multiLvlStrRef>
              <c:f>'39'!$J$6:$Y$7</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By quantity </c:v>
                  </c:pt>
                  <c:pt idx="8">
                    <c:v>By amount</c:v>
                  </c:pt>
                </c:lvl>
              </c:multiLvlStrCache>
            </c:multiLvlStrRef>
          </c:cat>
          <c:val>
            <c:numRef>
              <c:f>'39'!$J$11:$Y$11</c:f>
              <c:numCache>
                <c:formatCode>#,##0</c:formatCode>
                <c:ptCount val="16"/>
                <c:pt idx="0">
                  <c:v>164755</c:v>
                </c:pt>
                <c:pt idx="1">
                  <c:v>189603</c:v>
                </c:pt>
                <c:pt idx="2">
                  <c:v>54449</c:v>
                </c:pt>
                <c:pt idx="3">
                  <c:v>6056</c:v>
                </c:pt>
                <c:pt idx="4">
                  <c:v>6854</c:v>
                </c:pt>
                <c:pt idx="5">
                  <c:v>8989</c:v>
                </c:pt>
                <c:pt idx="6">
                  <c:v>12222</c:v>
                </c:pt>
                <c:pt idx="7">
                  <c:v>12913</c:v>
                </c:pt>
                <c:pt idx="8" formatCode="0.0">
                  <c:v>1.4924649458499999</c:v>
                </c:pt>
                <c:pt idx="9" formatCode="0.0">
                  <c:v>1.49732613724</c:v>
                </c:pt>
                <c:pt idx="10" formatCode="0.0">
                  <c:v>0.39753880243</c:v>
                </c:pt>
                <c:pt idx="11" formatCode="0.0">
                  <c:v>5.7663975489999998E-2</c:v>
                </c:pt>
                <c:pt idx="12" formatCode="0.0">
                  <c:v>5.600429262E-2</c:v>
                </c:pt>
                <c:pt idx="13" formatCode="0.0">
                  <c:v>7.1149413889999999E-2</c:v>
                </c:pt>
                <c:pt idx="14" formatCode="0.0">
                  <c:v>9.9498225740000001E-2</c:v>
                </c:pt>
                <c:pt idx="15" formatCode="0.000">
                  <c:v>0.18790228315999999</c:v>
                </c:pt>
              </c:numCache>
            </c:numRef>
          </c:val>
          <c:extLst>
            <c:ext xmlns:c16="http://schemas.microsoft.com/office/drawing/2014/chart" uri="{C3380CC4-5D6E-409C-BE32-E72D297353CC}">
              <c16:uniqueId val="{00000001-B169-4A95-AFF8-A61C3113040D}"/>
            </c:ext>
          </c:extLst>
        </c:ser>
        <c:ser>
          <c:idx val="2"/>
          <c:order val="2"/>
          <c:tx>
            <c:strRef>
              <c:f>'39'!$H$12</c:f>
              <c:strCache>
                <c:ptCount val="1"/>
                <c:pt idx="0">
                  <c:v>E-contract</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dPt>
            <c:idx val="9"/>
            <c:invertIfNegative val="0"/>
            <c:bubble3D val="0"/>
            <c:spPr>
              <a:solidFill>
                <a:schemeClr val="accent1"/>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9BC6-444B-9D49-8E20E7BDA2AB}"/>
              </c:ext>
            </c:extLst>
          </c:dPt>
          <c:cat>
            <c:multiLvlStrRef>
              <c:f>'39'!$J$6:$Y$7</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By quantity </c:v>
                  </c:pt>
                  <c:pt idx="8">
                    <c:v>By amount</c:v>
                  </c:pt>
                </c:lvl>
              </c:multiLvlStrCache>
            </c:multiLvlStrRef>
          </c:cat>
          <c:val>
            <c:numRef>
              <c:f>'39'!$J$12:$Y$12</c:f>
              <c:numCache>
                <c:formatCode>#,##0</c:formatCode>
                <c:ptCount val="16"/>
                <c:pt idx="0">
                  <c:v>1801326</c:v>
                </c:pt>
                <c:pt idx="1">
                  <c:v>1809487</c:v>
                </c:pt>
                <c:pt idx="2">
                  <c:v>2096253</c:v>
                </c:pt>
                <c:pt idx="3">
                  <c:v>2065350</c:v>
                </c:pt>
                <c:pt idx="4">
                  <c:v>2162702</c:v>
                </c:pt>
                <c:pt idx="5">
                  <c:v>2135608</c:v>
                </c:pt>
                <c:pt idx="6">
                  <c:v>2091483</c:v>
                </c:pt>
                <c:pt idx="7">
                  <c:v>2034485</c:v>
                </c:pt>
                <c:pt idx="8" formatCode="0.0">
                  <c:v>10.53778705903</c:v>
                </c:pt>
                <c:pt idx="9" formatCode="0.0">
                  <c:v>10.746348136030001</c:v>
                </c:pt>
                <c:pt idx="10" formatCode="0.0">
                  <c:v>13.13218768168</c:v>
                </c:pt>
                <c:pt idx="11" formatCode="0.0">
                  <c:v>12.44382559096</c:v>
                </c:pt>
                <c:pt idx="12" formatCode="0.0">
                  <c:v>11.894898589029999</c:v>
                </c:pt>
                <c:pt idx="13" formatCode="0.0">
                  <c:v>12.649822073359999</c:v>
                </c:pt>
                <c:pt idx="14" formatCode="0.0">
                  <c:v>12.77992017423</c:v>
                </c:pt>
                <c:pt idx="15" formatCode="0.000">
                  <c:v>16.35490963526</c:v>
                </c:pt>
              </c:numCache>
            </c:numRef>
          </c:val>
          <c:extLst>
            <c:ext xmlns:c16="http://schemas.microsoft.com/office/drawing/2014/chart" uri="{C3380CC4-5D6E-409C-BE32-E72D297353CC}">
              <c16:uniqueId val="{00000004-B169-4A95-AFF8-A61C3113040D}"/>
            </c:ext>
          </c:extLst>
        </c:ser>
        <c:dLbls>
          <c:showLegendKey val="0"/>
          <c:showVal val="0"/>
          <c:showCatName val="0"/>
          <c:showSerName val="0"/>
          <c:showPercent val="0"/>
          <c:showBubbleSize val="0"/>
        </c:dLbls>
        <c:gapWidth val="50"/>
        <c:overlap val="100"/>
        <c:axId val="1436423984"/>
        <c:axId val="1436424816"/>
      </c:barChart>
      <c:catAx>
        <c:axId val="143642398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4816"/>
        <c:crosses val="autoZero"/>
        <c:auto val="1"/>
        <c:lblAlgn val="ctr"/>
        <c:lblOffset val="100"/>
        <c:noMultiLvlLbl val="0"/>
      </c:catAx>
      <c:valAx>
        <c:axId val="143642481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436423984"/>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71881518564873E-3"/>
          <c:y val="0.87020261219441675"/>
          <c:w val="0.99165623696287031"/>
          <c:h val="0.1245710946751344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'40'!$J$12</c:f>
              <c:strCache>
                <c:ptCount val="1"/>
                <c:pt idx="0">
                  <c:v>До 31 дня</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'40'!$K$12:$Z$12</c:f>
              <c:numCache>
                <c:formatCode>0%</c:formatCode>
                <c:ptCount val="16"/>
                <c:pt idx="0">
                  <c:v>0.11128671307954163</c:v>
                </c:pt>
                <c:pt idx="1">
                  <c:v>0.14403768435341269</c:v>
                </c:pt>
                <c:pt idx="2">
                  <c:v>0.15163944359991738</c:v>
                </c:pt>
                <c:pt idx="3">
                  <c:v>0.1836347921310113</c:v>
                </c:pt>
                <c:pt idx="4">
                  <c:v>0.17151779680658452</c:v>
                </c:pt>
                <c:pt idx="5">
                  <c:v>0.13843674914989723</c:v>
                </c:pt>
                <c:pt idx="6">
                  <c:v>0.11007028636144077</c:v>
                </c:pt>
                <c:pt idx="7">
                  <c:v>9.677626006912024E-2</c:v>
                </c:pt>
                <c:pt idx="8">
                  <c:v>1.0910721173443651E-5</c:v>
                </c:pt>
                <c:pt idx="9">
                  <c:v>6.2797330549504912E-3</c:v>
                </c:pt>
                <c:pt idx="10">
                  <c:v>2.0833537882369965E-3</c:v>
                </c:pt>
                <c:pt idx="11">
                  <c:v>2.4426315439487574E-3</c:v>
                </c:pt>
                <c:pt idx="12">
                  <c:v>1.8169918513404662E-3</c:v>
                </c:pt>
                <c:pt idx="13">
                  <c:v>1.9428029620251099E-3</c:v>
                </c:pt>
                <c:pt idx="14">
                  <c:v>1.0357264329848528E-2</c:v>
                </c:pt>
                <c:pt idx="15">
                  <c:v>2.1389170023842735E-3</c:v>
                </c:pt>
              </c:numCache>
            </c:numRef>
          </c:val>
          <c:extLst>
            <c:ext xmlns:c16="http://schemas.microsoft.com/office/drawing/2014/chart" uri="{C3380CC4-5D6E-409C-BE32-E72D297353CC}">
              <c16:uniqueId val="{00000000-5FA2-424E-9D02-65399F4B6F4F}"/>
            </c:ext>
          </c:extLst>
        </c:ser>
        <c:ser>
          <c:idx val="1"/>
          <c:order val="1"/>
          <c:tx>
            <c:strRef>
              <c:f>'40'!$J$13</c:f>
              <c:strCache>
                <c:ptCount val="1"/>
                <c:pt idx="0">
                  <c:v>Від 32 до 92 днів</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'40'!$K$13:$Z$13</c:f>
              <c:numCache>
                <c:formatCode>0%</c:formatCode>
                <c:ptCount val="16"/>
                <c:pt idx="0">
                  <c:v>0.16059569311511682</c:v>
                </c:pt>
                <c:pt idx="1">
                  <c:v>6.9200503065498506E-2</c:v>
                </c:pt>
                <c:pt idx="2">
                  <c:v>5.0537814649441945E-2</c:v>
                </c:pt>
                <c:pt idx="3">
                  <c:v>4.3444830604514366E-2</c:v>
                </c:pt>
                <c:pt idx="4">
                  <c:v>2.7771178235257231E-2</c:v>
                </c:pt>
                <c:pt idx="5">
                  <c:v>4.1203723997134817E-2</c:v>
                </c:pt>
                <c:pt idx="6">
                  <c:v>8.0042627160852128E-2</c:v>
                </c:pt>
                <c:pt idx="7">
                  <c:v>7.5706603089509772E-2</c:v>
                </c:pt>
                <c:pt idx="8">
                  <c:v>5.3670103567319896E-3</c:v>
                </c:pt>
                <c:pt idx="9">
                  <c:v>9.6062446715490645E-3</c:v>
                </c:pt>
                <c:pt idx="10">
                  <c:v>6.5691934162273209E-3</c:v>
                </c:pt>
                <c:pt idx="11">
                  <c:v>8.7369116622550806E-3</c:v>
                </c:pt>
                <c:pt idx="12">
                  <c:v>1.0510591755937148E-2</c:v>
                </c:pt>
                <c:pt idx="13">
                  <c:v>1.0678924532342288E-2</c:v>
                </c:pt>
                <c:pt idx="14">
                  <c:v>8.5653972642171436E-3</c:v>
                </c:pt>
                <c:pt idx="15">
                  <c:v>8.4976467068052421E-3</c:v>
                </c:pt>
              </c:numCache>
            </c:numRef>
          </c:val>
          <c:extLst>
            <c:ext xmlns:c16="http://schemas.microsoft.com/office/drawing/2014/chart" uri="{C3380CC4-5D6E-409C-BE32-E72D297353CC}">
              <c16:uniqueId val="{00000001-5FA2-424E-9D02-65399F4B6F4F}"/>
            </c:ext>
          </c:extLst>
        </c:ser>
        <c:ser>
          <c:idx val="2"/>
          <c:order val="2"/>
          <c:tx>
            <c:strRef>
              <c:f>'40'!$J$14</c:f>
              <c:strCache>
                <c:ptCount val="1"/>
                <c:pt idx="0">
                  <c:v>Від 93 днів до 1 року</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'40'!$K$14:$Z$14</c:f>
              <c:numCache>
                <c:formatCode>0%</c:formatCode>
                <c:ptCount val="16"/>
                <c:pt idx="0">
                  <c:v>0.5800020166315808</c:v>
                </c:pt>
                <c:pt idx="1">
                  <c:v>0.63131203899651755</c:v>
                </c:pt>
                <c:pt idx="2">
                  <c:v>0.62236652758440836</c:v>
                </c:pt>
                <c:pt idx="3">
                  <c:v>0.58989308395500972</c:v>
                </c:pt>
                <c:pt idx="4">
                  <c:v>0.62213670051574088</c:v>
                </c:pt>
                <c:pt idx="5">
                  <c:v>0.6234023168535765</c:v>
                </c:pt>
                <c:pt idx="6">
                  <c:v>0.58950949427215316</c:v>
                </c:pt>
                <c:pt idx="7">
                  <c:v>0.53072827506852616</c:v>
                </c:pt>
                <c:pt idx="8">
                  <c:v>0.59912488971290678</c:v>
                </c:pt>
                <c:pt idx="9">
                  <c:v>0.88732217756086307</c:v>
                </c:pt>
                <c:pt idx="10">
                  <c:v>0.92615955728808352</c:v>
                </c:pt>
                <c:pt idx="11">
                  <c:v>0.85104845451369959</c:v>
                </c:pt>
                <c:pt idx="12">
                  <c:v>0.75951402027273518</c:v>
                </c:pt>
                <c:pt idx="13">
                  <c:v>0.64847414549400195</c:v>
                </c:pt>
                <c:pt idx="14">
                  <c:v>0.63186200616372501</c:v>
                </c:pt>
                <c:pt idx="15">
                  <c:v>0.62857594242364978</c:v>
                </c:pt>
              </c:numCache>
            </c:numRef>
          </c:val>
          <c:extLst>
            <c:ext xmlns:c16="http://schemas.microsoft.com/office/drawing/2014/chart" uri="{C3380CC4-5D6E-409C-BE32-E72D297353CC}">
              <c16:uniqueId val="{00000002-5FA2-424E-9D02-65399F4B6F4F}"/>
            </c:ext>
          </c:extLst>
        </c:ser>
        <c:ser>
          <c:idx val="3"/>
          <c:order val="3"/>
          <c:tx>
            <c:strRef>
              <c:f>'40'!$J$15</c:f>
              <c:strCache>
                <c:ptCount val="1"/>
                <c:pt idx="0">
                  <c:v>Від 1 до 2 років</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'40'!$K$15:$Z$15</c:f>
              <c:numCache>
                <c:formatCode>0%</c:formatCode>
                <c:ptCount val="16"/>
                <c:pt idx="0">
                  <c:v>6.3692373883782617E-3</c:v>
                </c:pt>
                <c:pt idx="1">
                  <c:v>1.1696464429519745E-2</c:v>
                </c:pt>
                <c:pt idx="2">
                  <c:v>3.0013746193433975E-2</c:v>
                </c:pt>
                <c:pt idx="3">
                  <c:v>4.65358239098091E-2</c:v>
                </c:pt>
                <c:pt idx="4">
                  <c:v>5.6125639363259941E-2</c:v>
                </c:pt>
                <c:pt idx="5">
                  <c:v>5.2651183206745701E-2</c:v>
                </c:pt>
                <c:pt idx="6">
                  <c:v>4.8633713259042269E-2</c:v>
                </c:pt>
                <c:pt idx="7">
                  <c:v>2.7817432798828416E-2</c:v>
                </c:pt>
                <c:pt idx="8">
                  <c:v>3.1794800051509461E-2</c:v>
                </c:pt>
                <c:pt idx="9">
                  <c:v>2.1938927256343877E-2</c:v>
                </c:pt>
                <c:pt idx="10">
                  <c:v>2.6877161312823392E-2</c:v>
                </c:pt>
                <c:pt idx="11">
                  <c:v>3.8226251444385573E-2</c:v>
                </c:pt>
                <c:pt idx="12">
                  <c:v>2.0453964801824761E-2</c:v>
                </c:pt>
                <c:pt idx="13">
                  <c:v>9.7107742257330834E-2</c:v>
                </c:pt>
                <c:pt idx="14">
                  <c:v>0.11025263981563986</c:v>
                </c:pt>
                <c:pt idx="15">
                  <c:v>6.8417482063737572E-2</c:v>
                </c:pt>
              </c:numCache>
            </c:numRef>
          </c:val>
          <c:extLst>
            <c:ext xmlns:c16="http://schemas.microsoft.com/office/drawing/2014/chart" uri="{C3380CC4-5D6E-409C-BE32-E72D297353CC}">
              <c16:uniqueId val="{00000003-5FA2-424E-9D02-65399F4B6F4F}"/>
            </c:ext>
          </c:extLst>
        </c:ser>
        <c:ser>
          <c:idx val="4"/>
          <c:order val="4"/>
          <c:tx>
            <c:strRef>
              <c:f>'40'!$J$16</c:f>
              <c:strCache>
                <c:ptCount val="1"/>
                <c:pt idx="0">
                  <c:v>Від 2 до 3 років</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'40'!$K$16:$Z$16</c:f>
              <c:numCache>
                <c:formatCode>0%</c:formatCode>
                <c:ptCount val="16"/>
                <c:pt idx="0">
                  <c:v>7.1162332415841793E-3</c:v>
                </c:pt>
                <c:pt idx="1">
                  <c:v>3.1109643647274777E-3</c:v>
                </c:pt>
                <c:pt idx="2">
                  <c:v>3.1786936280269133E-3</c:v>
                </c:pt>
                <c:pt idx="3">
                  <c:v>2.6995521340783305E-3</c:v>
                </c:pt>
                <c:pt idx="4">
                  <c:v>3.6914044520493278E-3</c:v>
                </c:pt>
                <c:pt idx="5">
                  <c:v>1.1920259017961437E-2</c:v>
                </c:pt>
                <c:pt idx="6">
                  <c:v>9.4765787213578565E-3</c:v>
                </c:pt>
                <c:pt idx="7">
                  <c:v>1.0874618543085876E-2</c:v>
                </c:pt>
                <c:pt idx="8">
                  <c:v>2.3245700542875763E-2</c:v>
                </c:pt>
                <c:pt idx="9">
                  <c:v>3.5468983259366801E-2</c:v>
                </c:pt>
                <c:pt idx="10">
                  <c:v>2.2466261686190508E-2</c:v>
                </c:pt>
                <c:pt idx="11">
                  <c:v>2.1427110992272319E-2</c:v>
                </c:pt>
                <c:pt idx="12">
                  <c:v>3.4534313396460709E-2</c:v>
                </c:pt>
                <c:pt idx="13">
                  <c:v>1.8752365956531222E-2</c:v>
                </c:pt>
                <c:pt idx="14">
                  <c:v>1.5473755877586551E-2</c:v>
                </c:pt>
                <c:pt idx="15">
                  <c:v>6.2878026839977522E-2</c:v>
                </c:pt>
              </c:numCache>
            </c:numRef>
          </c:val>
          <c:extLst>
            <c:ext xmlns:c16="http://schemas.microsoft.com/office/drawing/2014/chart" uri="{C3380CC4-5D6E-409C-BE32-E72D297353CC}">
              <c16:uniqueId val="{00000004-5FA2-424E-9D02-65399F4B6F4F}"/>
            </c:ext>
          </c:extLst>
        </c:ser>
        <c:ser>
          <c:idx val="5"/>
          <c:order val="5"/>
          <c:tx>
            <c:strRef>
              <c:f>'40'!$J$17</c:f>
              <c:strCache>
                <c:ptCount val="1"/>
                <c:pt idx="0">
                  <c:v>Більше 3 років</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'40'!$K$10:$Z$11</c:f>
              <c:multiLvlStrCache>
                <c:ptCount val="16"/>
                <c:lvl>
                  <c:pt idx="0">
                    <c:v>І.24</c:v>
                  </c:pt>
                  <c:pt idx="1">
                    <c:v>ІІ.24</c:v>
                  </c:pt>
                  <c:pt idx="2">
                    <c:v>ІІІ.24</c:v>
                  </c:pt>
                  <c:pt idx="3">
                    <c:v>IV.24</c:v>
                  </c:pt>
                  <c:pt idx="4">
                    <c:v>І.25</c:v>
                  </c:pt>
                  <c:pt idx="5">
                    <c:v>ІІ.25</c:v>
                  </c:pt>
                  <c:pt idx="6">
                    <c:v>ІІІ.25</c:v>
                  </c:pt>
                  <c:pt idx="7">
                    <c:v>IV.25</c:v>
                  </c:pt>
                  <c:pt idx="8">
                    <c:v>І.24</c:v>
                  </c:pt>
                  <c:pt idx="9">
                    <c:v>ІІ.24</c:v>
                  </c:pt>
                  <c:pt idx="10">
                    <c:v>ІІІ.24</c:v>
                  </c:pt>
                  <c:pt idx="11">
                    <c:v>IV.24</c:v>
                  </c:pt>
                  <c:pt idx="12">
                    <c:v>І.25</c:v>
                  </c:pt>
                  <c:pt idx="13">
                    <c:v>ІІ.25</c:v>
                  </c:pt>
                  <c:pt idx="14">
                    <c:v>ІІІ.25</c:v>
                  </c:pt>
                  <c:pt idx="15">
                    <c:v>IV.25</c:v>
                  </c:pt>
                </c:lvl>
                <c:lvl>
                  <c:pt idx="0">
                    <c:v>Фізичні особи*</c:v>
                  </c:pt>
                  <c:pt idx="8">
                    <c:v>Юридичні особи</c:v>
                  </c:pt>
                </c:lvl>
              </c:multiLvlStrCache>
            </c:multiLvlStrRef>
          </c:cat>
          <c:val>
            <c:numRef>
              <c:f>'40'!$K$17:$Z$17</c:f>
              <c:numCache>
                <c:formatCode>0%</c:formatCode>
                <c:ptCount val="16"/>
                <c:pt idx="0">
                  <c:v>0.13463010654379831</c:v>
                </c:pt>
                <c:pt idx="1">
                  <c:v>0.14064234479032406</c:v>
                </c:pt>
                <c:pt idx="2">
                  <c:v>0.14226377434477133</c:v>
                </c:pt>
                <c:pt idx="3">
                  <c:v>0.13379191726557724</c:v>
                </c:pt>
                <c:pt idx="4">
                  <c:v>0.11875728062710829</c:v>
                </c:pt>
                <c:pt idx="5">
                  <c:v>0.13238576777468419</c:v>
                </c:pt>
                <c:pt idx="6">
                  <c:v>0.16226730022515387</c:v>
                </c:pt>
                <c:pt idx="7">
                  <c:v>0.25809681043092952</c:v>
                </c:pt>
                <c:pt idx="8">
                  <c:v>0.34045668861480266</c:v>
                </c:pt>
                <c:pt idx="9">
                  <c:v>3.9383934196926818E-2</c:v>
                </c:pt>
                <c:pt idx="10">
                  <c:v>1.5844472508438318E-2</c:v>
                </c:pt>
                <c:pt idx="11">
                  <c:v>7.8118639843438697E-2</c:v>
                </c:pt>
                <c:pt idx="12">
                  <c:v>0.17317011792170178</c:v>
                </c:pt>
                <c:pt idx="13">
                  <c:v>0.22304401879776847</c:v>
                </c:pt>
                <c:pt idx="14">
                  <c:v>0.22348893654898278</c:v>
                </c:pt>
                <c:pt idx="15">
                  <c:v>0.22949198496344572</c:v>
                </c:pt>
              </c:numCache>
            </c:numRef>
          </c:val>
          <c:extLst>
            <c:ext xmlns:c16="http://schemas.microsoft.com/office/drawing/2014/chart" uri="{C3380CC4-5D6E-409C-BE32-E72D297353CC}">
              <c16:uniqueId val="{00000005-5FA2-424E-9D02-65399F4B6F4F}"/>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204057472845215"/>
          <c:y val="5.1274109826802E-2"/>
          <c:w val="0.8500778219858246"/>
          <c:h val="0.7231332645816223"/>
        </c:manualLayout>
      </c:layout>
      <c:lineChart>
        <c:grouping val="standard"/>
        <c:varyColors val="0"/>
        <c:ser>
          <c:idx val="0"/>
          <c:order val="0"/>
          <c:tx>
            <c:strRef>
              <c:f>'4'!$H$12</c:f>
              <c:strCache>
                <c:ptCount val="1"/>
                <c:pt idx="0">
                  <c:v>Insurers*</c:v>
                </c:pt>
              </c:strCache>
            </c:strRef>
          </c:tx>
          <c:spPr>
            <a:ln w="25400" cap="rnd">
              <a:solidFill>
                <a:schemeClr val="accent3"/>
              </a:solidFill>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'4'!$J$12:$Z$12</c:f>
              <c:numCache>
                <c:formatCode>0%</c:formatCode>
                <c:ptCount val="17"/>
                <c:pt idx="0">
                  <c:v>0.49059758713852419</c:v>
                </c:pt>
                <c:pt idx="1">
                  <c:v>0.50126553098213866</c:v>
                </c:pt>
                <c:pt idx="2">
                  <c:v>0.51447911136658708</c:v>
                </c:pt>
                <c:pt idx="3">
                  <c:v>0.52045609743106891</c:v>
                </c:pt>
                <c:pt idx="4">
                  <c:v>0.54244418406086503</c:v>
                </c:pt>
                <c:pt idx="5">
                  <c:v>0.56954047966029675</c:v>
                </c:pt>
                <c:pt idx="6">
                  <c:v>0.57844461093950694</c:v>
                </c:pt>
                <c:pt idx="7" formatCode="0.0%">
                  <c:v>0.60688363023839564</c:v>
                </c:pt>
                <c:pt idx="8" formatCode="0.0%">
                  <c:v>0.62215574904414028</c:v>
                </c:pt>
                <c:pt idx="9" formatCode="0.0%">
                  <c:v>0.61709035068468066</c:v>
                </c:pt>
                <c:pt idx="10" formatCode="0.0%">
                  <c:v>0.62220922242457555</c:v>
                </c:pt>
                <c:pt idx="11" formatCode="0.0%">
                  <c:v>0.62019129475924362</c:v>
                </c:pt>
                <c:pt idx="12" formatCode="0.0%">
                  <c:v>0.62294038169307453</c:v>
                </c:pt>
                <c:pt idx="13" formatCode="0.0%">
                  <c:v>0.62720692777214881</c:v>
                </c:pt>
                <c:pt idx="14" formatCode="0.0%">
                  <c:v>0.62605234514202557</c:v>
                </c:pt>
                <c:pt idx="15" formatCode="0.0%">
                  <c:v>0.62556576230103811</c:v>
                </c:pt>
                <c:pt idx="16" formatCode="0.0%">
                  <c:v>0.62842620293358731</c:v>
                </c:pt>
              </c:numCache>
            </c:numRef>
          </c:val>
          <c:smooth val="0"/>
          <c:extLst>
            <c:ext xmlns:c16="http://schemas.microsoft.com/office/drawing/2014/chart" uri="{C3380CC4-5D6E-409C-BE32-E72D297353CC}">
              <c16:uniqueId val="{00000000-58AE-4F9F-BF76-65C064B8F93A}"/>
            </c:ext>
          </c:extLst>
        </c:ser>
        <c:ser>
          <c:idx val="1"/>
          <c:order val="1"/>
          <c:tx>
            <c:strRef>
              <c:f>'4'!$H$13</c:f>
              <c:strCache>
                <c:ptCount val="1"/>
                <c:pt idx="0">
                  <c:v>Finance companies</c:v>
                </c:pt>
              </c:strCache>
            </c:strRef>
          </c:tx>
          <c:spPr>
            <a:ln w="25400" cap="rnd" cmpd="sng">
              <a:solidFill>
                <a:schemeClr val="accent6"/>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'4'!$J$13:$Z$13</c:f>
              <c:numCache>
                <c:formatCode>0%</c:formatCode>
                <c:ptCount val="17"/>
                <c:pt idx="0">
                  <c:v>0.32936794662503793</c:v>
                </c:pt>
                <c:pt idx="1">
                  <c:v>0.33194357461340768</c:v>
                </c:pt>
                <c:pt idx="2">
                  <c:v>0.33832270010807447</c:v>
                </c:pt>
                <c:pt idx="3">
                  <c:v>0.349526705984886</c:v>
                </c:pt>
                <c:pt idx="4">
                  <c:v>0.47307462522969773</c:v>
                </c:pt>
                <c:pt idx="5">
                  <c:v>0.44586567065481697</c:v>
                </c:pt>
                <c:pt idx="6">
                  <c:v>0.46945208202016947</c:v>
                </c:pt>
                <c:pt idx="7" formatCode="0.0%">
                  <c:v>0.46580487776984686</c:v>
                </c:pt>
                <c:pt idx="8" formatCode="0.0%">
                  <c:v>0.47948102077663385</c:v>
                </c:pt>
                <c:pt idx="9" formatCode="0.0%">
                  <c:v>0.52775849330990043</c:v>
                </c:pt>
                <c:pt idx="10" formatCode="0.0%">
                  <c:v>0.57652354696812036</c:v>
                </c:pt>
                <c:pt idx="11" formatCode="0.0%">
                  <c:v>0.63145717204436103</c:v>
                </c:pt>
                <c:pt idx="12" formatCode="0.0%">
                  <c:v>0.70472958748832426</c:v>
                </c:pt>
                <c:pt idx="13" formatCode="0.0%">
                  <c:v>0.71370903299295751</c:v>
                </c:pt>
                <c:pt idx="14" formatCode="0.0%">
                  <c:v>0.64308408505284098</c:v>
                </c:pt>
                <c:pt idx="15" formatCode="0.0%">
                  <c:v>0.64322845283581476</c:v>
                </c:pt>
                <c:pt idx="16" formatCode="0.0%">
                  <c:v>0.6769906690994566</c:v>
                </c:pt>
              </c:numCache>
            </c:numRef>
          </c:val>
          <c:smooth val="0"/>
          <c:extLst>
            <c:ext xmlns:c16="http://schemas.microsoft.com/office/drawing/2014/chart" uri="{C3380CC4-5D6E-409C-BE32-E72D297353CC}">
              <c16:uniqueId val="{00000001-58AE-4F9F-BF76-65C064B8F93A}"/>
            </c:ext>
          </c:extLst>
        </c:ser>
        <c:ser>
          <c:idx val="2"/>
          <c:order val="2"/>
          <c:tx>
            <c:strRef>
              <c:f>'4'!$H$14</c:f>
              <c:strCache>
                <c:ptCount val="1"/>
                <c:pt idx="0">
                  <c:v>Credit unions</c:v>
                </c:pt>
              </c:strCache>
            </c:strRef>
          </c:tx>
          <c:spPr>
            <a:ln w="25400" cap="rnd" cmpd="sng">
              <a:solidFill>
                <a:srgbClr val="91C864"/>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'4'!$J$14:$Z$14</c:f>
              <c:numCache>
                <c:formatCode>0%</c:formatCode>
                <c:ptCount val="17"/>
                <c:pt idx="0">
                  <c:v>0.41440002156716016</c:v>
                </c:pt>
                <c:pt idx="1">
                  <c:v>0.41738506019704269</c:v>
                </c:pt>
                <c:pt idx="2">
                  <c:v>0.43055177516084514</c:v>
                </c:pt>
                <c:pt idx="3">
                  <c:v>0.44605502111363687</c:v>
                </c:pt>
                <c:pt idx="4">
                  <c:v>0.49756832855471789</c:v>
                </c:pt>
                <c:pt idx="5">
                  <c:v>0.51443108442099927</c:v>
                </c:pt>
                <c:pt idx="6">
                  <c:v>0.52750044156803766</c:v>
                </c:pt>
                <c:pt idx="7" formatCode="0.0%">
                  <c:v>0.53247729455219206</c:v>
                </c:pt>
                <c:pt idx="8" formatCode="0.0%">
                  <c:v>0.55281827833542041</c:v>
                </c:pt>
                <c:pt idx="9" formatCode="0.0%">
                  <c:v>0.55879999999999996</c:v>
                </c:pt>
                <c:pt idx="10" formatCode="0.0%">
                  <c:v>0.57479999999999998</c:v>
                </c:pt>
                <c:pt idx="11" formatCode="0.0%">
                  <c:v>0.5766</c:v>
                </c:pt>
                <c:pt idx="12" formatCode="0.0%">
                  <c:v>0.58599999999999997</c:v>
                </c:pt>
                <c:pt idx="13" formatCode="0.0%">
                  <c:v>0.59899999999999998</c:v>
                </c:pt>
                <c:pt idx="14" formatCode="0.0%">
                  <c:v>0.61299999999999999</c:v>
                </c:pt>
                <c:pt idx="15" formatCode="0.0%">
                  <c:v>0.61440814312305836</c:v>
                </c:pt>
                <c:pt idx="16" formatCode="0.0%">
                  <c:v>0.63424067137807982</c:v>
                </c:pt>
              </c:numCache>
            </c:numRef>
          </c:val>
          <c:smooth val="0"/>
          <c:extLst>
            <c:ext xmlns:c16="http://schemas.microsoft.com/office/drawing/2014/chart" uri="{C3380CC4-5D6E-409C-BE32-E72D297353CC}">
              <c16:uniqueId val="{00000002-58AE-4F9F-BF76-65C064B8F93A}"/>
            </c:ext>
          </c:extLst>
        </c:ser>
        <c:ser>
          <c:idx val="4"/>
          <c:order val="3"/>
          <c:tx>
            <c:strRef>
              <c:f>'4'!$H$15</c:f>
              <c:strCache>
                <c:ptCount val="1"/>
                <c:pt idx="0">
                  <c:v>Pawnshops</c:v>
                </c:pt>
              </c:strCache>
            </c:strRef>
          </c:tx>
          <c:spPr>
            <a:ln w="25400" cap="rnd">
              <a:solidFill>
                <a:schemeClr val="accent4"/>
              </a:solidFill>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'4'!$J$15:$Z$15</c:f>
              <c:numCache>
                <c:formatCode>0%</c:formatCode>
                <c:ptCount val="17"/>
                <c:pt idx="0">
                  <c:v>0.56775941301906196</c:v>
                </c:pt>
                <c:pt idx="1">
                  <c:v>0.57362767716180119</c:v>
                </c:pt>
                <c:pt idx="2">
                  <c:v>0.58413346218100504</c:v>
                </c:pt>
                <c:pt idx="3">
                  <c:v>0.59504516610379365</c:v>
                </c:pt>
                <c:pt idx="4">
                  <c:v>0.62555861028211479</c:v>
                </c:pt>
                <c:pt idx="5">
                  <c:v>0.63496509074108165</c:v>
                </c:pt>
                <c:pt idx="6">
                  <c:v>0.65027623056640793</c:v>
                </c:pt>
                <c:pt idx="7" formatCode="0.0%">
                  <c:v>0.64852956381235272</c:v>
                </c:pt>
                <c:pt idx="8" formatCode="0.0%">
                  <c:v>0.66276949754992076</c:v>
                </c:pt>
                <c:pt idx="9" formatCode="0.0%">
                  <c:v>0.66288255227230308</c:v>
                </c:pt>
                <c:pt idx="10" formatCode="0.0%">
                  <c:v>0.67597350063227712</c:v>
                </c:pt>
                <c:pt idx="11" formatCode="0.0%">
                  <c:v>0.68734025947263699</c:v>
                </c:pt>
                <c:pt idx="12" formatCode="0.0%">
                  <c:v>0.66778262537287847</c:v>
                </c:pt>
                <c:pt idx="13" formatCode="0.0%">
                  <c:v>0.68037856569314836</c:v>
                </c:pt>
                <c:pt idx="14" formatCode="0.0%">
                  <c:v>0.67782664896426048</c:v>
                </c:pt>
                <c:pt idx="15" formatCode="0.0%">
                  <c:v>0.69240761344419366</c:v>
                </c:pt>
                <c:pt idx="16" formatCode="0.0%">
                  <c:v>0.70614764770099425</c:v>
                </c:pt>
              </c:numCache>
            </c:numRef>
          </c:val>
          <c:smooth val="0"/>
          <c:extLst>
            <c:ext xmlns:c16="http://schemas.microsoft.com/office/drawing/2014/chart" uri="{C3380CC4-5D6E-409C-BE32-E72D297353CC}">
              <c16:uniqueId val="{00000003-58AE-4F9F-BF76-65C064B8F93A}"/>
            </c:ext>
          </c:extLst>
        </c:ser>
        <c:ser>
          <c:idx val="3"/>
          <c:order val="4"/>
          <c:tx>
            <c:strRef>
              <c:f>'4'!$H$16</c:f>
              <c:strCache>
                <c:ptCount val="1"/>
                <c:pt idx="0">
                  <c:v>Banks</c:v>
                </c:pt>
              </c:strCache>
            </c:strRef>
          </c:tx>
          <c:spPr>
            <a:ln w="25400" cap="rnd" cmpd="sng">
              <a:solidFill>
                <a:schemeClr val="accent1"/>
              </a:solidFill>
              <a:prstDash val="solid"/>
              <a:round/>
            </a:ln>
            <a:effectLst/>
          </c:spPr>
          <c:marker>
            <c:symbol val="none"/>
          </c:marker>
          <c:cat>
            <c:numRef>
              <c:f>'4'!$J$11:$Z$11</c:f>
              <c:numCache>
                <c:formatCode>m/d/yyyy</c:formatCode>
                <c:ptCount val="17"/>
                <c:pt idx="0">
                  <c:v>44561</c:v>
                </c:pt>
                <c:pt idx="1">
                  <c:v>44651</c:v>
                </c:pt>
                <c:pt idx="2">
                  <c:v>44742</c:v>
                </c:pt>
                <c:pt idx="3">
                  <c:v>44834</c:v>
                </c:pt>
                <c:pt idx="4">
                  <c:v>44926</c:v>
                </c:pt>
                <c:pt idx="5">
                  <c:v>45016</c:v>
                </c:pt>
                <c:pt idx="6">
                  <c:v>45107</c:v>
                </c:pt>
                <c:pt idx="7">
                  <c:v>45199</c:v>
                </c:pt>
                <c:pt idx="8">
                  <c:v>45291</c:v>
                </c:pt>
                <c:pt idx="9">
                  <c:v>45382</c:v>
                </c:pt>
                <c:pt idx="10">
                  <c:v>45473</c:v>
                </c:pt>
                <c:pt idx="11">
                  <c:v>45565</c:v>
                </c:pt>
                <c:pt idx="12">
                  <c:v>45657</c:v>
                </c:pt>
                <c:pt idx="13">
                  <c:v>45747</c:v>
                </c:pt>
                <c:pt idx="14">
                  <c:v>45838</c:v>
                </c:pt>
                <c:pt idx="15">
                  <c:v>45930</c:v>
                </c:pt>
                <c:pt idx="16">
                  <c:v>46022</c:v>
                </c:pt>
              </c:numCache>
            </c:numRef>
          </c:cat>
          <c:val>
            <c:numRef>
              <c:f>'4'!$J$16:$Z$16</c:f>
              <c:numCache>
                <c:formatCode>0%</c:formatCode>
                <c:ptCount val="17"/>
                <c:pt idx="0">
                  <c:v>0.76254005964082738</c:v>
                </c:pt>
                <c:pt idx="1">
                  <c:v>0.768404325333361</c:v>
                </c:pt>
                <c:pt idx="2">
                  <c:v>0.78441392616912731</c:v>
                </c:pt>
                <c:pt idx="3">
                  <c:v>0.7820209214604561</c:v>
                </c:pt>
                <c:pt idx="4">
                  <c:v>0.78358400821801832</c:v>
                </c:pt>
                <c:pt idx="5">
                  <c:v>0.78326456430562663</c:v>
                </c:pt>
                <c:pt idx="6">
                  <c:v>0.77914767552586539</c:v>
                </c:pt>
                <c:pt idx="7" formatCode="0.0%">
                  <c:v>0.77817905002755905</c:v>
                </c:pt>
                <c:pt idx="8" formatCode="0.0%">
                  <c:v>0.77627423623296654</c:v>
                </c:pt>
                <c:pt idx="9" formatCode="0.0%">
                  <c:v>0.78119702125501611</c:v>
                </c:pt>
                <c:pt idx="10" formatCode="0.0%">
                  <c:v>0.78117793654022838</c:v>
                </c:pt>
                <c:pt idx="11" formatCode="0.0%">
                  <c:v>0.78332648226824297</c:v>
                </c:pt>
                <c:pt idx="12" formatCode="0.0%">
                  <c:v>0.77819893272939777</c:v>
                </c:pt>
                <c:pt idx="13" formatCode="0.0%">
                  <c:v>0.77978847377058447</c:v>
                </c:pt>
                <c:pt idx="14" formatCode="0.0%">
                  <c:v>0.7746458922192806</c:v>
                </c:pt>
                <c:pt idx="15" formatCode="0.0%">
                  <c:v>0.7773137829807677</c:v>
                </c:pt>
                <c:pt idx="16" formatCode="0.0%">
                  <c:v>0.77445869868997741</c:v>
                </c:pt>
              </c:numCache>
            </c:numRef>
          </c:val>
          <c:smooth val="0"/>
          <c:extLst>
            <c:ext xmlns:c16="http://schemas.microsoft.com/office/drawing/2014/chart" uri="{C3380CC4-5D6E-409C-BE32-E72D297353CC}">
              <c16:uniqueId val="{00000000-CA28-4879-BE89-0B5E51DFF4D9}"/>
            </c:ext>
          </c:extLst>
        </c:ser>
        <c:dLbls>
          <c:showLegendKey val="0"/>
          <c:showVal val="0"/>
          <c:showCatName val="0"/>
          <c:showSerName val="0"/>
          <c:showPercent val="0"/>
          <c:showBubbleSize val="0"/>
        </c:dLbls>
        <c:smooth val="0"/>
        <c:axId val="1080065279"/>
        <c:axId val="1080066111"/>
      </c:lineChart>
      <c:catAx>
        <c:axId val="1080065279"/>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6111"/>
        <c:crosses val="autoZero"/>
        <c:auto val="0"/>
        <c:lblAlgn val="ctr"/>
        <c:lblOffset val="100"/>
        <c:tickMarkSkip val="2"/>
        <c:noMultiLvlLbl val="0"/>
      </c:catAx>
      <c:valAx>
        <c:axId val="1080066111"/>
        <c:scaling>
          <c:orientation val="minMax"/>
          <c:max val="0.9"/>
          <c:min val="0.3000000000000000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080065279"/>
        <c:crosses val="autoZero"/>
        <c:crossBetween val="between"/>
        <c:majorUnit val="0.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5670235452411669"/>
          <c:w val="1"/>
          <c:h val="0.1432976454758833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4640661068192061E-2"/>
          <c:w val="0.96680497925311204"/>
          <c:h val="0.81314181525033791"/>
        </c:manualLayout>
      </c:layout>
      <c:barChart>
        <c:barDir val="col"/>
        <c:grouping val="percentStacked"/>
        <c:varyColors val="0"/>
        <c:ser>
          <c:idx val="0"/>
          <c:order val="0"/>
          <c:tx>
            <c:strRef>
              <c:f>'40'!$I$12</c:f>
              <c:strCache>
                <c:ptCount val="1"/>
                <c:pt idx="0">
                  <c:v>Up to 31 days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'40'!$K$12:$Z$12</c:f>
              <c:numCache>
                <c:formatCode>0%</c:formatCode>
                <c:ptCount val="16"/>
                <c:pt idx="0">
                  <c:v>0.11128671307954163</c:v>
                </c:pt>
                <c:pt idx="1">
                  <c:v>0.14403768435341269</c:v>
                </c:pt>
                <c:pt idx="2">
                  <c:v>0.15163944359991738</c:v>
                </c:pt>
                <c:pt idx="3">
                  <c:v>0.1836347921310113</c:v>
                </c:pt>
                <c:pt idx="4">
                  <c:v>0.17151779680658452</c:v>
                </c:pt>
                <c:pt idx="5">
                  <c:v>0.13843674914989723</c:v>
                </c:pt>
                <c:pt idx="6">
                  <c:v>0.11007028636144077</c:v>
                </c:pt>
                <c:pt idx="7">
                  <c:v>9.677626006912024E-2</c:v>
                </c:pt>
                <c:pt idx="8">
                  <c:v>1.0910721173443651E-5</c:v>
                </c:pt>
                <c:pt idx="9">
                  <c:v>6.2797330549504912E-3</c:v>
                </c:pt>
                <c:pt idx="10">
                  <c:v>2.0833537882369965E-3</c:v>
                </c:pt>
                <c:pt idx="11">
                  <c:v>2.4426315439487574E-3</c:v>
                </c:pt>
                <c:pt idx="12">
                  <c:v>1.8169918513404662E-3</c:v>
                </c:pt>
                <c:pt idx="13">
                  <c:v>1.9428029620251099E-3</c:v>
                </c:pt>
                <c:pt idx="14">
                  <c:v>1.0357264329848528E-2</c:v>
                </c:pt>
                <c:pt idx="15">
                  <c:v>2.1389170023842735E-3</c:v>
                </c:pt>
              </c:numCache>
            </c:numRef>
          </c:val>
          <c:extLst>
            <c:ext xmlns:c16="http://schemas.microsoft.com/office/drawing/2014/chart" uri="{C3380CC4-5D6E-409C-BE32-E72D297353CC}">
              <c16:uniqueId val="{00000000-E260-4DC8-AC61-02C89B6789C2}"/>
            </c:ext>
          </c:extLst>
        </c:ser>
        <c:ser>
          <c:idx val="1"/>
          <c:order val="1"/>
          <c:tx>
            <c:strRef>
              <c:f>'40'!$I$13</c:f>
              <c:strCache>
                <c:ptCount val="1"/>
                <c:pt idx="0">
                  <c:v>From 32 to 92 days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'40'!$K$13:$Z$13</c:f>
              <c:numCache>
                <c:formatCode>0%</c:formatCode>
                <c:ptCount val="16"/>
                <c:pt idx="0">
                  <c:v>0.16059569311511682</c:v>
                </c:pt>
                <c:pt idx="1">
                  <c:v>6.9200503065498506E-2</c:v>
                </c:pt>
                <c:pt idx="2">
                  <c:v>5.0537814649441945E-2</c:v>
                </c:pt>
                <c:pt idx="3">
                  <c:v>4.3444830604514366E-2</c:v>
                </c:pt>
                <c:pt idx="4">
                  <c:v>2.7771178235257231E-2</c:v>
                </c:pt>
                <c:pt idx="5">
                  <c:v>4.1203723997134817E-2</c:v>
                </c:pt>
                <c:pt idx="6">
                  <c:v>8.0042627160852128E-2</c:v>
                </c:pt>
                <c:pt idx="7">
                  <c:v>7.5706603089509772E-2</c:v>
                </c:pt>
                <c:pt idx="8">
                  <c:v>5.3670103567319896E-3</c:v>
                </c:pt>
                <c:pt idx="9">
                  <c:v>9.6062446715490645E-3</c:v>
                </c:pt>
                <c:pt idx="10">
                  <c:v>6.5691934162273209E-3</c:v>
                </c:pt>
                <c:pt idx="11">
                  <c:v>8.7369116622550806E-3</c:v>
                </c:pt>
                <c:pt idx="12">
                  <c:v>1.0510591755937148E-2</c:v>
                </c:pt>
                <c:pt idx="13">
                  <c:v>1.0678924532342288E-2</c:v>
                </c:pt>
                <c:pt idx="14">
                  <c:v>8.5653972642171436E-3</c:v>
                </c:pt>
                <c:pt idx="15">
                  <c:v>8.4976467068052421E-3</c:v>
                </c:pt>
              </c:numCache>
            </c:numRef>
          </c:val>
          <c:extLst>
            <c:ext xmlns:c16="http://schemas.microsoft.com/office/drawing/2014/chart" uri="{C3380CC4-5D6E-409C-BE32-E72D297353CC}">
              <c16:uniqueId val="{00000001-E260-4DC8-AC61-02C89B6789C2}"/>
            </c:ext>
          </c:extLst>
        </c:ser>
        <c:ser>
          <c:idx val="2"/>
          <c:order val="2"/>
          <c:tx>
            <c:strRef>
              <c:f>'40'!$I$14</c:f>
              <c:strCache>
                <c:ptCount val="1"/>
                <c:pt idx="0">
                  <c:v>From 93 days to 1 year</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'40'!$K$14:$Z$14</c:f>
              <c:numCache>
                <c:formatCode>0%</c:formatCode>
                <c:ptCount val="16"/>
                <c:pt idx="0">
                  <c:v>0.5800020166315808</c:v>
                </c:pt>
                <c:pt idx="1">
                  <c:v>0.63131203899651755</c:v>
                </c:pt>
                <c:pt idx="2">
                  <c:v>0.62236652758440836</c:v>
                </c:pt>
                <c:pt idx="3">
                  <c:v>0.58989308395500972</c:v>
                </c:pt>
                <c:pt idx="4">
                  <c:v>0.62213670051574088</c:v>
                </c:pt>
                <c:pt idx="5">
                  <c:v>0.6234023168535765</c:v>
                </c:pt>
                <c:pt idx="6">
                  <c:v>0.58950949427215316</c:v>
                </c:pt>
                <c:pt idx="7">
                  <c:v>0.53072827506852616</c:v>
                </c:pt>
                <c:pt idx="8">
                  <c:v>0.59912488971290678</c:v>
                </c:pt>
                <c:pt idx="9">
                  <c:v>0.88732217756086307</c:v>
                </c:pt>
                <c:pt idx="10">
                  <c:v>0.92615955728808352</c:v>
                </c:pt>
                <c:pt idx="11">
                  <c:v>0.85104845451369959</c:v>
                </c:pt>
                <c:pt idx="12">
                  <c:v>0.75951402027273518</c:v>
                </c:pt>
                <c:pt idx="13">
                  <c:v>0.64847414549400195</c:v>
                </c:pt>
                <c:pt idx="14">
                  <c:v>0.63186200616372501</c:v>
                </c:pt>
                <c:pt idx="15">
                  <c:v>0.62857594242364978</c:v>
                </c:pt>
              </c:numCache>
            </c:numRef>
          </c:val>
          <c:extLst>
            <c:ext xmlns:c16="http://schemas.microsoft.com/office/drawing/2014/chart" uri="{C3380CC4-5D6E-409C-BE32-E72D297353CC}">
              <c16:uniqueId val="{00000002-E260-4DC8-AC61-02C89B6789C2}"/>
            </c:ext>
          </c:extLst>
        </c:ser>
        <c:ser>
          <c:idx val="3"/>
          <c:order val="3"/>
          <c:tx>
            <c:strRef>
              <c:f>'40'!$I$15</c:f>
              <c:strCache>
                <c:ptCount val="1"/>
                <c:pt idx="0">
                  <c:v>From 1 to 2 years</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'40'!$K$15:$Z$15</c:f>
              <c:numCache>
                <c:formatCode>0%</c:formatCode>
                <c:ptCount val="16"/>
                <c:pt idx="0">
                  <c:v>6.3692373883782617E-3</c:v>
                </c:pt>
                <c:pt idx="1">
                  <c:v>1.1696464429519745E-2</c:v>
                </c:pt>
                <c:pt idx="2">
                  <c:v>3.0013746193433975E-2</c:v>
                </c:pt>
                <c:pt idx="3">
                  <c:v>4.65358239098091E-2</c:v>
                </c:pt>
                <c:pt idx="4">
                  <c:v>5.6125639363259941E-2</c:v>
                </c:pt>
                <c:pt idx="5">
                  <c:v>5.2651183206745701E-2</c:v>
                </c:pt>
                <c:pt idx="6">
                  <c:v>4.8633713259042269E-2</c:v>
                </c:pt>
                <c:pt idx="7">
                  <c:v>2.7817432798828416E-2</c:v>
                </c:pt>
                <c:pt idx="8">
                  <c:v>3.1794800051509461E-2</c:v>
                </c:pt>
                <c:pt idx="9">
                  <c:v>2.1938927256343877E-2</c:v>
                </c:pt>
                <c:pt idx="10">
                  <c:v>2.6877161312823392E-2</c:v>
                </c:pt>
                <c:pt idx="11">
                  <c:v>3.8226251444385573E-2</c:v>
                </c:pt>
                <c:pt idx="12">
                  <c:v>2.0453964801824761E-2</c:v>
                </c:pt>
                <c:pt idx="13">
                  <c:v>9.7107742257330834E-2</c:v>
                </c:pt>
                <c:pt idx="14">
                  <c:v>0.11025263981563986</c:v>
                </c:pt>
                <c:pt idx="15">
                  <c:v>6.8417482063737572E-2</c:v>
                </c:pt>
              </c:numCache>
            </c:numRef>
          </c:val>
          <c:extLst>
            <c:ext xmlns:c16="http://schemas.microsoft.com/office/drawing/2014/chart" uri="{C3380CC4-5D6E-409C-BE32-E72D297353CC}">
              <c16:uniqueId val="{00000003-E260-4DC8-AC61-02C89B6789C2}"/>
            </c:ext>
          </c:extLst>
        </c:ser>
        <c:ser>
          <c:idx val="4"/>
          <c:order val="4"/>
          <c:tx>
            <c:strRef>
              <c:f>'40'!$I$16</c:f>
              <c:strCache>
                <c:ptCount val="1"/>
                <c:pt idx="0">
                  <c:v>From 2 to 3 years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'40'!$K$16:$Z$16</c:f>
              <c:numCache>
                <c:formatCode>0%</c:formatCode>
                <c:ptCount val="16"/>
                <c:pt idx="0">
                  <c:v>7.1162332415841793E-3</c:v>
                </c:pt>
                <c:pt idx="1">
                  <c:v>3.1109643647274777E-3</c:v>
                </c:pt>
                <c:pt idx="2">
                  <c:v>3.1786936280269133E-3</c:v>
                </c:pt>
                <c:pt idx="3">
                  <c:v>2.6995521340783305E-3</c:v>
                </c:pt>
                <c:pt idx="4">
                  <c:v>3.6914044520493278E-3</c:v>
                </c:pt>
                <c:pt idx="5">
                  <c:v>1.1920259017961437E-2</c:v>
                </c:pt>
                <c:pt idx="6">
                  <c:v>9.4765787213578565E-3</c:v>
                </c:pt>
                <c:pt idx="7">
                  <c:v>1.0874618543085876E-2</c:v>
                </c:pt>
                <c:pt idx="8">
                  <c:v>2.3245700542875763E-2</c:v>
                </c:pt>
                <c:pt idx="9">
                  <c:v>3.5468983259366801E-2</c:v>
                </c:pt>
                <c:pt idx="10">
                  <c:v>2.2466261686190508E-2</c:v>
                </c:pt>
                <c:pt idx="11">
                  <c:v>2.1427110992272319E-2</c:v>
                </c:pt>
                <c:pt idx="12">
                  <c:v>3.4534313396460709E-2</c:v>
                </c:pt>
                <c:pt idx="13">
                  <c:v>1.8752365956531222E-2</c:v>
                </c:pt>
                <c:pt idx="14">
                  <c:v>1.5473755877586551E-2</c:v>
                </c:pt>
                <c:pt idx="15">
                  <c:v>6.2878026839977522E-2</c:v>
                </c:pt>
              </c:numCache>
            </c:numRef>
          </c:val>
          <c:extLst>
            <c:ext xmlns:c16="http://schemas.microsoft.com/office/drawing/2014/chart" uri="{C3380CC4-5D6E-409C-BE32-E72D297353CC}">
              <c16:uniqueId val="{00000004-E260-4DC8-AC61-02C89B6789C2}"/>
            </c:ext>
          </c:extLst>
        </c:ser>
        <c:ser>
          <c:idx val="5"/>
          <c:order val="5"/>
          <c:tx>
            <c:strRef>
              <c:f>'40'!$I$17</c:f>
              <c:strCache>
                <c:ptCount val="1"/>
                <c:pt idx="0">
                  <c:v>Over 3 years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multiLvlStrRef>
              <c:f>'40'!$K$8:$Z$9</c:f>
              <c:multiLvlStrCache>
                <c:ptCount val="16"/>
                <c:lvl>
                  <c:pt idx="0">
                    <c:v>Q1.24</c:v>
                  </c:pt>
                  <c:pt idx="1">
                    <c:v>Q2.24</c:v>
                  </c:pt>
                  <c:pt idx="2">
                    <c:v>Q3.24</c:v>
                  </c:pt>
                  <c:pt idx="3">
                    <c:v>Q4.24</c:v>
                  </c:pt>
                  <c:pt idx="4">
                    <c:v>Q1.25</c:v>
                  </c:pt>
                  <c:pt idx="5">
                    <c:v>Q2.25</c:v>
                  </c:pt>
                  <c:pt idx="6">
                    <c:v>Q3.25</c:v>
                  </c:pt>
                  <c:pt idx="7">
                    <c:v>Q4.25</c:v>
                  </c:pt>
                  <c:pt idx="8">
                    <c:v>Q1.24</c:v>
                  </c:pt>
                  <c:pt idx="9">
                    <c:v>Q2.24</c:v>
                  </c:pt>
                  <c:pt idx="10">
                    <c:v>Q3.24</c:v>
                  </c:pt>
                  <c:pt idx="11">
                    <c:v>Q4.24</c:v>
                  </c:pt>
                  <c:pt idx="12">
                    <c:v>Q1.25</c:v>
                  </c:pt>
                  <c:pt idx="13">
                    <c:v>Q2.25</c:v>
                  </c:pt>
                  <c:pt idx="14">
                    <c:v>Q3.25</c:v>
                  </c:pt>
                  <c:pt idx="15">
                    <c:v>Q4.25</c:v>
                  </c:pt>
                </c:lvl>
                <c:lvl>
                  <c:pt idx="0">
                    <c:v>Individuals*</c:v>
                  </c:pt>
                  <c:pt idx="8">
                    <c:v>Legal entities</c:v>
                  </c:pt>
                </c:lvl>
              </c:multiLvlStrCache>
            </c:multiLvlStrRef>
          </c:cat>
          <c:val>
            <c:numRef>
              <c:f>'40'!$K$17:$Z$17</c:f>
              <c:numCache>
                <c:formatCode>0%</c:formatCode>
                <c:ptCount val="16"/>
                <c:pt idx="0">
                  <c:v>0.13463010654379831</c:v>
                </c:pt>
                <c:pt idx="1">
                  <c:v>0.14064234479032406</c:v>
                </c:pt>
                <c:pt idx="2">
                  <c:v>0.14226377434477133</c:v>
                </c:pt>
                <c:pt idx="3">
                  <c:v>0.13379191726557724</c:v>
                </c:pt>
                <c:pt idx="4">
                  <c:v>0.11875728062710829</c:v>
                </c:pt>
                <c:pt idx="5">
                  <c:v>0.13238576777468419</c:v>
                </c:pt>
                <c:pt idx="6">
                  <c:v>0.16226730022515387</c:v>
                </c:pt>
                <c:pt idx="7">
                  <c:v>0.25809681043092952</c:v>
                </c:pt>
                <c:pt idx="8">
                  <c:v>0.34045668861480266</c:v>
                </c:pt>
                <c:pt idx="9">
                  <c:v>3.9383934196926818E-2</c:v>
                </c:pt>
                <c:pt idx="10">
                  <c:v>1.5844472508438318E-2</c:v>
                </c:pt>
                <c:pt idx="11">
                  <c:v>7.8118639843438697E-2</c:v>
                </c:pt>
                <c:pt idx="12">
                  <c:v>0.17317011792170178</c:v>
                </c:pt>
                <c:pt idx="13">
                  <c:v>0.22304401879776847</c:v>
                </c:pt>
                <c:pt idx="14">
                  <c:v>0.22348893654898278</c:v>
                </c:pt>
                <c:pt idx="15">
                  <c:v>0.22949198496344572</c:v>
                </c:pt>
              </c:numCache>
            </c:numRef>
          </c:val>
          <c:extLst>
            <c:ext xmlns:c16="http://schemas.microsoft.com/office/drawing/2014/chart" uri="{C3380CC4-5D6E-409C-BE32-E72D297353CC}">
              <c16:uniqueId val="{00000005-E260-4DC8-AC61-02C89B6789C2}"/>
            </c:ext>
          </c:extLst>
        </c:ser>
        <c:dLbls>
          <c:showLegendKey val="0"/>
          <c:showVal val="0"/>
          <c:showCatName val="0"/>
          <c:showSerName val="0"/>
          <c:showPercent val="0"/>
          <c:showBubbleSize val="0"/>
        </c:dLbls>
        <c:gapWidth val="50"/>
        <c:overlap val="100"/>
        <c:axId val="264256896"/>
        <c:axId val="264266464"/>
      </c:barChart>
      <c:catAx>
        <c:axId val="264256896"/>
        <c:scaling>
          <c:orientation val="minMax"/>
        </c:scaling>
        <c:delete val="0"/>
        <c:axPos val="b"/>
        <c:numFmt formatCode="@"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540000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66464"/>
        <c:crosses val="autoZero"/>
        <c:auto val="1"/>
        <c:lblAlgn val="ctr"/>
        <c:lblOffset val="100"/>
        <c:tickLblSkip val="1"/>
        <c:noMultiLvlLbl val="0"/>
      </c:catAx>
      <c:valAx>
        <c:axId val="264266464"/>
        <c:scaling>
          <c:orientation val="minMax"/>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264256896"/>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137137890206448"/>
          <c:w val="1"/>
          <c:h val="0.1586286210979354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'41'!$I$11</c:f>
              <c:strCache>
                <c:ptCount val="1"/>
                <c:pt idx="0">
                  <c:v>Факторинг класичний, млрд грн</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10-A856-4681-BFD5-8E603A790D64}"/>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A856-4681-BFD5-8E603A790D64}"/>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E-A856-4681-BFD5-8E603A790D64}"/>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A856-4681-BFD5-8E603A790D64}"/>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C-A856-4681-BFD5-8E603A790D64}"/>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A856-4681-BFD5-8E603A790D64}"/>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A856-4681-BFD5-8E603A790D64}"/>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A856-4681-BFD5-8E603A790D64}"/>
              </c:ext>
            </c:extLst>
          </c:dPt>
          <c:cat>
            <c:strRef>
              <c:f>'41'!$J$10:$Y$10</c:f>
              <c:strCache>
                <c:ptCount val="16"/>
                <c:pt idx="0">
                  <c:v>І.22</c:v>
                </c:pt>
                <c:pt idx="3">
                  <c:v>IV.22</c:v>
                </c:pt>
                <c:pt idx="5">
                  <c:v>ІІ.23</c:v>
                </c:pt>
                <c:pt idx="7">
                  <c:v>IV.23</c:v>
                </c:pt>
                <c:pt idx="9">
                  <c:v>ІІ.24</c:v>
                </c:pt>
                <c:pt idx="11">
                  <c:v>IV.24</c:v>
                </c:pt>
                <c:pt idx="13">
                  <c:v>ІІ.25</c:v>
                </c:pt>
                <c:pt idx="15">
                  <c:v>IV.25</c:v>
                </c:pt>
              </c:strCache>
            </c:strRef>
          </c:cat>
          <c:val>
            <c:numRef>
              <c:f>'41'!$J$11:$Y$11</c:f>
              <c:numCache>
                <c:formatCode>0.0</c:formatCode>
                <c:ptCount val="16"/>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pt idx="15">
                  <c:v>7.5678890269499997</c:v>
                </c:pt>
              </c:numCache>
            </c:numRef>
          </c:val>
          <c:extLst>
            <c:ext xmlns:c16="http://schemas.microsoft.com/office/drawing/2014/chart" uri="{C3380CC4-5D6E-409C-BE32-E72D297353CC}">
              <c16:uniqueId val="{00000000-A856-4681-BFD5-8E603A790D64}"/>
            </c:ext>
          </c:extLst>
        </c:ser>
        <c:ser>
          <c:idx val="1"/>
          <c:order val="1"/>
          <c:tx>
            <c:strRef>
              <c:f>'41'!$I$12</c:f>
              <c:strCache>
                <c:ptCount val="1"/>
                <c:pt idx="0">
                  <c:v>Факторинг інший, ніж класичний,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'41'!$J$10:$Y$10</c:f>
              <c:strCache>
                <c:ptCount val="16"/>
                <c:pt idx="0">
                  <c:v>І.22</c:v>
                </c:pt>
                <c:pt idx="3">
                  <c:v>IV.22</c:v>
                </c:pt>
                <c:pt idx="5">
                  <c:v>ІІ.23</c:v>
                </c:pt>
                <c:pt idx="7">
                  <c:v>IV.23</c:v>
                </c:pt>
                <c:pt idx="9">
                  <c:v>ІІ.24</c:v>
                </c:pt>
                <c:pt idx="11">
                  <c:v>IV.24</c:v>
                </c:pt>
                <c:pt idx="13">
                  <c:v>ІІ.25</c:v>
                </c:pt>
                <c:pt idx="15">
                  <c:v>IV.25</c:v>
                </c:pt>
              </c:strCache>
            </c:strRef>
          </c:cat>
          <c:val>
            <c:numRef>
              <c:f>'41'!$J$12:$Y$12</c:f>
              <c:numCache>
                <c:formatCode>0.0</c:formatCode>
                <c:ptCount val="16"/>
                <c:pt idx="8">
                  <c:v>10.15806206053</c:v>
                </c:pt>
                <c:pt idx="9">
                  <c:v>7.8883462254600003</c:v>
                </c:pt>
                <c:pt idx="10">
                  <c:v>10.94692224908</c:v>
                </c:pt>
                <c:pt idx="11">
                  <c:v>11.160985876130001</c:v>
                </c:pt>
                <c:pt idx="12">
                  <c:v>11.769374913309999</c:v>
                </c:pt>
                <c:pt idx="13">
                  <c:v>10.9732617657</c:v>
                </c:pt>
                <c:pt idx="14">
                  <c:v>14.89303106923</c:v>
                </c:pt>
                <c:pt idx="15">
                  <c:v>17.171715975510001</c:v>
                </c:pt>
              </c:numCache>
            </c:numRef>
          </c:val>
          <c:extLst>
            <c:ext xmlns:c16="http://schemas.microsoft.com/office/drawing/2014/chart" uri="{C3380CC4-5D6E-409C-BE32-E72D297353CC}">
              <c16:uniqueId val="{00000001-A856-4681-BFD5-8E603A790D64}"/>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'41'!$I$13</c:f>
              <c:strCache>
                <c:ptCount val="1"/>
                <c:pt idx="0">
                  <c:v>Кількість договорів, тис. од. (п. ш.)</c:v>
                </c:pt>
              </c:strCache>
            </c:strRef>
          </c:tx>
          <c:spPr>
            <a:ln w="25400" cap="rnd" cmpd="sng">
              <a:solidFill>
                <a:srgbClr val="7D0532"/>
              </a:solidFill>
              <a:prstDash val="solid"/>
              <a:round/>
            </a:ln>
            <a:effectLst/>
          </c:spPr>
          <c:marker>
            <c:symbol val="none"/>
          </c:marker>
          <c:cat>
            <c:strRef>
              <c:f>'41'!$J$10:$Y$10</c:f>
              <c:strCache>
                <c:ptCount val="16"/>
                <c:pt idx="0">
                  <c:v>І.22</c:v>
                </c:pt>
                <c:pt idx="3">
                  <c:v>IV.22</c:v>
                </c:pt>
                <c:pt idx="5">
                  <c:v>ІІ.23</c:v>
                </c:pt>
                <c:pt idx="7">
                  <c:v>IV.23</c:v>
                </c:pt>
                <c:pt idx="9">
                  <c:v>ІІ.24</c:v>
                </c:pt>
                <c:pt idx="11">
                  <c:v>IV.24</c:v>
                </c:pt>
                <c:pt idx="13">
                  <c:v>ІІ.25</c:v>
                </c:pt>
                <c:pt idx="15">
                  <c:v>IV.25</c:v>
                </c:pt>
              </c:strCache>
            </c:strRef>
          </c:cat>
          <c:val>
            <c:numRef>
              <c:f>'41'!$J$13:$Y$13</c:f>
              <c:numCache>
                <c:formatCode>0.0</c:formatCode>
                <c:ptCount val="16"/>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pt idx="15">
                  <c:v>3.6480000000000001</c:v>
                </c:pt>
              </c:numCache>
            </c:numRef>
          </c:val>
          <c:smooth val="0"/>
          <c:extLst>
            <c:ext xmlns:c16="http://schemas.microsoft.com/office/drawing/2014/chart" uri="{C3380CC4-5D6E-409C-BE32-E72D297353CC}">
              <c16:uniqueId val="{00000002-A856-4681-BFD5-8E603A790D64}"/>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301434024792176E-2"/>
          <c:y val="4.6214180219703395E-2"/>
          <c:w val="0.86339713195041567"/>
          <c:h val="0.6753878018299877"/>
        </c:manualLayout>
      </c:layout>
      <c:barChart>
        <c:barDir val="col"/>
        <c:grouping val="stacked"/>
        <c:varyColors val="0"/>
        <c:ser>
          <c:idx val="0"/>
          <c:order val="0"/>
          <c:tx>
            <c:strRef>
              <c:f>'41'!$H$11</c:f>
              <c:strCache>
                <c:ptCount val="1"/>
                <c:pt idx="0">
                  <c:v>Classical factoring, UAH billions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1-532E-4065-B78B-676ECF83A572}"/>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3-532E-4065-B78B-676ECF83A572}"/>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532E-4065-B78B-676ECF83A572}"/>
              </c:ext>
            </c:extLst>
          </c:dPt>
          <c:dPt>
            <c:idx val="3"/>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7-532E-4065-B78B-676ECF83A572}"/>
              </c:ext>
            </c:extLst>
          </c:dPt>
          <c:dPt>
            <c:idx val="4"/>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9-532E-4065-B78B-676ECF83A572}"/>
              </c:ext>
            </c:extLst>
          </c:dPt>
          <c:dPt>
            <c:idx val="5"/>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B-532E-4065-B78B-676ECF83A572}"/>
              </c:ext>
            </c:extLst>
          </c:dPt>
          <c:dPt>
            <c:idx val="6"/>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D-532E-4065-B78B-676ECF83A572}"/>
              </c:ext>
            </c:extLst>
          </c:dPt>
          <c:dPt>
            <c:idx val="7"/>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F-532E-4065-B78B-676ECF83A572}"/>
              </c:ext>
            </c:extLst>
          </c:dPt>
          <c:cat>
            <c:strRef>
              <c:f>'41'!$J$9:$Y$9</c:f>
              <c:strCache>
                <c:ptCount val="16"/>
                <c:pt idx="0">
                  <c:v>Q1.22</c:v>
                </c:pt>
                <c:pt idx="3">
                  <c:v>Q4.22</c:v>
                </c:pt>
                <c:pt idx="5">
                  <c:v>Q2.23</c:v>
                </c:pt>
                <c:pt idx="7">
                  <c:v>Q4.23</c:v>
                </c:pt>
                <c:pt idx="9">
                  <c:v>Q2.24</c:v>
                </c:pt>
                <c:pt idx="11">
                  <c:v>Q4.24</c:v>
                </c:pt>
                <c:pt idx="13">
                  <c:v>Q2.25</c:v>
                </c:pt>
                <c:pt idx="15">
                  <c:v>Q4.25</c:v>
                </c:pt>
              </c:strCache>
            </c:strRef>
          </c:cat>
          <c:val>
            <c:numRef>
              <c:f>'41'!$J$11:$Y$11</c:f>
              <c:numCache>
                <c:formatCode>0.0</c:formatCode>
                <c:ptCount val="16"/>
                <c:pt idx="0">
                  <c:v>10.14598050939</c:v>
                </c:pt>
                <c:pt idx="1">
                  <c:v>9.1891959219199997</c:v>
                </c:pt>
                <c:pt idx="2">
                  <c:v>11.545227561620001</c:v>
                </c:pt>
                <c:pt idx="3">
                  <c:v>15.056334840550001</c:v>
                </c:pt>
                <c:pt idx="4">
                  <c:v>20.950408439029999</c:v>
                </c:pt>
                <c:pt idx="5">
                  <c:v>15.75221381974</c:v>
                </c:pt>
                <c:pt idx="6">
                  <c:v>15.66851052086</c:v>
                </c:pt>
                <c:pt idx="7">
                  <c:v>15.497085658710001</c:v>
                </c:pt>
                <c:pt idx="8">
                  <c:v>3.0289573605500002</c:v>
                </c:pt>
                <c:pt idx="9">
                  <c:v>9.1612239150699999</c:v>
                </c:pt>
                <c:pt idx="10">
                  <c:v>2.5225470949700002</c:v>
                </c:pt>
                <c:pt idx="11">
                  <c:v>4.3845316689900002</c:v>
                </c:pt>
                <c:pt idx="12">
                  <c:v>5.9863153705799999</c:v>
                </c:pt>
                <c:pt idx="13">
                  <c:v>6.5085730770600003</c:v>
                </c:pt>
                <c:pt idx="14">
                  <c:v>8.3285538595900004</c:v>
                </c:pt>
                <c:pt idx="15">
                  <c:v>7.5678890269499997</c:v>
                </c:pt>
              </c:numCache>
            </c:numRef>
          </c:val>
          <c:extLst>
            <c:ext xmlns:c16="http://schemas.microsoft.com/office/drawing/2014/chart" uri="{C3380CC4-5D6E-409C-BE32-E72D297353CC}">
              <c16:uniqueId val="{00000018-532E-4065-B78B-676ECF83A572}"/>
            </c:ext>
          </c:extLst>
        </c:ser>
        <c:ser>
          <c:idx val="1"/>
          <c:order val="1"/>
          <c:tx>
            <c:strRef>
              <c:f>'41'!$H$12</c:f>
              <c:strCache>
                <c:ptCount val="1"/>
                <c:pt idx="0">
                  <c:v>Other factoring,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'41'!$J$9:$Y$9</c:f>
              <c:strCache>
                <c:ptCount val="16"/>
                <c:pt idx="0">
                  <c:v>Q1.22</c:v>
                </c:pt>
                <c:pt idx="3">
                  <c:v>Q4.22</c:v>
                </c:pt>
                <c:pt idx="5">
                  <c:v>Q2.23</c:v>
                </c:pt>
                <c:pt idx="7">
                  <c:v>Q4.23</c:v>
                </c:pt>
                <c:pt idx="9">
                  <c:v>Q2.24</c:v>
                </c:pt>
                <c:pt idx="11">
                  <c:v>Q4.24</c:v>
                </c:pt>
                <c:pt idx="13">
                  <c:v>Q2.25</c:v>
                </c:pt>
                <c:pt idx="15">
                  <c:v>Q4.25</c:v>
                </c:pt>
              </c:strCache>
            </c:strRef>
          </c:cat>
          <c:val>
            <c:numRef>
              <c:f>'41'!$J$12:$Y$12</c:f>
              <c:numCache>
                <c:formatCode>0.0</c:formatCode>
                <c:ptCount val="16"/>
                <c:pt idx="8">
                  <c:v>10.15806206053</c:v>
                </c:pt>
                <c:pt idx="9">
                  <c:v>7.8883462254600003</c:v>
                </c:pt>
                <c:pt idx="10">
                  <c:v>10.94692224908</c:v>
                </c:pt>
                <c:pt idx="11">
                  <c:v>11.160985876130001</c:v>
                </c:pt>
                <c:pt idx="12">
                  <c:v>11.769374913309999</c:v>
                </c:pt>
                <c:pt idx="13">
                  <c:v>10.9732617657</c:v>
                </c:pt>
                <c:pt idx="14">
                  <c:v>14.89303106923</c:v>
                </c:pt>
                <c:pt idx="15">
                  <c:v>17.171715975510001</c:v>
                </c:pt>
              </c:numCache>
            </c:numRef>
          </c:val>
          <c:extLst>
            <c:ext xmlns:c16="http://schemas.microsoft.com/office/drawing/2014/chart" uri="{C3380CC4-5D6E-409C-BE32-E72D297353CC}">
              <c16:uniqueId val="{00000019-532E-4065-B78B-676ECF83A572}"/>
            </c:ext>
          </c:extLst>
        </c:ser>
        <c:dLbls>
          <c:showLegendKey val="0"/>
          <c:showVal val="0"/>
          <c:showCatName val="0"/>
          <c:showSerName val="0"/>
          <c:showPercent val="0"/>
          <c:showBubbleSize val="0"/>
        </c:dLbls>
        <c:gapWidth val="50"/>
        <c:overlap val="100"/>
        <c:axId val="696269888"/>
        <c:axId val="696274048"/>
      </c:barChart>
      <c:lineChart>
        <c:grouping val="standard"/>
        <c:varyColors val="0"/>
        <c:ser>
          <c:idx val="2"/>
          <c:order val="2"/>
          <c:tx>
            <c:strRef>
              <c:f>'41'!$H$13</c:f>
              <c:strCache>
                <c:ptCount val="1"/>
                <c:pt idx="0">
                  <c:v>Number of contracts, thousands (r.h.s.)</c:v>
                </c:pt>
              </c:strCache>
            </c:strRef>
          </c:tx>
          <c:spPr>
            <a:ln w="25400" cap="rnd" cmpd="sng">
              <a:solidFill>
                <a:srgbClr val="7D0532"/>
              </a:solidFill>
              <a:prstDash val="solid"/>
              <a:round/>
            </a:ln>
            <a:effectLst/>
          </c:spPr>
          <c:marker>
            <c:symbol val="none"/>
          </c:marker>
          <c:cat>
            <c:strRef>
              <c:f>'41'!$J$9:$Y$9</c:f>
              <c:strCache>
                <c:ptCount val="16"/>
                <c:pt idx="0">
                  <c:v>Q1.22</c:v>
                </c:pt>
                <c:pt idx="3">
                  <c:v>Q4.22</c:v>
                </c:pt>
                <c:pt idx="5">
                  <c:v>Q2.23</c:v>
                </c:pt>
                <c:pt idx="7">
                  <c:v>Q4.23</c:v>
                </c:pt>
                <c:pt idx="9">
                  <c:v>Q2.24</c:v>
                </c:pt>
                <c:pt idx="11">
                  <c:v>Q4.24</c:v>
                </c:pt>
                <c:pt idx="13">
                  <c:v>Q2.25</c:v>
                </c:pt>
                <c:pt idx="15">
                  <c:v>Q4.25</c:v>
                </c:pt>
              </c:strCache>
            </c:strRef>
          </c:cat>
          <c:val>
            <c:numRef>
              <c:f>'41'!$J$13:$Y$13</c:f>
              <c:numCache>
                <c:formatCode>0.0</c:formatCode>
                <c:ptCount val="16"/>
                <c:pt idx="0">
                  <c:v>3.2879999999999998</c:v>
                </c:pt>
                <c:pt idx="1">
                  <c:v>1.8779999999999999</c:v>
                </c:pt>
                <c:pt idx="2">
                  <c:v>4.6459999999999999</c:v>
                </c:pt>
                <c:pt idx="3">
                  <c:v>5.0060000000000002</c:v>
                </c:pt>
                <c:pt idx="4">
                  <c:v>4.4470000000000001</c:v>
                </c:pt>
                <c:pt idx="5">
                  <c:v>5.6040000000000001</c:v>
                </c:pt>
                <c:pt idx="6">
                  <c:v>5.335</c:v>
                </c:pt>
                <c:pt idx="7">
                  <c:v>4.7530000000000001</c:v>
                </c:pt>
                <c:pt idx="8">
                  <c:v>3.2629999999999999</c:v>
                </c:pt>
                <c:pt idx="9">
                  <c:v>3.0489999999999999</c:v>
                </c:pt>
                <c:pt idx="10">
                  <c:v>3.1269999999999998</c:v>
                </c:pt>
                <c:pt idx="11">
                  <c:v>3.3650000000000002</c:v>
                </c:pt>
                <c:pt idx="12">
                  <c:v>3.0840000000000001</c:v>
                </c:pt>
                <c:pt idx="13">
                  <c:v>6.3710000000000004</c:v>
                </c:pt>
                <c:pt idx="14">
                  <c:v>3.5880000000000001</c:v>
                </c:pt>
                <c:pt idx="15">
                  <c:v>3.6480000000000001</c:v>
                </c:pt>
              </c:numCache>
            </c:numRef>
          </c:val>
          <c:smooth val="0"/>
          <c:extLst>
            <c:ext xmlns:c16="http://schemas.microsoft.com/office/drawing/2014/chart" uri="{C3380CC4-5D6E-409C-BE32-E72D297353CC}">
              <c16:uniqueId val="{0000001A-532E-4065-B78B-676ECF83A572}"/>
            </c:ext>
          </c:extLst>
        </c:ser>
        <c:dLbls>
          <c:showLegendKey val="0"/>
          <c:showVal val="0"/>
          <c:showCatName val="0"/>
          <c:showSerName val="0"/>
          <c:showPercent val="0"/>
          <c:showBubbleSize val="0"/>
        </c:dLbls>
        <c:marker val="1"/>
        <c:smooth val="0"/>
        <c:axId val="638947616"/>
        <c:axId val="638950944"/>
      </c:lineChart>
      <c:catAx>
        <c:axId val="69626988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74048"/>
        <c:crosses val="autoZero"/>
        <c:auto val="1"/>
        <c:lblAlgn val="ctr"/>
        <c:lblOffset val="100"/>
        <c:noMultiLvlLbl val="0"/>
      </c:catAx>
      <c:valAx>
        <c:axId val="69627404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96269888"/>
        <c:crosses val="autoZero"/>
        <c:crossBetween val="between"/>
      </c:valAx>
      <c:valAx>
        <c:axId val="638950944"/>
        <c:scaling>
          <c:orientation val="minMax"/>
          <c:max val="12"/>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38947616"/>
        <c:crosses val="max"/>
        <c:crossBetween val="between"/>
      </c:valAx>
      <c:catAx>
        <c:axId val="638947616"/>
        <c:scaling>
          <c:orientation val="minMax"/>
        </c:scaling>
        <c:delete val="1"/>
        <c:axPos val="b"/>
        <c:numFmt formatCode="General" sourceLinked="1"/>
        <c:majorTickMark val="out"/>
        <c:minorTickMark val="none"/>
        <c:tickLblPos val="nextTo"/>
        <c:crossAx val="63895094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400805753886751"/>
          <c:w val="1"/>
          <c:h val="0.1733624931178829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85477541126908E-2"/>
          <c:y val="4.4591645170320937E-2"/>
          <c:w val="0.85934344552519926"/>
          <c:h val="0.72088947498614186"/>
        </c:manualLayout>
      </c:layout>
      <c:barChart>
        <c:barDir val="col"/>
        <c:grouping val="stacked"/>
        <c:varyColors val="0"/>
        <c:ser>
          <c:idx val="0"/>
          <c:order val="0"/>
          <c:tx>
            <c:strRef>
              <c:f>'42'!$I$13</c:f>
              <c:strCache>
                <c:ptCount val="1"/>
                <c:pt idx="0">
                  <c:v>Юридичні особи, млрд грн</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'42'!$J$13:$Q$13</c:f>
              <c:numCache>
                <c:formatCode>#\ ##0.0</c:formatCode>
                <c:ptCount val="8"/>
                <c:pt idx="0">
                  <c:v>3.6578844571700002</c:v>
                </c:pt>
                <c:pt idx="1">
                  <c:v>4.7924758813099997</c:v>
                </c:pt>
                <c:pt idx="2">
                  <c:v>4.8152470632600002</c:v>
                </c:pt>
                <c:pt idx="3">
                  <c:v>5.9223865263300004</c:v>
                </c:pt>
                <c:pt idx="4">
                  <c:v>5.2188216338599993</c:v>
                </c:pt>
                <c:pt idx="5">
                  <c:v>7.2851305185199999</c:v>
                </c:pt>
                <c:pt idx="6">
                  <c:v>7.6441825143599997</c:v>
                </c:pt>
                <c:pt idx="7">
                  <c:v>7.5645628012899992</c:v>
                </c:pt>
              </c:numCache>
            </c:numRef>
          </c:val>
          <c:extLst>
            <c:ext xmlns:c16="http://schemas.microsoft.com/office/drawing/2014/chart" uri="{C3380CC4-5D6E-409C-BE32-E72D297353CC}">
              <c16:uniqueId val="{00000000-4839-4150-8AFA-0E4E6AD1EE19}"/>
            </c:ext>
          </c:extLst>
        </c:ser>
        <c:ser>
          <c:idx val="1"/>
          <c:order val="1"/>
          <c:tx>
            <c:strRef>
              <c:f>'42'!$I$14</c:f>
              <c:strCache>
                <c:ptCount val="1"/>
                <c:pt idx="0">
                  <c:v>Фізичні особи**,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'42'!$J$14:$Q$14</c:f>
              <c:numCache>
                <c:formatCode>#\ ##0.0</c:formatCode>
                <c:ptCount val="8"/>
                <c:pt idx="0">
                  <c:v>0.88088877445000002</c:v>
                </c:pt>
                <c:pt idx="1">
                  <c:v>1.0981247575499999</c:v>
                </c:pt>
                <c:pt idx="2">
                  <c:v>1.2978929048299999</c:v>
                </c:pt>
                <c:pt idx="3">
                  <c:v>1.11325319021</c:v>
                </c:pt>
                <c:pt idx="4">
                  <c:v>1.4884276667500003</c:v>
                </c:pt>
                <c:pt idx="5">
                  <c:v>1.3868860700499999</c:v>
                </c:pt>
                <c:pt idx="6">
                  <c:v>1.6455950629</c:v>
                </c:pt>
                <c:pt idx="7">
                  <c:v>1.4117295166700001</c:v>
                </c:pt>
              </c:numCache>
            </c:numRef>
          </c:val>
          <c:extLst>
            <c:ext xmlns:c16="http://schemas.microsoft.com/office/drawing/2014/chart" uri="{C3380CC4-5D6E-409C-BE32-E72D297353CC}">
              <c16:uniqueId val="{00000001-4839-4150-8AFA-0E4E6AD1EE19}"/>
            </c:ext>
          </c:extLst>
        </c:ser>
        <c:dLbls>
          <c:showLegendKey val="0"/>
          <c:showVal val="0"/>
          <c:showCatName val="0"/>
          <c:showSerName val="0"/>
          <c:showPercent val="0"/>
          <c:showBubbleSize val="0"/>
        </c:dLbls>
        <c:gapWidth val="50"/>
        <c:overlap val="100"/>
        <c:axId val="492442904"/>
        <c:axId val="504550224"/>
      </c:barChart>
      <c:lineChart>
        <c:grouping val="standard"/>
        <c:varyColors val="0"/>
        <c:ser>
          <c:idx val="2"/>
          <c:order val="2"/>
          <c:tx>
            <c:strRef>
              <c:f>'42'!$I$11</c:f>
              <c:strCache>
                <c:ptCount val="1"/>
                <c:pt idx="0">
                  <c:v>Юридичні особи, тис. одиниць (п. ш.)</c:v>
                </c:pt>
              </c:strCache>
            </c:strRef>
          </c:tx>
          <c:spPr>
            <a:ln w="25400" cap="rnd" cmpd="sng">
              <a:solidFill>
                <a:schemeClr val="accent3"/>
              </a:solidFill>
              <a:prstDash val="solid"/>
              <a:round/>
            </a:ln>
            <a:effectLst/>
          </c:spPr>
          <c:marker>
            <c:symbol val="none"/>
          </c:marker>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'42'!$J$11:$Q$11</c:f>
              <c:numCache>
                <c:formatCode>#\ ##0.0</c:formatCode>
                <c:ptCount val="8"/>
                <c:pt idx="0">
                  <c:v>1.1779999999999999</c:v>
                </c:pt>
                <c:pt idx="1">
                  <c:v>1.29</c:v>
                </c:pt>
                <c:pt idx="2">
                  <c:v>1.3660000000000001</c:v>
                </c:pt>
                <c:pt idx="3">
                  <c:v>1.4359999999999999</c:v>
                </c:pt>
                <c:pt idx="4">
                  <c:v>1.3240000000000001</c:v>
                </c:pt>
                <c:pt idx="5">
                  <c:v>1.623</c:v>
                </c:pt>
                <c:pt idx="6">
                  <c:v>1.671</c:v>
                </c:pt>
                <c:pt idx="7" formatCode="0.0">
                  <c:v>1.7230000000000001</c:v>
                </c:pt>
              </c:numCache>
            </c:numRef>
          </c:val>
          <c:smooth val="0"/>
          <c:extLst>
            <c:ext xmlns:c16="http://schemas.microsoft.com/office/drawing/2014/chart" uri="{C3380CC4-5D6E-409C-BE32-E72D297353CC}">
              <c16:uniqueId val="{00000002-4839-4150-8AFA-0E4E6AD1EE19}"/>
            </c:ext>
          </c:extLst>
        </c:ser>
        <c:ser>
          <c:idx val="3"/>
          <c:order val="3"/>
          <c:tx>
            <c:strRef>
              <c:f>'42'!$I$12</c:f>
              <c:strCache>
                <c:ptCount val="1"/>
                <c:pt idx="0">
                  <c:v>Фізичні особи**, тис. одиниць (п. ш.)</c:v>
                </c:pt>
              </c:strCache>
            </c:strRef>
          </c:tx>
          <c:spPr>
            <a:ln w="25400" cap="rnd" cmpd="sng">
              <a:solidFill>
                <a:schemeClr val="accent4"/>
              </a:solidFill>
              <a:prstDash val="solid"/>
              <a:round/>
            </a:ln>
            <a:effectLst/>
          </c:spPr>
          <c:marker>
            <c:symbol val="none"/>
          </c:marker>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'42'!$J$12:$Q$12</c:f>
              <c:numCache>
                <c:formatCode>#\ ##0.0</c:formatCode>
                <c:ptCount val="8"/>
                <c:pt idx="0">
                  <c:v>1.1719999999999999</c:v>
                </c:pt>
                <c:pt idx="1">
                  <c:v>1.2829999999999999</c:v>
                </c:pt>
                <c:pt idx="2">
                  <c:v>1.488</c:v>
                </c:pt>
                <c:pt idx="3">
                  <c:v>1.3860000000000001</c:v>
                </c:pt>
                <c:pt idx="4">
                  <c:v>1.272</c:v>
                </c:pt>
                <c:pt idx="5">
                  <c:v>1.546</c:v>
                </c:pt>
                <c:pt idx="6">
                  <c:v>1.544</c:v>
                </c:pt>
                <c:pt idx="7">
                  <c:v>1.3819999999999999</c:v>
                </c:pt>
              </c:numCache>
            </c:numRef>
          </c:val>
          <c:smooth val="0"/>
          <c:extLst>
            <c:ext xmlns:c16="http://schemas.microsoft.com/office/drawing/2014/chart" uri="{C3380CC4-5D6E-409C-BE32-E72D297353CC}">
              <c16:uniqueId val="{00000003-4839-4150-8AFA-0E4E6AD1EE19}"/>
            </c:ext>
          </c:extLst>
        </c:ser>
        <c:dLbls>
          <c:showLegendKey val="0"/>
          <c:showVal val="0"/>
          <c:showCatName val="0"/>
          <c:showSerName val="0"/>
          <c:showPercent val="0"/>
          <c:showBubbleSize val="0"/>
        </c:dLbls>
        <c:marker val="1"/>
        <c:smooth val="0"/>
        <c:axId val="511183896"/>
        <c:axId val="511187832"/>
      </c:lineChart>
      <c:catAx>
        <c:axId val="4924429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4550224"/>
        <c:crosses val="autoZero"/>
        <c:auto val="0"/>
        <c:lblAlgn val="ctr"/>
        <c:lblOffset val="100"/>
        <c:noMultiLvlLbl val="0"/>
      </c:catAx>
      <c:valAx>
        <c:axId val="50455022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92442904"/>
        <c:crosses val="autoZero"/>
        <c:crossBetween val="between"/>
      </c:valAx>
      <c:valAx>
        <c:axId val="511187832"/>
        <c:scaling>
          <c:orientation val="minMax"/>
          <c:max val="2.5"/>
        </c:scaling>
        <c:delete val="0"/>
        <c:axPos val="r"/>
        <c:numFmt formatCode="#,##0.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11183896"/>
        <c:crosses val="max"/>
        <c:crossBetween val="between"/>
        <c:majorUnit val="0.5"/>
      </c:valAx>
      <c:catAx>
        <c:axId val="511183896"/>
        <c:scaling>
          <c:orientation val="minMax"/>
        </c:scaling>
        <c:delete val="1"/>
        <c:axPos val="b"/>
        <c:numFmt formatCode="General" sourceLinked="1"/>
        <c:majorTickMark val="out"/>
        <c:minorTickMark val="none"/>
        <c:tickLblPos val="nextTo"/>
        <c:crossAx val="511187832"/>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211153150174599"/>
          <c:w val="1"/>
          <c:h val="0.1678884684982540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785477541126908E-2"/>
          <c:y val="4.4591645170320937E-2"/>
          <c:w val="0.85934344552519926"/>
          <c:h val="0.72088947498614186"/>
        </c:manualLayout>
      </c:layout>
      <c:barChart>
        <c:barDir val="col"/>
        <c:grouping val="stacked"/>
        <c:varyColors val="0"/>
        <c:ser>
          <c:idx val="0"/>
          <c:order val="0"/>
          <c:tx>
            <c:strRef>
              <c:f>'42'!$H$13</c:f>
              <c:strCache>
                <c:ptCount val="1"/>
                <c:pt idx="0">
                  <c:v>Corporates, UAH bn</c:v>
                </c:pt>
              </c:strCache>
            </c:strRef>
          </c:tx>
          <c:spPr>
            <a:solidFill>
              <a:schemeClr val="accent1"/>
            </a:solidFill>
            <a:ln>
              <a:noFill/>
            </a:ln>
            <a:effectLst/>
            <a:extLst>
              <a:ext uri="{91240B29-F687-4F45-9708-019B960494DF}">
                <a14:hiddenLine xmlns:a14="http://schemas.microsoft.com/office/drawing/2010/main">
                  <a:noFill/>
                </a14:hiddenLine>
              </a:ext>
            </a:extLst>
          </c:spPr>
          <c:invertIfNegative val="0"/>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'42'!$J$13:$Q$13</c:f>
              <c:numCache>
                <c:formatCode>#\ ##0.0</c:formatCode>
                <c:ptCount val="8"/>
                <c:pt idx="0">
                  <c:v>3.6578844571700002</c:v>
                </c:pt>
                <c:pt idx="1">
                  <c:v>4.7924758813099997</c:v>
                </c:pt>
                <c:pt idx="2">
                  <c:v>4.8152470632600002</c:v>
                </c:pt>
                <c:pt idx="3">
                  <c:v>5.9223865263300004</c:v>
                </c:pt>
                <c:pt idx="4">
                  <c:v>5.2188216338599993</c:v>
                </c:pt>
                <c:pt idx="5">
                  <c:v>7.2851305185199999</c:v>
                </c:pt>
                <c:pt idx="6">
                  <c:v>7.6441825143599997</c:v>
                </c:pt>
                <c:pt idx="7">
                  <c:v>7.5645628012899992</c:v>
                </c:pt>
              </c:numCache>
            </c:numRef>
          </c:val>
          <c:extLst>
            <c:ext xmlns:c16="http://schemas.microsoft.com/office/drawing/2014/chart" uri="{C3380CC4-5D6E-409C-BE32-E72D297353CC}">
              <c16:uniqueId val="{00000000-F7BD-4C13-B060-08F8C4A69F2A}"/>
            </c:ext>
          </c:extLst>
        </c:ser>
        <c:ser>
          <c:idx val="1"/>
          <c:order val="1"/>
          <c:tx>
            <c:strRef>
              <c:f>'42'!$H$14</c:f>
              <c:strCache>
                <c:ptCount val="1"/>
                <c:pt idx="0">
                  <c:v>Individuals**, UAH bn</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'42'!$J$14:$Q$14</c:f>
              <c:numCache>
                <c:formatCode>#\ ##0.0</c:formatCode>
                <c:ptCount val="8"/>
                <c:pt idx="0">
                  <c:v>0.88088877445000002</c:v>
                </c:pt>
                <c:pt idx="1">
                  <c:v>1.0981247575499999</c:v>
                </c:pt>
                <c:pt idx="2">
                  <c:v>1.2978929048299999</c:v>
                </c:pt>
                <c:pt idx="3">
                  <c:v>1.11325319021</c:v>
                </c:pt>
                <c:pt idx="4">
                  <c:v>1.4884276667500003</c:v>
                </c:pt>
                <c:pt idx="5">
                  <c:v>1.3868860700499999</c:v>
                </c:pt>
                <c:pt idx="6">
                  <c:v>1.6455950629</c:v>
                </c:pt>
                <c:pt idx="7">
                  <c:v>1.4117295166700001</c:v>
                </c:pt>
              </c:numCache>
            </c:numRef>
          </c:val>
          <c:extLst>
            <c:ext xmlns:c16="http://schemas.microsoft.com/office/drawing/2014/chart" uri="{C3380CC4-5D6E-409C-BE32-E72D297353CC}">
              <c16:uniqueId val="{00000001-F7BD-4C13-B060-08F8C4A69F2A}"/>
            </c:ext>
          </c:extLst>
        </c:ser>
        <c:dLbls>
          <c:showLegendKey val="0"/>
          <c:showVal val="0"/>
          <c:showCatName val="0"/>
          <c:showSerName val="0"/>
          <c:showPercent val="0"/>
          <c:showBubbleSize val="0"/>
        </c:dLbls>
        <c:gapWidth val="50"/>
        <c:overlap val="100"/>
        <c:axId val="492442904"/>
        <c:axId val="504550224"/>
      </c:barChart>
      <c:lineChart>
        <c:grouping val="standard"/>
        <c:varyColors val="0"/>
        <c:ser>
          <c:idx val="2"/>
          <c:order val="2"/>
          <c:tx>
            <c:strRef>
              <c:f>'42'!$H$11</c:f>
              <c:strCache>
                <c:ptCount val="1"/>
                <c:pt idx="0">
                  <c:v>Corporates, thousands</c:v>
                </c:pt>
              </c:strCache>
            </c:strRef>
          </c:tx>
          <c:spPr>
            <a:ln w="25400" cap="rnd" cmpd="sng">
              <a:solidFill>
                <a:schemeClr val="accent3"/>
              </a:solidFill>
              <a:prstDash val="solid"/>
              <a:round/>
            </a:ln>
            <a:effectLst/>
          </c:spPr>
          <c:marker>
            <c:symbol val="none"/>
          </c:marker>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'42'!$J$11:$Q$11</c:f>
              <c:numCache>
                <c:formatCode>#\ ##0.0</c:formatCode>
                <c:ptCount val="8"/>
                <c:pt idx="0">
                  <c:v>1.1779999999999999</c:v>
                </c:pt>
                <c:pt idx="1">
                  <c:v>1.29</c:v>
                </c:pt>
                <c:pt idx="2">
                  <c:v>1.3660000000000001</c:v>
                </c:pt>
                <c:pt idx="3">
                  <c:v>1.4359999999999999</c:v>
                </c:pt>
                <c:pt idx="4">
                  <c:v>1.3240000000000001</c:v>
                </c:pt>
                <c:pt idx="5">
                  <c:v>1.623</c:v>
                </c:pt>
                <c:pt idx="6">
                  <c:v>1.671</c:v>
                </c:pt>
                <c:pt idx="7" formatCode="0.0">
                  <c:v>1.7230000000000001</c:v>
                </c:pt>
              </c:numCache>
            </c:numRef>
          </c:val>
          <c:smooth val="0"/>
          <c:extLst>
            <c:ext xmlns:c16="http://schemas.microsoft.com/office/drawing/2014/chart" uri="{C3380CC4-5D6E-409C-BE32-E72D297353CC}">
              <c16:uniqueId val="{00000002-F7BD-4C13-B060-08F8C4A69F2A}"/>
            </c:ext>
          </c:extLst>
        </c:ser>
        <c:ser>
          <c:idx val="3"/>
          <c:order val="3"/>
          <c:tx>
            <c:strRef>
              <c:f>'42'!$H$12</c:f>
              <c:strCache>
                <c:ptCount val="1"/>
                <c:pt idx="0">
                  <c:v>Individuals**, thousands</c:v>
                </c:pt>
              </c:strCache>
            </c:strRef>
          </c:tx>
          <c:spPr>
            <a:ln w="25400" cap="rnd" cmpd="sng">
              <a:solidFill>
                <a:schemeClr val="accent4"/>
              </a:solidFill>
              <a:prstDash val="solid"/>
              <a:round/>
            </a:ln>
            <a:effectLst/>
          </c:spPr>
          <c:marker>
            <c:symbol val="none"/>
          </c:marker>
          <c:cat>
            <c:strRef>
              <c:f>'42'!$J$10:$Q$10</c:f>
              <c:strCache>
                <c:ptCount val="8"/>
                <c:pt idx="0">
                  <c:v>І.24</c:v>
                </c:pt>
                <c:pt idx="1">
                  <c:v>ІІ.24</c:v>
                </c:pt>
                <c:pt idx="2">
                  <c:v>ІІІ.24</c:v>
                </c:pt>
                <c:pt idx="3">
                  <c:v>IV.24</c:v>
                </c:pt>
                <c:pt idx="4">
                  <c:v>І.25</c:v>
                </c:pt>
                <c:pt idx="5">
                  <c:v>ІІ.25</c:v>
                </c:pt>
                <c:pt idx="6">
                  <c:v>ІІІ.25</c:v>
                </c:pt>
                <c:pt idx="7">
                  <c:v>IV.25</c:v>
                </c:pt>
              </c:strCache>
            </c:strRef>
          </c:cat>
          <c:val>
            <c:numRef>
              <c:f>'42'!$J$12:$Q$12</c:f>
              <c:numCache>
                <c:formatCode>#\ ##0.0</c:formatCode>
                <c:ptCount val="8"/>
                <c:pt idx="0">
                  <c:v>1.1719999999999999</c:v>
                </c:pt>
                <c:pt idx="1">
                  <c:v>1.2829999999999999</c:v>
                </c:pt>
                <c:pt idx="2">
                  <c:v>1.488</c:v>
                </c:pt>
                <c:pt idx="3">
                  <c:v>1.3860000000000001</c:v>
                </c:pt>
                <c:pt idx="4">
                  <c:v>1.272</c:v>
                </c:pt>
                <c:pt idx="5">
                  <c:v>1.546</c:v>
                </c:pt>
                <c:pt idx="6">
                  <c:v>1.544</c:v>
                </c:pt>
                <c:pt idx="7">
                  <c:v>1.3819999999999999</c:v>
                </c:pt>
              </c:numCache>
            </c:numRef>
          </c:val>
          <c:smooth val="0"/>
          <c:extLst>
            <c:ext xmlns:c16="http://schemas.microsoft.com/office/drawing/2014/chart" uri="{C3380CC4-5D6E-409C-BE32-E72D297353CC}">
              <c16:uniqueId val="{00000003-F7BD-4C13-B060-08F8C4A69F2A}"/>
            </c:ext>
          </c:extLst>
        </c:ser>
        <c:dLbls>
          <c:showLegendKey val="0"/>
          <c:showVal val="0"/>
          <c:showCatName val="0"/>
          <c:showSerName val="0"/>
          <c:showPercent val="0"/>
          <c:showBubbleSize val="0"/>
        </c:dLbls>
        <c:marker val="1"/>
        <c:smooth val="0"/>
        <c:axId val="511183896"/>
        <c:axId val="511187832"/>
      </c:lineChart>
      <c:catAx>
        <c:axId val="492442904"/>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04550224"/>
        <c:crosses val="autoZero"/>
        <c:auto val="0"/>
        <c:lblAlgn val="ctr"/>
        <c:lblOffset val="100"/>
        <c:noMultiLvlLbl val="0"/>
      </c:catAx>
      <c:valAx>
        <c:axId val="50455022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92442904"/>
        <c:crosses val="autoZero"/>
        <c:crossBetween val="between"/>
      </c:valAx>
      <c:valAx>
        <c:axId val="511187832"/>
        <c:scaling>
          <c:orientation val="minMax"/>
          <c:max val="2.5"/>
        </c:scaling>
        <c:delete val="0"/>
        <c:axPos val="r"/>
        <c:numFmt formatCode="#,##0.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11183896"/>
        <c:crosses val="max"/>
        <c:crossBetween val="between"/>
        <c:majorUnit val="0.5"/>
      </c:valAx>
      <c:catAx>
        <c:axId val="511183896"/>
        <c:scaling>
          <c:orientation val="minMax"/>
        </c:scaling>
        <c:delete val="1"/>
        <c:axPos val="b"/>
        <c:numFmt formatCode="General" sourceLinked="1"/>
        <c:majorTickMark val="out"/>
        <c:minorTickMark val="none"/>
        <c:tickLblPos val="nextTo"/>
        <c:crossAx val="511187832"/>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211153150174599"/>
          <c:w val="1"/>
          <c:h val="0.1678884684982540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23283685924798E-2"/>
          <c:y val="5.3999990655015893E-2"/>
          <c:w val="0.85554121999810262"/>
          <c:h val="0.76749471878606579"/>
        </c:manualLayout>
      </c:layout>
      <c:barChart>
        <c:barDir val="col"/>
        <c:grouping val="stacked"/>
        <c:varyColors val="0"/>
        <c:ser>
          <c:idx val="0"/>
          <c:order val="0"/>
          <c:tx>
            <c:strRef>
              <c:f>'43'!$H$11</c:f>
              <c:strCache>
                <c:ptCount val="1"/>
                <c:pt idx="0">
                  <c:v>Прибуток</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'43'!$I$10:$X$10</c:f>
              <c:strCache>
                <c:ptCount val="16"/>
                <c:pt idx="0">
                  <c:v>І.22</c:v>
                </c:pt>
                <c:pt idx="3">
                  <c:v>IV.22</c:v>
                </c:pt>
                <c:pt idx="5">
                  <c:v>ІІ.23</c:v>
                </c:pt>
                <c:pt idx="7">
                  <c:v>IV.23</c:v>
                </c:pt>
                <c:pt idx="9">
                  <c:v>ІІ.24</c:v>
                </c:pt>
                <c:pt idx="11">
                  <c:v>IV.24</c:v>
                </c:pt>
                <c:pt idx="13">
                  <c:v>ІІ.25</c:v>
                </c:pt>
                <c:pt idx="15">
                  <c:v>IV.25</c:v>
                </c:pt>
              </c:strCache>
            </c:strRef>
          </c:cat>
          <c:val>
            <c:numRef>
              <c:f>'43'!$I$11:$X$11</c:f>
              <c:numCache>
                <c:formatCode>#\ ##0.0</c:formatCode>
                <c:ptCount val="16"/>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11.846104861400001</c:v>
                </c:pt>
                <c:pt idx="15">
                  <c:v>13.628334639669999</c:v>
                </c:pt>
              </c:numCache>
            </c:numRef>
          </c:val>
          <c:extLst>
            <c:ext xmlns:c16="http://schemas.microsoft.com/office/drawing/2014/chart" uri="{C3380CC4-5D6E-409C-BE32-E72D297353CC}">
              <c16:uniqueId val="{00000000-6474-4DF5-A2B8-66C5ABC764D6}"/>
            </c:ext>
          </c:extLst>
        </c:ser>
        <c:ser>
          <c:idx val="1"/>
          <c:order val="1"/>
          <c:tx>
            <c:strRef>
              <c:f>'43'!$H$12</c:f>
              <c:strCache>
                <c:ptCount val="1"/>
                <c:pt idx="0">
                  <c:v>Збиток</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'43'!$I$10:$X$10</c:f>
              <c:strCache>
                <c:ptCount val="16"/>
                <c:pt idx="0">
                  <c:v>І.22</c:v>
                </c:pt>
                <c:pt idx="3">
                  <c:v>IV.22</c:v>
                </c:pt>
                <c:pt idx="5">
                  <c:v>ІІ.23</c:v>
                </c:pt>
                <c:pt idx="7">
                  <c:v>IV.23</c:v>
                </c:pt>
                <c:pt idx="9">
                  <c:v>ІІ.24</c:v>
                </c:pt>
                <c:pt idx="11">
                  <c:v>IV.24</c:v>
                </c:pt>
                <c:pt idx="13">
                  <c:v>ІІ.25</c:v>
                </c:pt>
                <c:pt idx="15">
                  <c:v>IV.25</c:v>
                </c:pt>
              </c:strCache>
            </c:strRef>
          </c:cat>
          <c:val>
            <c:numRef>
              <c:f>'43'!$I$12:$X$12</c:f>
              <c:numCache>
                <c:formatCode>#\ ##0.0</c:formatCode>
                <c:ptCount val="16"/>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-0.33075783931000002</c:v>
                </c:pt>
                <c:pt idx="15">
                  <c:v>-0.52909984203000004</c:v>
                </c:pt>
              </c:numCache>
            </c:numRef>
          </c:val>
          <c:extLst>
            <c:ext xmlns:c16="http://schemas.microsoft.com/office/drawing/2014/chart" uri="{C3380CC4-5D6E-409C-BE32-E72D297353CC}">
              <c16:uniqueId val="{00000001-6474-4DF5-A2B8-66C5ABC764D6}"/>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670314152407349"/>
          <c:w val="0.99773361161180152"/>
          <c:h val="9.8901081785743403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3872643512921877E-2"/>
          <c:y val="5.3999990655015893E-2"/>
          <c:w val="0.85983990590387815"/>
          <c:h val="0.77408812423844864"/>
        </c:manualLayout>
      </c:layout>
      <c:barChart>
        <c:barDir val="col"/>
        <c:grouping val="stacked"/>
        <c:varyColors val="0"/>
        <c:ser>
          <c:idx val="0"/>
          <c:order val="0"/>
          <c:tx>
            <c:strRef>
              <c:f>'43'!$G$11</c:f>
              <c:strCache>
                <c:ptCount val="1"/>
                <c:pt idx="0">
                  <c:v>Profit</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'43'!$I$9:$X$9</c:f>
              <c:strCache>
                <c:ptCount val="16"/>
                <c:pt idx="0">
                  <c:v>Q1.22</c:v>
                </c:pt>
                <c:pt idx="3">
                  <c:v>Q4.22</c:v>
                </c:pt>
                <c:pt idx="5">
                  <c:v>Q2.23</c:v>
                </c:pt>
                <c:pt idx="7">
                  <c:v>Q4.23</c:v>
                </c:pt>
                <c:pt idx="9">
                  <c:v>Q2.24</c:v>
                </c:pt>
                <c:pt idx="11">
                  <c:v>Q4.24</c:v>
                </c:pt>
                <c:pt idx="13">
                  <c:v>Q2.25</c:v>
                </c:pt>
                <c:pt idx="15">
                  <c:v>Q4.25</c:v>
                </c:pt>
              </c:strCache>
            </c:strRef>
          </c:cat>
          <c:val>
            <c:numRef>
              <c:f>'43'!$I$11:$X$11</c:f>
              <c:numCache>
                <c:formatCode>#\ ##0.0</c:formatCode>
                <c:ptCount val="16"/>
                <c:pt idx="0">
                  <c:v>1.29504328026</c:v>
                </c:pt>
                <c:pt idx="1">
                  <c:v>2.6156212067600002</c:v>
                </c:pt>
                <c:pt idx="2">
                  <c:v>4.8595073586400002</c:v>
                </c:pt>
                <c:pt idx="3">
                  <c:v>4.9815526874599998</c:v>
                </c:pt>
                <c:pt idx="4">
                  <c:v>3.44555713966</c:v>
                </c:pt>
                <c:pt idx="5">
                  <c:v>5.6218307262199998</c:v>
                </c:pt>
                <c:pt idx="6">
                  <c:v>8.1793351407999992</c:v>
                </c:pt>
                <c:pt idx="7">
                  <c:v>9.5216143667500006</c:v>
                </c:pt>
                <c:pt idx="8">
                  <c:v>3.3515716435199998</c:v>
                </c:pt>
                <c:pt idx="9">
                  <c:v>6.3676547335800002</c:v>
                </c:pt>
                <c:pt idx="10">
                  <c:v>11.862360936509999</c:v>
                </c:pt>
                <c:pt idx="11">
                  <c:v>13.209263492870001</c:v>
                </c:pt>
                <c:pt idx="12">
                  <c:v>3.5615811218700002</c:v>
                </c:pt>
                <c:pt idx="13">
                  <c:v>7.0071281777800003</c:v>
                </c:pt>
                <c:pt idx="14">
                  <c:v>11.846104861400001</c:v>
                </c:pt>
                <c:pt idx="15">
                  <c:v>13.628334639669999</c:v>
                </c:pt>
              </c:numCache>
            </c:numRef>
          </c:val>
          <c:extLst>
            <c:ext xmlns:c16="http://schemas.microsoft.com/office/drawing/2014/chart" uri="{C3380CC4-5D6E-409C-BE32-E72D297353CC}">
              <c16:uniqueId val="{00000000-2DA2-4CF1-B9E9-CE055A5B888D}"/>
            </c:ext>
          </c:extLst>
        </c:ser>
        <c:ser>
          <c:idx val="1"/>
          <c:order val="1"/>
          <c:tx>
            <c:strRef>
              <c:f>'43'!$G$12</c:f>
              <c:strCache>
                <c:ptCount val="1"/>
                <c:pt idx="0">
                  <c:v>Loss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'43'!$I$9:$X$9</c:f>
              <c:strCache>
                <c:ptCount val="16"/>
                <c:pt idx="0">
                  <c:v>Q1.22</c:v>
                </c:pt>
                <c:pt idx="3">
                  <c:v>Q4.22</c:v>
                </c:pt>
                <c:pt idx="5">
                  <c:v>Q2.23</c:v>
                </c:pt>
                <c:pt idx="7">
                  <c:v>Q4.23</c:v>
                </c:pt>
                <c:pt idx="9">
                  <c:v>Q2.24</c:v>
                </c:pt>
                <c:pt idx="11">
                  <c:v>Q4.24</c:v>
                </c:pt>
                <c:pt idx="13">
                  <c:v>Q2.25</c:v>
                </c:pt>
                <c:pt idx="15">
                  <c:v>Q4.25</c:v>
                </c:pt>
              </c:strCache>
            </c:strRef>
          </c:cat>
          <c:val>
            <c:numRef>
              <c:f>'43'!$I$12:$X$12</c:f>
              <c:numCache>
                <c:formatCode>#\ ##0.0</c:formatCode>
                <c:ptCount val="16"/>
                <c:pt idx="0">
                  <c:v>-1.7336473153500001</c:v>
                </c:pt>
                <c:pt idx="1">
                  <c:v>-2.5101294590399998</c:v>
                </c:pt>
                <c:pt idx="2">
                  <c:v>-2.7074595216400001</c:v>
                </c:pt>
                <c:pt idx="3">
                  <c:v>-3.15722412041</c:v>
                </c:pt>
                <c:pt idx="4">
                  <c:v>-0.38970382311000001</c:v>
                </c:pt>
                <c:pt idx="5">
                  <c:v>-0.41408317608</c:v>
                </c:pt>
                <c:pt idx="6">
                  <c:v>-0.78245805105999999</c:v>
                </c:pt>
                <c:pt idx="7">
                  <c:v>-0.97952686462000005</c:v>
                </c:pt>
                <c:pt idx="8">
                  <c:v>-0.13999133227999999</c:v>
                </c:pt>
                <c:pt idx="9">
                  <c:v>-0.42282951952999998</c:v>
                </c:pt>
                <c:pt idx="10">
                  <c:v>-0.49425507432999999</c:v>
                </c:pt>
                <c:pt idx="11">
                  <c:v>-0.67669315924999995</c:v>
                </c:pt>
                <c:pt idx="12">
                  <c:v>-0.10777275269</c:v>
                </c:pt>
                <c:pt idx="13">
                  <c:v>-0.26166836711000002</c:v>
                </c:pt>
                <c:pt idx="14">
                  <c:v>-0.33075783931000002</c:v>
                </c:pt>
                <c:pt idx="15">
                  <c:v>-0.52909984203000004</c:v>
                </c:pt>
              </c:numCache>
            </c:numRef>
          </c:val>
          <c:extLst>
            <c:ext xmlns:c16="http://schemas.microsoft.com/office/drawing/2014/chart" uri="{C3380CC4-5D6E-409C-BE32-E72D297353CC}">
              <c16:uniqueId val="{00000001-2DA2-4CF1-B9E9-CE055A5B888D}"/>
            </c:ext>
          </c:extLst>
        </c:ser>
        <c:dLbls>
          <c:showLegendKey val="0"/>
          <c:showVal val="0"/>
          <c:showCatName val="0"/>
          <c:showSerName val="0"/>
          <c:showPercent val="0"/>
          <c:showBubbleSize val="0"/>
        </c:dLbls>
        <c:gapWidth val="50"/>
        <c:overlap val="100"/>
        <c:axId val="16961760"/>
        <c:axId val="16955856"/>
      </c:barChart>
      <c:catAx>
        <c:axId val="16961760"/>
        <c:scaling>
          <c:orientation val="minMax"/>
        </c:scaling>
        <c:delete val="0"/>
        <c:axPos val="b"/>
        <c:numFmt formatCode="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55856"/>
        <c:crosses val="autoZero"/>
        <c:auto val="0"/>
        <c:lblAlgn val="ctr"/>
        <c:lblOffset val="100"/>
        <c:noMultiLvlLbl val="0"/>
      </c:catAx>
      <c:valAx>
        <c:axId val="16955856"/>
        <c:scaling>
          <c:orientation val="minMax"/>
          <c:max val="16"/>
          <c:min val="-4"/>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16961760"/>
        <c:crosses val="autoZero"/>
        <c:crossBetween val="between"/>
        <c:majorUnit val="4"/>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7.7352033123519485E-4"/>
          <c:y val="0.90329654697645634"/>
          <c:w val="0.99922647966876477"/>
          <c:h val="9.2307676333360497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4.7341236034369447E-2"/>
          <c:w val="0.89873002907831545"/>
          <c:h val="0.69974058380414317"/>
        </c:manualLayout>
      </c:layout>
      <c:barChart>
        <c:barDir val="col"/>
        <c:grouping val="clustered"/>
        <c:varyColors val="0"/>
        <c:ser>
          <c:idx val="0"/>
          <c:order val="0"/>
          <c:tx>
            <c:strRef>
              <c:f>'44'!$I$11</c:f>
              <c:strCache>
                <c:ptCount val="1"/>
                <c:pt idx="0">
                  <c:v>Чистий фінансовий результат, млрд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'44'!$J$10:$Y$10</c:f>
              <c:strCache>
                <c:ptCount val="16"/>
                <c:pt idx="0">
                  <c:v>І.22</c:v>
                </c:pt>
                <c:pt idx="3">
                  <c:v>IV.22</c:v>
                </c:pt>
                <c:pt idx="5">
                  <c:v>ІІ.23</c:v>
                </c:pt>
                <c:pt idx="7">
                  <c:v>IV.23</c:v>
                </c:pt>
                <c:pt idx="9">
                  <c:v>ІІ.24</c:v>
                </c:pt>
                <c:pt idx="11">
                  <c:v>IV.24</c:v>
                </c:pt>
                <c:pt idx="13">
                  <c:v>ІІ.25</c:v>
                </c:pt>
                <c:pt idx="15">
                  <c:v>IV.25</c:v>
                </c:pt>
              </c:strCache>
            </c:strRef>
          </c:cat>
          <c:val>
            <c:numRef>
              <c:f>'44'!$J$11:$Y$11</c:f>
              <c:numCache>
                <c:formatCode>0.0</c:formatCode>
                <c:ptCount val="16"/>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11.515347022090001</c:v>
                </c:pt>
                <c:pt idx="15">
                  <c:v>13.099234797639999</c:v>
                </c:pt>
              </c:numCache>
            </c:numRef>
          </c:val>
          <c:extLst>
            <c:ext xmlns:c16="http://schemas.microsoft.com/office/drawing/2014/chart" uri="{C3380CC4-5D6E-409C-BE32-E72D297353CC}">
              <c16:uniqueId val="{00000000-B380-4989-B68A-6BED8825F826}"/>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'44'!$I$12</c:f>
              <c:strCache>
                <c:ptCount val="1"/>
                <c:pt idx="0">
                  <c:v>ROA (п. ш.)</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B380-4989-B68A-6BED8825F826}"/>
              </c:ext>
            </c:extLst>
          </c:dPt>
          <c:dPt>
            <c:idx val="4"/>
            <c:marker>
              <c:symbol val="none"/>
            </c:marker>
            <c:bubble3D val="0"/>
            <c:spPr>
              <a:ln w="25400" cap="rnd">
                <a:noFill/>
                <a:round/>
              </a:ln>
              <a:effectLst/>
              <a:extLst/>
            </c:spPr>
            <c:extLst>
              <c:ext xmlns:c16="http://schemas.microsoft.com/office/drawing/2014/chart" uri="{C3380CC4-5D6E-409C-BE32-E72D297353CC}">
                <c16:uniqueId val="{00000004-B380-4989-B68A-6BED8825F826}"/>
              </c:ext>
            </c:extLst>
          </c:dPt>
          <c:dPt>
            <c:idx val="8"/>
            <c:marker>
              <c:symbol val="none"/>
            </c:marker>
            <c:bubble3D val="0"/>
            <c:spPr>
              <a:ln w="25400" cap="rnd">
                <a:noFill/>
                <a:round/>
              </a:ln>
              <a:effectLst/>
              <a:extLst/>
            </c:spPr>
            <c:extLst>
              <c:ext xmlns:c16="http://schemas.microsoft.com/office/drawing/2014/chart" uri="{C3380CC4-5D6E-409C-BE32-E72D297353CC}">
                <c16:uniqueId val="{00000006-B380-4989-B68A-6BED8825F826}"/>
              </c:ext>
            </c:extLst>
          </c:dPt>
          <c:dPt>
            <c:idx val="12"/>
            <c:marker>
              <c:symbol val="none"/>
            </c:marker>
            <c:bubble3D val="0"/>
            <c:spPr>
              <a:ln w="25400" cap="rnd">
                <a:noFill/>
                <a:round/>
              </a:ln>
              <a:effectLst/>
              <a:extLst/>
            </c:spPr>
            <c:extLst>
              <c:ext xmlns:c16="http://schemas.microsoft.com/office/drawing/2014/chart" uri="{C3380CC4-5D6E-409C-BE32-E72D297353CC}">
                <c16:uniqueId val="{0000000D-4E73-40AF-A49A-F3D23E5C29A3}"/>
              </c:ext>
            </c:extLst>
          </c:dPt>
          <c:cat>
            <c:strRef>
              <c:f>'44'!$J$10:$Y$10</c:f>
              <c:strCache>
                <c:ptCount val="16"/>
                <c:pt idx="0">
                  <c:v>І.22</c:v>
                </c:pt>
                <c:pt idx="3">
                  <c:v>IV.22</c:v>
                </c:pt>
                <c:pt idx="5">
                  <c:v>ІІ.23</c:v>
                </c:pt>
                <c:pt idx="7">
                  <c:v>IV.23</c:v>
                </c:pt>
                <c:pt idx="9">
                  <c:v>ІІ.24</c:v>
                </c:pt>
                <c:pt idx="11">
                  <c:v>IV.24</c:v>
                </c:pt>
                <c:pt idx="13">
                  <c:v>ІІ.25</c:v>
                </c:pt>
                <c:pt idx="15">
                  <c:v>IV.25</c:v>
                </c:pt>
              </c:strCache>
            </c:strRef>
          </c:cat>
          <c:val>
            <c:numRef>
              <c:f>'44'!$J$12:$Y$12</c:f>
              <c:numCache>
                <c:formatCode>0.0%</c:formatCode>
                <c:ptCount val="16"/>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5.4272270394605672E-2</c:v>
                </c:pt>
                <c:pt idx="15">
                  <c:v>4.8563775446531635E-2</c:v>
                </c:pt>
              </c:numCache>
            </c:numRef>
          </c:val>
          <c:smooth val="0"/>
          <c:extLst>
            <c:ext xmlns:c16="http://schemas.microsoft.com/office/drawing/2014/chart" uri="{C3380CC4-5D6E-409C-BE32-E72D297353CC}">
              <c16:uniqueId val="{00000007-B380-4989-B68A-6BED8825F826}"/>
            </c:ext>
          </c:extLst>
        </c:ser>
        <c:ser>
          <c:idx val="2"/>
          <c:order val="2"/>
          <c:tx>
            <c:strRef>
              <c:f>'44'!$I$13</c:f>
              <c:strCache>
                <c:ptCount val="1"/>
                <c:pt idx="0">
                  <c:v>ROE (п. ш.)</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9-B380-4989-B68A-6BED8825F826}"/>
              </c:ext>
            </c:extLst>
          </c:dPt>
          <c:dPt>
            <c:idx val="4"/>
            <c:marker>
              <c:symbol val="none"/>
            </c:marker>
            <c:bubble3D val="0"/>
            <c:spPr>
              <a:ln w="25400" cap="rnd">
                <a:noFill/>
                <a:round/>
              </a:ln>
              <a:effectLst/>
            </c:spPr>
            <c:extLst>
              <c:ext xmlns:c16="http://schemas.microsoft.com/office/drawing/2014/chart" uri="{C3380CC4-5D6E-409C-BE32-E72D297353CC}">
                <c16:uniqueId val="{0000000B-B380-4989-B68A-6BED8825F826}"/>
              </c:ext>
            </c:extLst>
          </c:dPt>
          <c:dPt>
            <c:idx val="8"/>
            <c:marker>
              <c:symbol val="none"/>
            </c:marker>
            <c:bubble3D val="0"/>
            <c:spPr>
              <a:ln w="25400" cap="rnd">
                <a:noFill/>
                <a:round/>
              </a:ln>
              <a:effectLst/>
            </c:spPr>
            <c:extLst>
              <c:ext xmlns:c16="http://schemas.microsoft.com/office/drawing/2014/chart" uri="{C3380CC4-5D6E-409C-BE32-E72D297353CC}">
                <c16:uniqueId val="{0000000D-B380-4989-B68A-6BED8825F826}"/>
              </c:ext>
            </c:extLst>
          </c:dPt>
          <c:dPt>
            <c:idx val="12"/>
            <c:marker>
              <c:symbol val="none"/>
            </c:marker>
            <c:bubble3D val="0"/>
            <c:spPr>
              <a:ln w="25400" cap="rnd">
                <a:noFill/>
                <a:round/>
              </a:ln>
              <a:effectLst/>
            </c:spPr>
            <c:extLst>
              <c:ext xmlns:c16="http://schemas.microsoft.com/office/drawing/2014/chart" uri="{C3380CC4-5D6E-409C-BE32-E72D297353CC}">
                <c16:uniqueId val="{0000000C-4E73-40AF-A49A-F3D23E5C29A3}"/>
              </c:ext>
            </c:extLst>
          </c:dPt>
          <c:cat>
            <c:strRef>
              <c:f>'44'!$J$10:$Y$10</c:f>
              <c:strCache>
                <c:ptCount val="16"/>
                <c:pt idx="0">
                  <c:v>І.22</c:v>
                </c:pt>
                <c:pt idx="3">
                  <c:v>IV.22</c:v>
                </c:pt>
                <c:pt idx="5">
                  <c:v>ІІ.23</c:v>
                </c:pt>
                <c:pt idx="7">
                  <c:v>IV.23</c:v>
                </c:pt>
                <c:pt idx="9">
                  <c:v>ІІ.24</c:v>
                </c:pt>
                <c:pt idx="11">
                  <c:v>IV.24</c:v>
                </c:pt>
                <c:pt idx="13">
                  <c:v>ІІ.25</c:v>
                </c:pt>
                <c:pt idx="15">
                  <c:v>IV.25</c:v>
                </c:pt>
              </c:strCache>
            </c:strRef>
          </c:cat>
          <c:val>
            <c:numRef>
              <c:f>'44'!$J$13:$Y$13</c:f>
              <c:numCache>
                <c:formatCode>0.0%</c:formatCode>
                <c:ptCount val="16"/>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0.14236243951382491</c:v>
                </c:pt>
                <c:pt idx="15">
                  <c:v>0.12083940366947135</c:v>
                </c:pt>
              </c:numCache>
            </c:numRef>
          </c:val>
          <c:smooth val="0"/>
          <c:extLst>
            <c:ext xmlns:c16="http://schemas.microsoft.com/office/drawing/2014/chart" uri="{C3380CC4-5D6E-409C-BE32-E72D297353CC}">
              <c16:uniqueId val="{0000000E-B380-4989-B68A-6BED8825F826}"/>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4373163841807908"/>
          <c:w val="1"/>
          <c:h val="0.1562683615819208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75646094030777E-2"/>
          <c:y val="4.7341040462427743E-2"/>
          <c:w val="0.89873002907831545"/>
          <c:h val="0.69974058380414317"/>
        </c:manualLayout>
      </c:layout>
      <c:barChart>
        <c:barDir val="col"/>
        <c:grouping val="clustered"/>
        <c:varyColors val="0"/>
        <c:ser>
          <c:idx val="0"/>
          <c:order val="0"/>
          <c:tx>
            <c:strRef>
              <c:f>'44'!$H$11</c:f>
              <c:strCache>
                <c:ptCount val="1"/>
                <c:pt idx="0">
                  <c:v>Net profit or loss, UAH billions</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'44'!$J$9:$Y$9</c:f>
              <c:strCache>
                <c:ptCount val="16"/>
                <c:pt idx="0">
                  <c:v>Q1.22</c:v>
                </c:pt>
                <c:pt idx="3">
                  <c:v>Q4.22</c:v>
                </c:pt>
                <c:pt idx="5">
                  <c:v>Q2.23</c:v>
                </c:pt>
                <c:pt idx="7">
                  <c:v>Q4.23</c:v>
                </c:pt>
                <c:pt idx="9">
                  <c:v>Q2.24</c:v>
                </c:pt>
                <c:pt idx="11">
                  <c:v>Q4.24</c:v>
                </c:pt>
                <c:pt idx="13">
                  <c:v>Q2.25</c:v>
                </c:pt>
                <c:pt idx="15">
                  <c:v>Q4.25</c:v>
                </c:pt>
              </c:strCache>
            </c:strRef>
          </c:cat>
          <c:val>
            <c:numRef>
              <c:f>'44'!$J$11:$Y$11</c:f>
              <c:numCache>
                <c:formatCode>0.0</c:formatCode>
                <c:ptCount val="16"/>
                <c:pt idx="0">
                  <c:v>-0.43860403509000001</c:v>
                </c:pt>
                <c:pt idx="1">
                  <c:v>0.10549174772000036</c:v>
                </c:pt>
                <c:pt idx="2">
                  <c:v>2.152047837</c:v>
                </c:pt>
                <c:pt idx="3">
                  <c:v>1.8243285670499998</c:v>
                </c:pt>
                <c:pt idx="4">
                  <c:v>3.0558533165499999</c:v>
                </c:pt>
                <c:pt idx="5">
                  <c:v>5.2077475501399997</c:v>
                </c:pt>
                <c:pt idx="6">
                  <c:v>7.3968770897399994</c:v>
                </c:pt>
                <c:pt idx="7">
                  <c:v>8.5420875021300002</c:v>
                </c:pt>
                <c:pt idx="8">
                  <c:v>3.2115803112399997</c:v>
                </c:pt>
                <c:pt idx="9">
                  <c:v>5.9448252140500006</c:v>
                </c:pt>
                <c:pt idx="10">
                  <c:v>11.368105862179998</c:v>
                </c:pt>
                <c:pt idx="11">
                  <c:v>12.532570333620001</c:v>
                </c:pt>
                <c:pt idx="12">
                  <c:v>3.4538083691800003</c:v>
                </c:pt>
                <c:pt idx="13">
                  <c:v>6.7454598106699999</c:v>
                </c:pt>
                <c:pt idx="14">
                  <c:v>11.515347022090001</c:v>
                </c:pt>
                <c:pt idx="15">
                  <c:v>13.099234797639999</c:v>
                </c:pt>
              </c:numCache>
            </c:numRef>
          </c:val>
          <c:extLst>
            <c:ext xmlns:c16="http://schemas.microsoft.com/office/drawing/2014/chart" uri="{C3380CC4-5D6E-409C-BE32-E72D297353CC}">
              <c16:uniqueId val="{00000000-5C0D-4C84-BA70-853A5C4C271F}"/>
            </c:ext>
          </c:extLst>
        </c:ser>
        <c:dLbls>
          <c:showLegendKey val="0"/>
          <c:showVal val="0"/>
          <c:showCatName val="0"/>
          <c:showSerName val="0"/>
          <c:showPercent val="0"/>
          <c:showBubbleSize val="0"/>
        </c:dLbls>
        <c:gapWidth val="50"/>
        <c:axId val="429862752"/>
        <c:axId val="392765136"/>
      </c:barChart>
      <c:lineChart>
        <c:grouping val="standard"/>
        <c:varyColors val="0"/>
        <c:ser>
          <c:idx val="1"/>
          <c:order val="1"/>
          <c:tx>
            <c:strRef>
              <c:f>'44'!$H$12</c:f>
              <c:strCache>
                <c:ptCount val="1"/>
                <c:pt idx="0">
                  <c:v>ROA (r.h.s.)</c:v>
                </c:pt>
              </c:strCache>
            </c:strRef>
          </c:tx>
          <c:spPr>
            <a:ln w="25400" cap="rnd">
              <a:solidFill>
                <a:schemeClr val="accent1"/>
              </a:solidFill>
              <a:round/>
            </a:ln>
            <a:effectLst/>
            <a:extLst/>
          </c:spPr>
          <c:marker>
            <c:symbol val="none"/>
          </c:marker>
          <c:dPt>
            <c:idx val="0"/>
            <c:marker>
              <c:symbol val="none"/>
            </c:marker>
            <c:bubble3D val="0"/>
            <c:spPr>
              <a:ln w="25400" cap="rnd">
                <a:noFill/>
                <a:round/>
              </a:ln>
              <a:effectLst/>
              <a:extLst/>
            </c:spPr>
            <c:extLst>
              <c:ext xmlns:c16="http://schemas.microsoft.com/office/drawing/2014/chart" uri="{C3380CC4-5D6E-409C-BE32-E72D297353CC}">
                <c16:uniqueId val="{00000002-5C0D-4C84-BA70-853A5C4C271F}"/>
              </c:ext>
            </c:extLst>
          </c:dPt>
          <c:dPt>
            <c:idx val="4"/>
            <c:marker>
              <c:symbol val="none"/>
            </c:marker>
            <c:bubble3D val="0"/>
            <c:spPr>
              <a:ln w="25400" cap="rnd">
                <a:noFill/>
                <a:round/>
              </a:ln>
              <a:effectLst/>
              <a:extLst/>
            </c:spPr>
            <c:extLst>
              <c:ext xmlns:c16="http://schemas.microsoft.com/office/drawing/2014/chart" uri="{C3380CC4-5D6E-409C-BE32-E72D297353CC}">
                <c16:uniqueId val="{00000004-5C0D-4C84-BA70-853A5C4C271F}"/>
              </c:ext>
            </c:extLst>
          </c:dPt>
          <c:dPt>
            <c:idx val="8"/>
            <c:marker>
              <c:symbol val="none"/>
            </c:marker>
            <c:bubble3D val="0"/>
            <c:spPr>
              <a:ln w="25400" cap="rnd">
                <a:noFill/>
                <a:round/>
              </a:ln>
              <a:effectLst/>
              <a:extLst/>
            </c:spPr>
            <c:extLst>
              <c:ext xmlns:c16="http://schemas.microsoft.com/office/drawing/2014/chart" uri="{C3380CC4-5D6E-409C-BE32-E72D297353CC}">
                <c16:uniqueId val="{00000006-5C0D-4C84-BA70-853A5C4C271F}"/>
              </c:ext>
            </c:extLst>
          </c:dPt>
          <c:dPt>
            <c:idx val="12"/>
            <c:marker>
              <c:symbol val="none"/>
            </c:marker>
            <c:bubble3D val="0"/>
            <c:spPr>
              <a:ln w="25400" cap="rnd">
                <a:noFill/>
                <a:round/>
              </a:ln>
              <a:effectLst/>
              <a:extLst/>
            </c:spPr>
            <c:extLst>
              <c:ext xmlns:c16="http://schemas.microsoft.com/office/drawing/2014/chart" uri="{C3380CC4-5D6E-409C-BE32-E72D297353CC}">
                <c16:uniqueId val="{0000000D-EA2B-40E1-9C27-783653FA51BD}"/>
              </c:ext>
            </c:extLst>
          </c:dPt>
          <c:cat>
            <c:strRef>
              <c:f>'44'!$J$9:$Y$9</c:f>
              <c:strCache>
                <c:ptCount val="16"/>
                <c:pt idx="0">
                  <c:v>Q1.22</c:v>
                </c:pt>
                <c:pt idx="3">
                  <c:v>Q4.22</c:v>
                </c:pt>
                <c:pt idx="5">
                  <c:v>Q2.23</c:v>
                </c:pt>
                <c:pt idx="7">
                  <c:v>Q4.23</c:v>
                </c:pt>
                <c:pt idx="9">
                  <c:v>Q2.24</c:v>
                </c:pt>
                <c:pt idx="11">
                  <c:v>Q4.24</c:v>
                </c:pt>
                <c:pt idx="13">
                  <c:v>Q2.25</c:v>
                </c:pt>
                <c:pt idx="15">
                  <c:v>Q4.25</c:v>
                </c:pt>
              </c:strCache>
            </c:strRef>
          </c:cat>
          <c:val>
            <c:numRef>
              <c:f>'44'!$J$12:$Y$12</c:f>
              <c:numCache>
                <c:formatCode>0.0%</c:formatCode>
                <c:ptCount val="16"/>
                <c:pt idx="0">
                  <c:v>-8.1558381581559817E-3</c:v>
                </c:pt>
                <c:pt idx="1">
                  <c:v>9.830374392140516E-4</c:v>
                </c:pt>
                <c:pt idx="2">
                  <c:v>1.3331401155567961E-2</c:v>
                </c:pt>
                <c:pt idx="3">
                  <c:v>2.272247580482389E-2</c:v>
                </c:pt>
                <c:pt idx="4">
                  <c:v>4.8569736747598416E-2</c:v>
                </c:pt>
                <c:pt idx="5">
                  <c:v>4.1657584042391615E-2</c:v>
                </c:pt>
                <c:pt idx="6">
                  <c:v>3.9697460488170584E-2</c:v>
                </c:pt>
                <c:pt idx="7">
                  <c:v>3.8193539855285362E-2</c:v>
                </c:pt>
                <c:pt idx="8">
                  <c:v>4.7058152532531282E-2</c:v>
                </c:pt>
                <c:pt idx="9">
                  <c:v>4.2969930798150036E-2</c:v>
                </c:pt>
                <c:pt idx="10">
                  <c:v>5.4774663715757385E-2</c:v>
                </c:pt>
                <c:pt idx="11">
                  <c:v>4.6784817138387051E-2</c:v>
                </c:pt>
                <c:pt idx="12">
                  <c:v>4.4722507165357597E-2</c:v>
                </c:pt>
                <c:pt idx="13">
                  <c:v>4.5665562803971722E-2</c:v>
                </c:pt>
                <c:pt idx="14">
                  <c:v>5.4272270394605672E-2</c:v>
                </c:pt>
                <c:pt idx="15">
                  <c:v>4.8563775446531635E-2</c:v>
                </c:pt>
              </c:numCache>
            </c:numRef>
          </c:val>
          <c:smooth val="0"/>
          <c:extLst>
            <c:ext xmlns:c16="http://schemas.microsoft.com/office/drawing/2014/chart" uri="{C3380CC4-5D6E-409C-BE32-E72D297353CC}">
              <c16:uniqueId val="{00000009-5C0D-4C84-BA70-853A5C4C271F}"/>
            </c:ext>
          </c:extLst>
        </c:ser>
        <c:ser>
          <c:idx val="2"/>
          <c:order val="2"/>
          <c:tx>
            <c:strRef>
              <c:f>'44'!$H$13</c:f>
              <c:strCache>
                <c:ptCount val="1"/>
                <c:pt idx="0">
                  <c:v>ROE (r.h.s.)</c:v>
                </c:pt>
              </c:strCache>
            </c:strRef>
          </c:tx>
          <c:spPr>
            <a:ln w="25400" cap="rnd">
              <a:solidFill>
                <a:schemeClr val="accent3"/>
              </a:solidFill>
              <a:round/>
            </a:ln>
            <a:effectLst/>
          </c:spPr>
          <c:marker>
            <c:symbol val="none"/>
          </c:marker>
          <c:dPt>
            <c:idx val="0"/>
            <c:marker>
              <c:symbol val="none"/>
            </c:marker>
            <c:bubble3D val="0"/>
            <c:spPr>
              <a:ln w="25400" cap="rnd">
                <a:noFill/>
                <a:round/>
              </a:ln>
              <a:effectLst/>
            </c:spPr>
            <c:extLst>
              <c:ext xmlns:c16="http://schemas.microsoft.com/office/drawing/2014/chart" uri="{C3380CC4-5D6E-409C-BE32-E72D297353CC}">
                <c16:uniqueId val="{0000000B-5C0D-4C84-BA70-853A5C4C271F}"/>
              </c:ext>
            </c:extLst>
          </c:dPt>
          <c:dPt>
            <c:idx val="4"/>
            <c:marker>
              <c:symbol val="none"/>
            </c:marker>
            <c:bubble3D val="0"/>
            <c:spPr>
              <a:ln w="25400" cap="rnd">
                <a:noFill/>
                <a:round/>
              </a:ln>
              <a:effectLst/>
            </c:spPr>
            <c:extLst>
              <c:ext xmlns:c16="http://schemas.microsoft.com/office/drawing/2014/chart" uri="{C3380CC4-5D6E-409C-BE32-E72D297353CC}">
                <c16:uniqueId val="{0000000D-5C0D-4C84-BA70-853A5C4C271F}"/>
              </c:ext>
            </c:extLst>
          </c:dPt>
          <c:dPt>
            <c:idx val="8"/>
            <c:marker>
              <c:symbol val="none"/>
            </c:marker>
            <c:bubble3D val="0"/>
            <c:spPr>
              <a:ln w="25400" cap="rnd">
                <a:noFill/>
                <a:round/>
              </a:ln>
              <a:effectLst/>
            </c:spPr>
            <c:extLst>
              <c:ext xmlns:c16="http://schemas.microsoft.com/office/drawing/2014/chart" uri="{C3380CC4-5D6E-409C-BE32-E72D297353CC}">
                <c16:uniqueId val="{0000000F-5C0D-4C84-BA70-853A5C4C271F}"/>
              </c:ext>
            </c:extLst>
          </c:dPt>
          <c:dPt>
            <c:idx val="12"/>
            <c:marker>
              <c:symbol val="none"/>
            </c:marker>
            <c:bubble3D val="0"/>
            <c:spPr>
              <a:ln w="25400" cap="rnd">
                <a:noFill/>
                <a:round/>
              </a:ln>
              <a:effectLst/>
            </c:spPr>
            <c:extLst>
              <c:ext xmlns:c16="http://schemas.microsoft.com/office/drawing/2014/chart" uri="{C3380CC4-5D6E-409C-BE32-E72D297353CC}">
                <c16:uniqueId val="{0000000C-EA2B-40E1-9C27-783653FA51BD}"/>
              </c:ext>
            </c:extLst>
          </c:dPt>
          <c:cat>
            <c:strRef>
              <c:f>'44'!$J$9:$Y$9</c:f>
              <c:strCache>
                <c:ptCount val="16"/>
                <c:pt idx="0">
                  <c:v>Q1.22</c:v>
                </c:pt>
                <c:pt idx="3">
                  <c:v>Q4.22</c:v>
                </c:pt>
                <c:pt idx="5">
                  <c:v>Q2.23</c:v>
                </c:pt>
                <c:pt idx="7">
                  <c:v>Q4.23</c:v>
                </c:pt>
                <c:pt idx="9">
                  <c:v>Q2.24</c:v>
                </c:pt>
                <c:pt idx="11">
                  <c:v>Q4.24</c:v>
                </c:pt>
                <c:pt idx="13">
                  <c:v>Q2.25</c:v>
                </c:pt>
                <c:pt idx="15">
                  <c:v>Q4.25</c:v>
                </c:pt>
              </c:strCache>
            </c:strRef>
          </c:cat>
          <c:val>
            <c:numRef>
              <c:f>'44'!$J$13:$Y$13</c:f>
              <c:numCache>
                <c:formatCode>0.0%</c:formatCode>
                <c:ptCount val="16"/>
                <c:pt idx="0">
                  <c:v>-4.0098924140705941E-2</c:v>
                </c:pt>
                <c:pt idx="1">
                  <c:v>4.852348858311646E-3</c:v>
                </c:pt>
                <c:pt idx="2">
                  <c:v>6.6066509417721395E-2</c:v>
                </c:pt>
                <c:pt idx="3">
                  <c:v>0.10668552659590612</c:v>
                </c:pt>
                <c:pt idx="4">
                  <c:v>0.17401122200879088</c:v>
                </c:pt>
                <c:pt idx="5">
                  <c:v>0.14737233778258449</c:v>
                </c:pt>
                <c:pt idx="6">
                  <c:v>0.13867611049583325</c:v>
                </c:pt>
                <c:pt idx="7">
                  <c:v>0.1328166046878263</c:v>
                </c:pt>
                <c:pt idx="8">
                  <c:v>0.17520366455626193</c:v>
                </c:pt>
                <c:pt idx="9">
                  <c:v>0.16213434548095162</c:v>
                </c:pt>
                <c:pt idx="10">
                  <c:v>0.2014453988213972</c:v>
                </c:pt>
                <c:pt idx="11">
                  <c:v>0.16471954964924282</c:v>
                </c:pt>
                <c:pt idx="12">
                  <c:v>0.12995579757574457</c:v>
                </c:pt>
                <c:pt idx="13">
                  <c:v>0.12633773748059343</c:v>
                </c:pt>
                <c:pt idx="14">
                  <c:v>0.14236243951382491</c:v>
                </c:pt>
                <c:pt idx="15">
                  <c:v>0.12083940366947135</c:v>
                </c:pt>
              </c:numCache>
            </c:numRef>
          </c:val>
          <c:smooth val="0"/>
          <c:extLst>
            <c:ext xmlns:c16="http://schemas.microsoft.com/office/drawing/2014/chart" uri="{C3380CC4-5D6E-409C-BE32-E72D297353CC}">
              <c16:uniqueId val="{00000012-5C0D-4C84-BA70-853A5C4C271F}"/>
            </c:ext>
          </c:extLst>
        </c:ser>
        <c:dLbls>
          <c:showLegendKey val="0"/>
          <c:showVal val="0"/>
          <c:showCatName val="0"/>
          <c:showSerName val="0"/>
          <c:showPercent val="0"/>
          <c:showBubbleSize val="0"/>
        </c:dLbls>
        <c:marker val="1"/>
        <c:smooth val="0"/>
        <c:axId val="667341392"/>
        <c:axId val="667341064"/>
      </c:lineChart>
      <c:catAx>
        <c:axId val="429862752"/>
        <c:scaling>
          <c:orientation val="minMax"/>
        </c:scaling>
        <c:delete val="0"/>
        <c:axPos val="b"/>
        <c:numFmt formatCode="[$-409]mm\.yy;@" sourceLinked="0"/>
        <c:majorTickMark val="none"/>
        <c:minorTickMark val="none"/>
        <c:tickLblPos val="low"/>
        <c:spPr>
          <a:noFill/>
          <a:ln w="3175" cap="flat" cmpd="sng" algn="ctr">
            <a:solidFill>
              <a:schemeClr val="bg2"/>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392765136"/>
        <c:crosses val="autoZero"/>
        <c:auto val="0"/>
        <c:lblAlgn val="ctr"/>
        <c:lblOffset val="100"/>
        <c:noMultiLvlLbl val="0"/>
      </c:catAx>
      <c:valAx>
        <c:axId val="392765136"/>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862752"/>
        <c:crosses val="autoZero"/>
        <c:crossBetween val="between"/>
      </c:valAx>
      <c:valAx>
        <c:axId val="667341064"/>
        <c:scaling>
          <c:orientation val="minMax"/>
          <c:max val="0.35000000000000003"/>
          <c:min val="-5.000000000000001E-2"/>
        </c:scaling>
        <c:delete val="0"/>
        <c:axPos val="r"/>
        <c:numFmt formatCode="0%" sourceLinked="0"/>
        <c:majorTickMark val="in"/>
        <c:minorTickMark val="none"/>
        <c:tickLblPos val="nextTo"/>
        <c:spPr>
          <a:noFill/>
          <a:ln>
            <a:solidFill>
              <a:srgbClr val="505050"/>
            </a:solidFill>
          </a:ln>
          <a:effectLst/>
        </c:spPr>
        <c:txPr>
          <a:bodyPr rot="-6000000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crossAx val="667341392"/>
        <c:crosses val="max"/>
        <c:crossBetween val="between"/>
        <c:majorUnit val="5.000000000000001E-2"/>
      </c:valAx>
      <c:catAx>
        <c:axId val="667341392"/>
        <c:scaling>
          <c:orientation val="minMax"/>
        </c:scaling>
        <c:delete val="1"/>
        <c:axPos val="b"/>
        <c:numFmt formatCode="General" sourceLinked="1"/>
        <c:majorTickMark val="out"/>
        <c:minorTickMark val="none"/>
        <c:tickLblPos val="nextTo"/>
        <c:crossAx val="667341064"/>
        <c:crosses val="autoZero"/>
        <c:auto val="1"/>
        <c:lblAlgn val="ctr"/>
        <c:lblOffset val="100"/>
        <c:noMultiLvlLbl val="1"/>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1988593423615852"/>
          <c:w val="1"/>
          <c:h val="0.1801140657638416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141414">
              <a:lumMod val="15000"/>
              <a:lumOff val="85000"/>
            </a:srgb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'45'!$H$10</c:f>
              <c:strCache>
                <c:ptCount val="1"/>
                <c:pt idx="0">
                  <c:v>Кредити</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'45'!$J$10:$Q$10</c:f>
              <c:numCache>
                <c:formatCode>0.0</c:formatCode>
                <c:ptCount val="8"/>
                <c:pt idx="0">
                  <c:v>3.0528290252699999</c:v>
                </c:pt>
                <c:pt idx="1">
                  <c:v>3.1301510287699998</c:v>
                </c:pt>
                <c:pt idx="2">
                  <c:v>2.9616348858100001</c:v>
                </c:pt>
                <c:pt idx="3">
                  <c:v>2.93317804439</c:v>
                </c:pt>
                <c:pt idx="4">
                  <c:v>3.21100300159</c:v>
                </c:pt>
                <c:pt idx="5">
                  <c:v>3.2665518732300001</c:v>
                </c:pt>
                <c:pt idx="6">
                  <c:v>3.3400705347200002</c:v>
                </c:pt>
                <c:pt idx="7">
                  <c:v>3.2505255984799999</c:v>
                </c:pt>
              </c:numCache>
            </c:numRef>
          </c:val>
          <c:extLst>
            <c:ext xmlns:c16="http://schemas.microsoft.com/office/drawing/2014/chart" uri="{C3380CC4-5D6E-409C-BE32-E72D297353CC}">
              <c16:uniqueId val="{00000000-1C17-4508-9402-76F1D6FA1FFE}"/>
            </c:ext>
          </c:extLst>
        </c:ser>
        <c:ser>
          <c:idx val="1"/>
          <c:order val="1"/>
          <c:tx>
            <c:strRef>
              <c:f>'45'!$H$11</c:f>
              <c:strCache>
                <c:ptCount val="1"/>
                <c:pt idx="0">
                  <c:v>Грошові кошти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'45'!$J$11:$Q$11</c:f>
              <c:numCache>
                <c:formatCode>0.0</c:formatCode>
                <c:ptCount val="8"/>
                <c:pt idx="0">
                  <c:v>0.47058081681000002</c:v>
                </c:pt>
                <c:pt idx="1">
                  <c:v>0.38777481444</c:v>
                </c:pt>
                <c:pt idx="2">
                  <c:v>0.39654631657</c:v>
                </c:pt>
                <c:pt idx="3">
                  <c:v>0.48413802776999998</c:v>
                </c:pt>
                <c:pt idx="4">
                  <c:v>0.44726489091999999</c:v>
                </c:pt>
                <c:pt idx="5">
                  <c:v>0.49973605238000002</c:v>
                </c:pt>
                <c:pt idx="6">
                  <c:v>0.45047094751</c:v>
                </c:pt>
                <c:pt idx="7">
                  <c:v>0.43785856449999999</c:v>
                </c:pt>
              </c:numCache>
            </c:numRef>
          </c:val>
          <c:extLst>
            <c:ext xmlns:c16="http://schemas.microsoft.com/office/drawing/2014/chart" uri="{C3380CC4-5D6E-409C-BE32-E72D297353CC}">
              <c16:uniqueId val="{00000001-1C17-4508-9402-76F1D6FA1FFE}"/>
            </c:ext>
          </c:extLst>
        </c:ser>
        <c:ser>
          <c:idx val="2"/>
          <c:order val="2"/>
          <c:tx>
            <c:strRef>
              <c:f>'45'!$H$12</c:f>
              <c:strCache>
                <c:ptCount val="1"/>
                <c:pt idx="0">
                  <c:v>Основні засоби</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'45'!$J$12:$Q$12</c:f>
              <c:numCache>
                <c:formatCode>0.0</c:formatCode>
                <c:ptCount val="8"/>
                <c:pt idx="0">
                  <c:v>0.62655144845999999</c:v>
                </c:pt>
                <c:pt idx="1">
                  <c:v>0.46320950342</c:v>
                </c:pt>
                <c:pt idx="2">
                  <c:v>0.33259483810000001</c:v>
                </c:pt>
                <c:pt idx="3">
                  <c:v>0.50055306574000002</c:v>
                </c:pt>
                <c:pt idx="4">
                  <c:v>0.49676137702000001</c:v>
                </c:pt>
                <c:pt idx="5">
                  <c:v>0.46361667160000003</c:v>
                </c:pt>
                <c:pt idx="6">
                  <c:v>0.45196940052999995</c:v>
                </c:pt>
                <c:pt idx="7">
                  <c:v>0.48040450971999998</c:v>
                </c:pt>
              </c:numCache>
            </c:numRef>
          </c:val>
          <c:extLst>
            <c:ext xmlns:c16="http://schemas.microsoft.com/office/drawing/2014/chart" uri="{C3380CC4-5D6E-409C-BE32-E72D297353CC}">
              <c16:uniqueId val="{00000002-1C17-4508-9402-76F1D6FA1FFE}"/>
            </c:ext>
          </c:extLst>
        </c:ser>
        <c:ser>
          <c:idx val="3"/>
          <c:order val="3"/>
          <c:tx>
            <c:strRef>
              <c:f>'45'!$H$13</c:f>
              <c:strCache>
                <c:ptCount val="1"/>
                <c:pt idx="0">
                  <c:v>Інше</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'45'!$J$13:$Q$13</c:f>
              <c:numCache>
                <c:formatCode>0.0</c:formatCode>
                <c:ptCount val="8"/>
                <c:pt idx="0">
                  <c:v>0.13899480532</c:v>
                </c:pt>
                <c:pt idx="1">
                  <c:v>0.11984464935</c:v>
                </c:pt>
                <c:pt idx="2">
                  <c:v>0.15698597705</c:v>
                </c:pt>
                <c:pt idx="3">
                  <c:v>0.21257850711000001</c:v>
                </c:pt>
                <c:pt idx="4">
                  <c:v>0.22167463784000002</c:v>
                </c:pt>
                <c:pt idx="5">
                  <c:v>0.23127012264000002</c:v>
                </c:pt>
                <c:pt idx="6">
                  <c:v>0.31011639378</c:v>
                </c:pt>
                <c:pt idx="7">
                  <c:v>0.11409488254</c:v>
                </c:pt>
              </c:numCache>
            </c:numRef>
          </c:val>
          <c:extLst>
            <c:ext xmlns:c16="http://schemas.microsoft.com/office/drawing/2014/chart" uri="{C3380CC4-5D6E-409C-BE32-E72D297353CC}">
              <c16:uniqueId val="{00000003-1C17-4508-9402-76F1D6FA1FFE}"/>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461570571354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8915426257667E-2"/>
          <c:y val="4.5202111236768427E-2"/>
          <c:w val="0.84729778222950758"/>
          <c:h val="0.5964138087424915"/>
        </c:manualLayout>
      </c:layout>
      <c:barChart>
        <c:barDir val="col"/>
        <c:grouping val="stacked"/>
        <c:varyColors val="0"/>
        <c:ser>
          <c:idx val="0"/>
          <c:order val="0"/>
          <c:tx>
            <c:strRef>
              <c:f>'5'!$I$14</c:f>
              <c:strCache>
                <c:ptCount val="1"/>
                <c:pt idx="0">
                  <c:v>Активи ризикових страховиків</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multiLvlStrRef>
              <c:f>'5'!$J$12:$Q$13</c:f>
              <c:multiLvlStrCache>
                <c:ptCount val="8"/>
                <c:lvl>
                  <c:pt idx="0">
                    <c:v>12.22</c:v>
                  </c:pt>
                  <c:pt idx="1">
                    <c:v>12.23</c:v>
                  </c:pt>
                  <c:pt idx="2">
                    <c:v>12.23</c:v>
                  </c:pt>
                  <c:pt idx="3">
                    <c:v>12.24</c:v>
                  </c:pt>
                  <c:pt idx="4">
                    <c:v>03.25</c:v>
                  </c:pt>
                  <c:pt idx="5">
                    <c:v>06.25</c:v>
                  </c:pt>
                  <c:pt idx="6">
                    <c:v>09.25</c:v>
                  </c:pt>
                  <c:pt idx="7">
                    <c:v>12.25</c:v>
                  </c:pt>
                </c:lvl>
                <c:lvl>
                  <c:pt idx="0">
                    <c:v>Звітність за МСФЗ</c:v>
                  </c:pt>
                  <c:pt idx="2">
                    <c:v>Регуляторна звітність*</c:v>
                  </c:pt>
                </c:lvl>
              </c:multiLvlStrCache>
            </c:multiLvlStrRef>
          </c:cat>
          <c:val>
            <c:numRef>
              <c:f>'5'!$J$14:$Q$14</c:f>
              <c:numCache>
                <c:formatCode>#\ ##0.0</c:formatCode>
                <c:ptCount val="8"/>
                <c:pt idx="0">
                  <c:v>49.69</c:v>
                </c:pt>
                <c:pt idx="1">
                  <c:v>50.16</c:v>
                </c:pt>
                <c:pt idx="2">
                  <c:v>41.65</c:v>
                </c:pt>
                <c:pt idx="3">
                  <c:v>45.9</c:v>
                </c:pt>
                <c:pt idx="4">
                  <c:v>49.51</c:v>
                </c:pt>
                <c:pt idx="5">
                  <c:v>53.32</c:v>
                </c:pt>
                <c:pt idx="6">
                  <c:v>58.58</c:v>
                </c:pt>
                <c:pt idx="7">
                  <c:v>63.28</c:v>
                </c:pt>
              </c:numCache>
            </c:numRef>
          </c:val>
          <c:extLst>
            <c:ext xmlns:c16="http://schemas.microsoft.com/office/drawing/2014/chart" uri="{C3380CC4-5D6E-409C-BE32-E72D297353CC}">
              <c16:uniqueId val="{00000000-B02A-4D61-883A-6D5FEF91B190}"/>
            </c:ext>
          </c:extLst>
        </c:ser>
        <c:ser>
          <c:idx val="1"/>
          <c:order val="1"/>
          <c:tx>
            <c:strRef>
              <c:f>'5'!$I$15</c:f>
              <c:strCache>
                <c:ptCount val="1"/>
                <c:pt idx="0">
                  <c:v>Активи страховиків життя</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multiLvlStrRef>
              <c:f>'5'!$J$12:$Q$13</c:f>
              <c:multiLvlStrCache>
                <c:ptCount val="8"/>
                <c:lvl>
                  <c:pt idx="0">
                    <c:v>12.22</c:v>
                  </c:pt>
                  <c:pt idx="1">
                    <c:v>12.23</c:v>
                  </c:pt>
                  <c:pt idx="2">
                    <c:v>12.23</c:v>
                  </c:pt>
                  <c:pt idx="3">
                    <c:v>12.24</c:v>
                  </c:pt>
                  <c:pt idx="4">
                    <c:v>03.25</c:v>
                  </c:pt>
                  <c:pt idx="5">
                    <c:v>06.25</c:v>
                  </c:pt>
                  <c:pt idx="6">
                    <c:v>09.25</c:v>
                  </c:pt>
                  <c:pt idx="7">
                    <c:v>12.25</c:v>
                  </c:pt>
                </c:lvl>
                <c:lvl>
                  <c:pt idx="0">
                    <c:v>Звітність за МСФЗ</c:v>
                  </c:pt>
                  <c:pt idx="2">
                    <c:v>Регуляторна звітність*</c:v>
                  </c:pt>
                </c:lvl>
              </c:multiLvlStrCache>
            </c:multiLvlStrRef>
          </c:cat>
          <c:val>
            <c:numRef>
              <c:f>'5'!$J$15:$Q$15</c:f>
              <c:numCache>
                <c:formatCode>#\ ##0.0</c:formatCode>
                <c:ptCount val="8"/>
                <c:pt idx="0">
                  <c:v>20.61</c:v>
                </c:pt>
                <c:pt idx="1">
                  <c:v>24.12</c:v>
                </c:pt>
                <c:pt idx="2">
                  <c:v>23.35</c:v>
                </c:pt>
                <c:pt idx="3">
                  <c:v>26.63</c:v>
                </c:pt>
                <c:pt idx="4">
                  <c:v>27.39</c:v>
                </c:pt>
                <c:pt idx="5">
                  <c:v>28.34</c:v>
                </c:pt>
                <c:pt idx="6">
                  <c:v>29.17</c:v>
                </c:pt>
                <c:pt idx="7">
                  <c:v>30.57</c:v>
                </c:pt>
              </c:numCache>
            </c:numRef>
          </c:val>
          <c:extLst>
            <c:ext xmlns:c16="http://schemas.microsoft.com/office/drawing/2014/chart" uri="{C3380CC4-5D6E-409C-BE32-E72D297353CC}">
              <c16:uniqueId val="{00000001-B02A-4D61-883A-6D5FEF91B190}"/>
            </c:ext>
          </c:extLst>
        </c:ser>
        <c:dLbls>
          <c:showLegendKey val="0"/>
          <c:showVal val="0"/>
          <c:showCatName val="0"/>
          <c:showSerName val="0"/>
          <c:showPercent val="0"/>
          <c:showBubbleSize val="0"/>
        </c:dLbls>
        <c:gapWidth val="50"/>
        <c:overlap val="100"/>
        <c:axId val="925191312"/>
        <c:axId val="925181328"/>
      </c:barChart>
      <c:lineChart>
        <c:grouping val="standard"/>
        <c:varyColors val="0"/>
        <c:ser>
          <c:idx val="2"/>
          <c:order val="2"/>
          <c:tx>
            <c:strRef>
              <c:f>'5'!$I$16</c:f>
              <c:strCache>
                <c:ptCount val="1"/>
                <c:pt idx="0">
                  <c:v>Кількість компаній (п. ш.)</c:v>
                </c:pt>
              </c:strCache>
            </c:strRef>
          </c:tx>
          <c:spPr>
            <a:ln w="25400" cap="rnd" cmpd="sng">
              <a:solidFill>
                <a:srgbClr val="7D0532"/>
              </a:solidFill>
              <a:prstDash val="solid"/>
              <a:round/>
            </a:ln>
            <a:effectLst/>
          </c:spPr>
          <c:marker>
            <c:symbol val="none"/>
          </c:marker>
          <c:dPt>
            <c:idx val="2"/>
            <c:marker>
              <c:symbol val="none"/>
            </c:marker>
            <c:bubble3D val="0"/>
            <c:spPr>
              <a:ln w="25400" cap="rnd" cmpd="sng">
                <a:noFill/>
                <a:prstDash val="solid"/>
                <a:round/>
              </a:ln>
              <a:effectLst/>
            </c:spPr>
            <c:extLst>
              <c:ext xmlns:c16="http://schemas.microsoft.com/office/drawing/2014/chart" uri="{C3380CC4-5D6E-409C-BE32-E72D297353CC}">
                <c16:uniqueId val="{00000003-B02A-4D61-883A-6D5FEF91B190}"/>
              </c:ext>
            </c:extLst>
          </c:dPt>
          <c:cat>
            <c:multiLvlStrRef>
              <c:f>'5'!$J$12:$Q$13</c:f>
              <c:multiLvlStrCache>
                <c:ptCount val="8"/>
                <c:lvl>
                  <c:pt idx="0">
                    <c:v>12.22</c:v>
                  </c:pt>
                  <c:pt idx="1">
                    <c:v>12.23</c:v>
                  </c:pt>
                  <c:pt idx="2">
                    <c:v>12.23</c:v>
                  </c:pt>
                  <c:pt idx="3">
                    <c:v>12.24</c:v>
                  </c:pt>
                  <c:pt idx="4">
                    <c:v>03.25</c:v>
                  </c:pt>
                  <c:pt idx="5">
                    <c:v>06.25</c:v>
                  </c:pt>
                  <c:pt idx="6">
                    <c:v>09.25</c:v>
                  </c:pt>
                  <c:pt idx="7">
                    <c:v>12.25</c:v>
                  </c:pt>
                </c:lvl>
                <c:lvl>
                  <c:pt idx="0">
                    <c:v>Звітність за МСФЗ</c:v>
                  </c:pt>
                  <c:pt idx="2">
                    <c:v>Регуляторна звітність*</c:v>
                  </c:pt>
                </c:lvl>
              </c:multiLvlStrCache>
            </c:multiLvlStrRef>
          </c:cat>
          <c:val>
            <c:numRef>
              <c:f>'5'!$J$16:$Q$16</c:f>
              <c:numCache>
                <c:formatCode>#,##0</c:formatCode>
                <c:ptCount val="8"/>
                <c:pt idx="0">
                  <c:v>128</c:v>
                </c:pt>
                <c:pt idx="1">
                  <c:v>101</c:v>
                </c:pt>
                <c:pt idx="2">
                  <c:v>101</c:v>
                </c:pt>
                <c:pt idx="3">
                  <c:v>65</c:v>
                </c:pt>
                <c:pt idx="4">
                  <c:v>63</c:v>
                </c:pt>
                <c:pt idx="5">
                  <c:v>62</c:v>
                </c:pt>
                <c:pt idx="6">
                  <c:v>60</c:v>
                </c:pt>
                <c:pt idx="7">
                  <c:v>57</c:v>
                </c:pt>
              </c:numCache>
            </c:numRef>
          </c:val>
          <c:smooth val="0"/>
          <c:extLst>
            <c:ext xmlns:c16="http://schemas.microsoft.com/office/drawing/2014/chart" uri="{C3380CC4-5D6E-409C-BE32-E72D297353CC}">
              <c16:uniqueId val="{00000004-B02A-4D61-883A-6D5FEF91B190}"/>
            </c:ext>
          </c:extLst>
        </c:ser>
        <c:dLbls>
          <c:showLegendKey val="0"/>
          <c:showVal val="0"/>
          <c:showCatName val="0"/>
          <c:showSerName val="0"/>
          <c:showPercent val="0"/>
          <c:showBubbleSize val="0"/>
        </c:dLbls>
        <c:marker val="1"/>
        <c:smooth val="0"/>
        <c:axId val="925185904"/>
        <c:axId val="925185488"/>
      </c:lineChart>
      <c:catAx>
        <c:axId val="92519131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1328"/>
        <c:crosses val="autoZero"/>
        <c:auto val="1"/>
        <c:lblAlgn val="ctr"/>
        <c:lblOffset val="100"/>
        <c:noMultiLvlLbl val="0"/>
      </c:catAx>
      <c:valAx>
        <c:axId val="925181328"/>
        <c:scaling>
          <c:orientation val="minMax"/>
          <c:max val="100"/>
          <c:min val="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91312"/>
        <c:crosses val="autoZero"/>
        <c:crossBetween val="between"/>
        <c:majorUnit val="20"/>
      </c:valAx>
      <c:valAx>
        <c:axId val="925185488"/>
        <c:scaling>
          <c:orientation val="minMax"/>
          <c:max val="150"/>
        </c:scaling>
        <c:delete val="0"/>
        <c:axPos val="r"/>
        <c:numFmt formatCode="#,##0" sourceLinked="1"/>
        <c:majorTickMark val="in"/>
        <c:minorTickMark val="none"/>
        <c:tickLblPos val="nextTo"/>
        <c:spPr>
          <a:noFill/>
          <a:ln w="9525">
            <a:solidFill>
              <a:schemeClr val="tx2"/>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925185904"/>
        <c:crosses val="max"/>
        <c:crossBetween val="between"/>
        <c:majorUnit val="30"/>
      </c:valAx>
      <c:catAx>
        <c:axId val="925185904"/>
        <c:scaling>
          <c:orientation val="minMax"/>
        </c:scaling>
        <c:delete val="1"/>
        <c:axPos val="b"/>
        <c:numFmt formatCode="General" sourceLinked="1"/>
        <c:majorTickMark val="out"/>
        <c:minorTickMark val="none"/>
        <c:tickLblPos val="nextTo"/>
        <c:crossAx val="925185488"/>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3456216931216931"/>
          <c:w val="1"/>
          <c:h val="0.15710670194003529"/>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6430403325514447"/>
          <c:h val="0.87032951971454187"/>
        </c:manualLayout>
      </c:layout>
      <c:barChart>
        <c:barDir val="col"/>
        <c:grouping val="stacked"/>
        <c:varyColors val="0"/>
        <c:ser>
          <c:idx val="0"/>
          <c:order val="0"/>
          <c:tx>
            <c:strRef>
              <c:f>'45'!$I$10</c:f>
              <c:strCache>
                <c:ptCount val="1"/>
                <c:pt idx="0">
                  <c:v>Loans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'45'!$J$10:$Q$10</c:f>
              <c:numCache>
                <c:formatCode>0.0</c:formatCode>
                <c:ptCount val="8"/>
                <c:pt idx="0">
                  <c:v>3.0528290252699999</c:v>
                </c:pt>
                <c:pt idx="1">
                  <c:v>3.1301510287699998</c:v>
                </c:pt>
                <c:pt idx="2">
                  <c:v>2.9616348858100001</c:v>
                </c:pt>
                <c:pt idx="3">
                  <c:v>2.93317804439</c:v>
                </c:pt>
                <c:pt idx="4">
                  <c:v>3.21100300159</c:v>
                </c:pt>
                <c:pt idx="5">
                  <c:v>3.2665518732300001</c:v>
                </c:pt>
                <c:pt idx="6">
                  <c:v>3.3400705347200002</c:v>
                </c:pt>
                <c:pt idx="7">
                  <c:v>3.2505255984799999</c:v>
                </c:pt>
              </c:numCache>
            </c:numRef>
          </c:val>
          <c:extLst>
            <c:ext xmlns:c16="http://schemas.microsoft.com/office/drawing/2014/chart" uri="{C3380CC4-5D6E-409C-BE32-E72D297353CC}">
              <c16:uniqueId val="{00000000-A8C4-490B-98AA-E3215B2E1AC1}"/>
            </c:ext>
          </c:extLst>
        </c:ser>
        <c:ser>
          <c:idx val="1"/>
          <c:order val="1"/>
          <c:tx>
            <c:strRef>
              <c:f>'45'!$I$11</c:f>
              <c:strCache>
                <c:ptCount val="1"/>
                <c:pt idx="0">
                  <c:v>Cash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'45'!$J$11:$Q$11</c:f>
              <c:numCache>
                <c:formatCode>0.0</c:formatCode>
                <c:ptCount val="8"/>
                <c:pt idx="0">
                  <c:v>0.47058081681000002</c:v>
                </c:pt>
                <c:pt idx="1">
                  <c:v>0.38777481444</c:v>
                </c:pt>
                <c:pt idx="2">
                  <c:v>0.39654631657</c:v>
                </c:pt>
                <c:pt idx="3">
                  <c:v>0.48413802776999998</c:v>
                </c:pt>
                <c:pt idx="4">
                  <c:v>0.44726489091999999</c:v>
                </c:pt>
                <c:pt idx="5">
                  <c:v>0.49973605238000002</c:v>
                </c:pt>
                <c:pt idx="6">
                  <c:v>0.45047094751</c:v>
                </c:pt>
                <c:pt idx="7">
                  <c:v>0.43785856449999999</c:v>
                </c:pt>
              </c:numCache>
            </c:numRef>
          </c:val>
          <c:extLst>
            <c:ext xmlns:c16="http://schemas.microsoft.com/office/drawing/2014/chart" uri="{C3380CC4-5D6E-409C-BE32-E72D297353CC}">
              <c16:uniqueId val="{00000001-A8C4-490B-98AA-E3215B2E1AC1}"/>
            </c:ext>
          </c:extLst>
        </c:ser>
        <c:ser>
          <c:idx val="2"/>
          <c:order val="2"/>
          <c:tx>
            <c:strRef>
              <c:f>'45'!$I$12</c:f>
              <c:strCache>
                <c:ptCount val="1"/>
                <c:pt idx="0">
                  <c:v>Fixed assets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'45'!$J$12:$Q$12</c:f>
              <c:numCache>
                <c:formatCode>0.0</c:formatCode>
                <c:ptCount val="8"/>
                <c:pt idx="0">
                  <c:v>0.62655144845999999</c:v>
                </c:pt>
                <c:pt idx="1">
                  <c:v>0.46320950342</c:v>
                </c:pt>
                <c:pt idx="2">
                  <c:v>0.33259483810000001</c:v>
                </c:pt>
                <c:pt idx="3">
                  <c:v>0.50055306574000002</c:v>
                </c:pt>
                <c:pt idx="4">
                  <c:v>0.49676137702000001</c:v>
                </c:pt>
                <c:pt idx="5">
                  <c:v>0.46361667160000003</c:v>
                </c:pt>
                <c:pt idx="6">
                  <c:v>0.45196940052999995</c:v>
                </c:pt>
                <c:pt idx="7">
                  <c:v>0.48040450971999998</c:v>
                </c:pt>
              </c:numCache>
            </c:numRef>
          </c:val>
          <c:extLst>
            <c:ext xmlns:c16="http://schemas.microsoft.com/office/drawing/2014/chart" uri="{C3380CC4-5D6E-409C-BE32-E72D297353CC}">
              <c16:uniqueId val="{00000002-A8C4-490B-98AA-E3215B2E1AC1}"/>
            </c:ext>
          </c:extLst>
        </c:ser>
        <c:ser>
          <c:idx val="3"/>
          <c:order val="3"/>
          <c:tx>
            <c:strRef>
              <c:f>'45'!$I$13</c:f>
              <c:strCache>
                <c:ptCount val="1"/>
                <c:pt idx="0">
                  <c:v>Other</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numRef>
              <c:f>'45'!$J$9:$Q$9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'45'!$J$13:$Q$13</c:f>
              <c:numCache>
                <c:formatCode>0.0</c:formatCode>
                <c:ptCount val="8"/>
                <c:pt idx="0">
                  <c:v>0.13899480532</c:v>
                </c:pt>
                <c:pt idx="1">
                  <c:v>0.11984464935</c:v>
                </c:pt>
                <c:pt idx="2">
                  <c:v>0.15698597705</c:v>
                </c:pt>
                <c:pt idx="3">
                  <c:v>0.21257850711000001</c:v>
                </c:pt>
                <c:pt idx="4">
                  <c:v>0.22167463784000002</c:v>
                </c:pt>
                <c:pt idx="5">
                  <c:v>0.23127012264000002</c:v>
                </c:pt>
                <c:pt idx="6">
                  <c:v>0.31011639378</c:v>
                </c:pt>
                <c:pt idx="7">
                  <c:v>0.11409488254</c:v>
                </c:pt>
              </c:numCache>
            </c:numRef>
          </c:val>
          <c:extLst>
            <c:ext xmlns:c16="http://schemas.microsoft.com/office/drawing/2014/chart" uri="{C3380CC4-5D6E-409C-BE32-E72D297353CC}">
              <c16:uniqueId val="{00000003-A8C4-490B-98AA-E3215B2E1AC1}"/>
            </c:ext>
          </c:extLst>
        </c:ser>
        <c:dLbls>
          <c:showLegendKey val="0"/>
          <c:showVal val="0"/>
          <c:showCatName val="0"/>
          <c:showSerName val="0"/>
          <c:showPercent val="0"/>
          <c:showBubbleSize val="0"/>
        </c:dLbls>
        <c:gapWidth val="50"/>
        <c:overlap val="100"/>
        <c:axId val="595957576"/>
        <c:axId val="595953968"/>
      </c:barChart>
      <c:catAx>
        <c:axId val="59595757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3968"/>
        <c:crosses val="autoZero"/>
        <c:auto val="0"/>
        <c:lblAlgn val="ctr"/>
        <c:lblOffset val="100"/>
        <c:noMultiLvlLbl val="0"/>
      </c:catAx>
      <c:valAx>
        <c:axId val="5959539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595757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8345003913383768"/>
          <c:w val="1"/>
          <c:h val="0.1121878424210801"/>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'46'!$H$11</c:f>
              <c:strCache>
                <c:ptCount val="1"/>
                <c:pt idx="0">
                  <c:v>Власний капітал</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'46'!$J$11:$Q$11</c:f>
              <c:numCache>
                <c:formatCode>#\ ##0.0</c:formatCode>
                <c:ptCount val="8"/>
                <c:pt idx="0">
                  <c:v>1.6420060920999999</c:v>
                </c:pt>
                <c:pt idx="1">
                  <c:v>1.35656333617</c:v>
                </c:pt>
                <c:pt idx="2">
                  <c:v>1.26237376299</c:v>
                </c:pt>
                <c:pt idx="3">
                  <c:v>1.1328515663500001</c:v>
                </c:pt>
                <c:pt idx="4">
                  <c:v>1.1253079933900001</c:v>
                </c:pt>
                <c:pt idx="5">
                  <c:v>1.15948553227</c:v>
                </c:pt>
                <c:pt idx="6">
                  <c:v>1.1151572268700001</c:v>
                </c:pt>
                <c:pt idx="7">
                  <c:v>0.91402411173999998</c:v>
                </c:pt>
              </c:numCache>
            </c:numRef>
          </c:val>
          <c:extLst>
            <c:ext xmlns:c16="http://schemas.microsoft.com/office/drawing/2014/chart" uri="{C3380CC4-5D6E-409C-BE32-E72D297353CC}">
              <c16:uniqueId val="{00000000-4B96-4A38-AD59-50EDDFE25D8F}"/>
            </c:ext>
          </c:extLst>
        </c:ser>
        <c:ser>
          <c:idx val="1"/>
          <c:order val="1"/>
          <c:tx>
            <c:strRef>
              <c:f>'46'!$H$12</c:f>
              <c:strCache>
                <c:ptCount val="1"/>
                <c:pt idx="0">
                  <c:v>Кредиторська заборгованість</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A28C-42E8-A21E-E52B1543D71B}"/>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5-A28C-42E8-A21E-E52B1543D71B}"/>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A28C-42E8-A21E-E52B1543D71B}"/>
              </c:ext>
            </c:extLst>
          </c:dPt>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'46'!$J$12:$Q$12</c:f>
              <c:numCache>
                <c:formatCode>#\ ##0.0</c:formatCode>
                <c:ptCount val="8"/>
                <c:pt idx="3">
                  <c:v>1.6329231907299999</c:v>
                </c:pt>
                <c:pt idx="4">
                  <c:v>1.7720876111399999</c:v>
                </c:pt>
                <c:pt idx="5">
                  <c:v>1.7844471106599999</c:v>
                </c:pt>
                <c:pt idx="6">
                  <c:v>1.6965381587899999</c:v>
                </c:pt>
                <c:pt idx="7">
                  <c:v>1.6155562425500001</c:v>
                </c:pt>
              </c:numCache>
            </c:numRef>
          </c:val>
          <c:extLst>
            <c:ext xmlns:c16="http://schemas.microsoft.com/office/drawing/2014/chart" uri="{C3380CC4-5D6E-409C-BE32-E72D297353CC}">
              <c16:uniqueId val="{00000001-4B96-4A38-AD59-50EDDFE25D8F}"/>
            </c:ext>
          </c:extLst>
        </c:ser>
        <c:ser>
          <c:idx val="2"/>
          <c:order val="2"/>
          <c:tx>
            <c:strRef>
              <c:f>'46'!$H$13</c:f>
              <c:strCache>
                <c:ptCount val="1"/>
                <c:pt idx="0">
                  <c:v>Інше</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'46'!$J$13:$Q$13</c:f>
              <c:numCache>
                <c:formatCode>#\ ##0.0</c:formatCode>
                <c:ptCount val="8"/>
                <c:pt idx="3">
                  <c:v>1.3646728879299999</c:v>
                </c:pt>
                <c:pt idx="4">
                  <c:v>1.4793083028399998</c:v>
                </c:pt>
                <c:pt idx="5">
                  <c:v>1.5172420769200001</c:v>
                </c:pt>
                <c:pt idx="6">
                  <c:v>1.74093189088</c:v>
                </c:pt>
                <c:pt idx="7">
                  <c:v>1.75330320095</c:v>
                </c:pt>
              </c:numCache>
            </c:numRef>
          </c:val>
          <c:extLst>
            <c:ext xmlns:c16="http://schemas.microsoft.com/office/drawing/2014/chart" uri="{C3380CC4-5D6E-409C-BE32-E72D297353CC}">
              <c16:uniqueId val="{00000002-4B96-4A38-AD59-50EDDFE25D8F}"/>
            </c:ext>
          </c:extLst>
        </c:ser>
        <c:ser>
          <c:idx val="3"/>
          <c:order val="3"/>
          <c:tx>
            <c:strRef>
              <c:f>'46'!$H$10</c:f>
              <c:strCache>
                <c:ptCount val="1"/>
                <c:pt idx="0">
                  <c:v>Зобов’язання до 01.01.2024</c:v>
                </c:pt>
              </c:strCache>
            </c:strRef>
          </c:tx>
          <c:spPr>
            <a:solidFill>
              <a:schemeClr val="bg2"/>
            </a:solidFill>
            <a:ln>
              <a:noFill/>
            </a:ln>
            <a:effec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'46'!$J$10:$Q$10</c:f>
              <c:numCache>
                <c:formatCode>0.0</c:formatCode>
                <c:ptCount val="8"/>
                <c:pt idx="0">
                  <c:v>2.6469500037600002</c:v>
                </c:pt>
                <c:pt idx="1">
                  <c:v>2.7444166598099997</c:v>
                </c:pt>
                <c:pt idx="2">
                  <c:v>2.5853882545400002</c:v>
                </c:pt>
              </c:numCache>
            </c:numRef>
          </c:val>
          <c:extLst>
            <c:ext xmlns:c16="http://schemas.microsoft.com/office/drawing/2014/chart" uri="{C3380CC4-5D6E-409C-BE32-E72D297353CC}">
              <c16:uniqueId val="{00000013-18BE-47A2-9001-E6C7AA660910}"/>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6373621809531574E-2"/>
          <c:w val="0.97230646695025469"/>
          <c:h val="0.87032951971454187"/>
        </c:manualLayout>
      </c:layout>
      <c:barChart>
        <c:barDir val="col"/>
        <c:grouping val="stacked"/>
        <c:varyColors val="0"/>
        <c:ser>
          <c:idx val="0"/>
          <c:order val="0"/>
          <c:tx>
            <c:strRef>
              <c:f>'46'!$I$11</c:f>
              <c:strCache>
                <c:ptCount val="1"/>
                <c:pt idx="0">
                  <c:v>Equity</c:v>
                </c:pt>
              </c:strCache>
            </c:strRef>
          </c:tx>
          <c:spPr>
            <a:solidFill>
              <a:schemeClr val="accent5"/>
            </a:solidFill>
            <a:ln>
              <a:noFill/>
            </a:ln>
            <a:effectLst/>
            <a:extLst>
              <a:ext uri="{91240B29-F687-4F45-9708-019B960494DF}">
                <a14:hiddenLine xmlns:a14="http://schemas.microsoft.com/office/drawing/2010/main">
                  <a:noFill/>
                </a14:hiddenLine>
              </a:ext>
            </a:ex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'46'!$J$11:$Q$11</c:f>
              <c:numCache>
                <c:formatCode>#\ ##0.0</c:formatCode>
                <c:ptCount val="8"/>
                <c:pt idx="0">
                  <c:v>1.6420060920999999</c:v>
                </c:pt>
                <c:pt idx="1">
                  <c:v>1.35656333617</c:v>
                </c:pt>
                <c:pt idx="2">
                  <c:v>1.26237376299</c:v>
                </c:pt>
                <c:pt idx="3">
                  <c:v>1.1328515663500001</c:v>
                </c:pt>
                <c:pt idx="4">
                  <c:v>1.1253079933900001</c:v>
                </c:pt>
                <c:pt idx="5">
                  <c:v>1.15948553227</c:v>
                </c:pt>
                <c:pt idx="6">
                  <c:v>1.1151572268700001</c:v>
                </c:pt>
                <c:pt idx="7">
                  <c:v>0.91402411173999998</c:v>
                </c:pt>
              </c:numCache>
            </c:numRef>
          </c:val>
          <c:extLst>
            <c:ext xmlns:c16="http://schemas.microsoft.com/office/drawing/2014/chart" uri="{C3380CC4-5D6E-409C-BE32-E72D297353CC}">
              <c16:uniqueId val="{00000000-9DE3-4C30-A03F-5C84C4C59C86}"/>
            </c:ext>
          </c:extLst>
        </c:ser>
        <c:ser>
          <c:idx val="1"/>
          <c:order val="1"/>
          <c:tx>
            <c:strRef>
              <c:f>'46'!$I$12</c:f>
              <c:strCache>
                <c:ptCount val="1"/>
                <c:pt idx="0">
                  <c:v>Accounts payable</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9DE3-4C30-A03F-5C84C4C59C86}"/>
              </c:ext>
            </c:extLst>
          </c:dPt>
          <c:dPt>
            <c:idx val="1"/>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9DE3-4C30-A03F-5C84C4C59C86}"/>
              </c:ext>
            </c:extLst>
          </c:dPt>
          <c:dPt>
            <c:idx val="2"/>
            <c:invertIfNegative val="0"/>
            <c:bubble3D val="0"/>
            <c:spPr>
              <a:solidFill>
                <a:schemeClr val="bg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9DE3-4C30-A03F-5C84C4C59C86}"/>
              </c:ext>
            </c:extLst>
          </c:dPt>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'46'!$J$12:$Q$12</c:f>
              <c:numCache>
                <c:formatCode>#\ ##0.0</c:formatCode>
                <c:ptCount val="8"/>
                <c:pt idx="3">
                  <c:v>1.6329231907299999</c:v>
                </c:pt>
                <c:pt idx="4">
                  <c:v>1.7720876111399999</c:v>
                </c:pt>
                <c:pt idx="5">
                  <c:v>1.7844471106599999</c:v>
                </c:pt>
                <c:pt idx="6">
                  <c:v>1.6965381587899999</c:v>
                </c:pt>
                <c:pt idx="7">
                  <c:v>1.6155562425500001</c:v>
                </c:pt>
              </c:numCache>
            </c:numRef>
          </c:val>
          <c:extLst>
            <c:ext xmlns:c16="http://schemas.microsoft.com/office/drawing/2014/chart" uri="{C3380CC4-5D6E-409C-BE32-E72D297353CC}">
              <c16:uniqueId val="{00000009-9DE3-4C30-A03F-5C84C4C59C86}"/>
            </c:ext>
          </c:extLst>
        </c:ser>
        <c:ser>
          <c:idx val="2"/>
          <c:order val="2"/>
          <c:tx>
            <c:strRef>
              <c:f>'46'!$I$13</c:f>
              <c:strCache>
                <c:ptCount val="1"/>
                <c:pt idx="0">
                  <c:v>Other</c:v>
                </c:pt>
              </c:strCache>
            </c:strRef>
          </c:tx>
          <c:spPr>
            <a:solidFill>
              <a:schemeClr val="accent4"/>
            </a:solidFill>
            <a:ln>
              <a:noFill/>
            </a:ln>
            <a:effectLst/>
            <a:extLst>
              <a:ext uri="{91240B29-F687-4F45-9708-019B960494DF}">
                <a14:hiddenLine xmlns:a14="http://schemas.microsoft.com/office/drawing/2010/main">
                  <a:noFill/>
                </a14:hiddenLine>
              </a:ext>
            </a:ex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'46'!$J$13:$Q$13</c:f>
              <c:numCache>
                <c:formatCode>#\ ##0.0</c:formatCode>
                <c:ptCount val="8"/>
                <c:pt idx="3">
                  <c:v>1.3646728879299999</c:v>
                </c:pt>
                <c:pt idx="4">
                  <c:v>1.4793083028399998</c:v>
                </c:pt>
                <c:pt idx="5">
                  <c:v>1.5172420769200001</c:v>
                </c:pt>
                <c:pt idx="6">
                  <c:v>1.74093189088</c:v>
                </c:pt>
                <c:pt idx="7">
                  <c:v>1.75330320095</c:v>
                </c:pt>
              </c:numCache>
            </c:numRef>
          </c:val>
          <c:extLst>
            <c:ext xmlns:c16="http://schemas.microsoft.com/office/drawing/2014/chart" uri="{C3380CC4-5D6E-409C-BE32-E72D297353CC}">
              <c16:uniqueId val="{00000012-9DE3-4C30-A03F-5C84C4C59C86}"/>
            </c:ext>
          </c:extLst>
        </c:ser>
        <c:ser>
          <c:idx val="3"/>
          <c:order val="3"/>
          <c:tx>
            <c:strRef>
              <c:f>'46'!$I$10</c:f>
              <c:strCache>
                <c:ptCount val="1"/>
                <c:pt idx="0">
                  <c:v>Liabilities until 1 Jan 2024</c:v>
                </c:pt>
              </c:strCache>
            </c:strRef>
          </c:tx>
          <c:spPr>
            <a:solidFill>
              <a:schemeClr val="bg2"/>
            </a:solidFill>
            <a:ln>
              <a:noFill/>
            </a:ln>
            <a:effectLst/>
          </c:spPr>
          <c:invertIfNegative val="0"/>
          <c:cat>
            <c:numRef>
              <c:f>'46'!$J$9:$Q$9</c:f>
              <c:numCache>
                <c:formatCode>m/d/yyyy</c:formatCode>
                <c:ptCount val="8"/>
                <c:pt idx="0">
                  <c:v>44561</c:v>
                </c:pt>
                <c:pt idx="1">
                  <c:v>44926</c:v>
                </c:pt>
                <c:pt idx="2">
                  <c:v>45291</c:v>
                </c:pt>
                <c:pt idx="3">
                  <c:v>45657</c:v>
                </c:pt>
                <c:pt idx="4">
                  <c:v>45747</c:v>
                </c:pt>
                <c:pt idx="5">
                  <c:v>45838</c:v>
                </c:pt>
                <c:pt idx="6">
                  <c:v>45930</c:v>
                </c:pt>
                <c:pt idx="7">
                  <c:v>46022</c:v>
                </c:pt>
              </c:numCache>
            </c:numRef>
          </c:cat>
          <c:val>
            <c:numRef>
              <c:f>'46'!$J$10:$Q$10</c:f>
              <c:numCache>
                <c:formatCode>0.0</c:formatCode>
                <c:ptCount val="8"/>
                <c:pt idx="0">
                  <c:v>2.6469500037600002</c:v>
                </c:pt>
                <c:pt idx="1">
                  <c:v>2.7444166598099997</c:v>
                </c:pt>
                <c:pt idx="2">
                  <c:v>2.5853882545400002</c:v>
                </c:pt>
              </c:numCache>
            </c:numRef>
          </c:val>
          <c:extLst>
            <c:ext xmlns:c16="http://schemas.microsoft.com/office/drawing/2014/chart" uri="{C3380CC4-5D6E-409C-BE32-E72D297353CC}">
              <c16:uniqueId val="{00000013-9DE3-4C30-A03F-5C84C4C59C86}"/>
            </c:ext>
          </c:extLst>
        </c:ser>
        <c:dLbls>
          <c:showLegendKey val="0"/>
          <c:showVal val="0"/>
          <c:showCatName val="0"/>
          <c:showSerName val="0"/>
          <c:showPercent val="0"/>
          <c:showBubbleSize val="0"/>
        </c:dLbls>
        <c:gapWidth val="50"/>
        <c:overlap val="100"/>
        <c:axId val="658722096"/>
        <c:axId val="658721440"/>
      </c:barChart>
      <c:catAx>
        <c:axId val="658722096"/>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1440"/>
        <c:crosses val="autoZero"/>
        <c:auto val="0"/>
        <c:lblAlgn val="ctr"/>
        <c:lblOffset val="100"/>
        <c:noMultiLvlLbl val="0"/>
      </c:catAx>
      <c:valAx>
        <c:axId val="658721440"/>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58722096"/>
        <c:crosses val="autoZero"/>
        <c:crossBetween val="between"/>
        <c:majorUnit val="1"/>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1483262115859692E-3"/>
          <c:y val="0.88906010101010102"/>
          <c:w val="0.99585167378841399"/>
          <c:h val="0.11093989898989901"/>
        </c:manualLayout>
      </c:layout>
      <c:overlay val="0"/>
      <c:spPr>
        <a:noFill/>
        <a:ln>
          <a:noFill/>
        </a:ln>
        <a:effec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49960866164E-2"/>
          <c:w val="0.83593734831759425"/>
          <c:h val="0.74627376825296776"/>
        </c:manualLayout>
      </c:layout>
      <c:barChart>
        <c:barDir val="col"/>
        <c:grouping val="clustered"/>
        <c:varyColors val="0"/>
        <c:ser>
          <c:idx val="1"/>
          <c:order val="1"/>
          <c:tx>
            <c:strRef>
              <c:f>'47'!$H$9</c:f>
              <c:strCache>
                <c:ptCount val="1"/>
                <c:pt idx="0">
                  <c:v>Кредити, млрд грн</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'47'!$J$7:$Y$7</c:f>
              <c:strCache>
                <c:ptCount val="16"/>
                <c:pt idx="0">
                  <c:v>І.22</c:v>
                </c:pt>
                <c:pt idx="3">
                  <c:v>IV.22</c:v>
                </c:pt>
                <c:pt idx="5">
                  <c:v>ІІ.23</c:v>
                </c:pt>
                <c:pt idx="7">
                  <c:v>IV.23</c:v>
                </c:pt>
                <c:pt idx="9">
                  <c:v>ІІ.24</c:v>
                </c:pt>
                <c:pt idx="11">
                  <c:v>IV.24</c:v>
                </c:pt>
                <c:pt idx="13">
                  <c:v>ІІ.25</c:v>
                </c:pt>
                <c:pt idx="15">
                  <c:v>IV.25</c:v>
                </c:pt>
              </c:strCache>
            </c:strRef>
          </c:cat>
          <c:val>
            <c:numRef>
              <c:f>'47'!$J$9:$Y$9</c:f>
              <c:numCache>
                <c:formatCode>#\ ##0.0</c:formatCode>
                <c:ptCount val="16"/>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4.4043949362899992</c:v>
                </c:pt>
                <c:pt idx="15">
                  <c:v>4.5408284465400008</c:v>
                </c:pt>
              </c:numCache>
            </c:numRef>
          </c:val>
          <c:extLst>
            <c:ext xmlns:c16="http://schemas.microsoft.com/office/drawing/2014/chart" uri="{C3380CC4-5D6E-409C-BE32-E72D297353CC}">
              <c16:uniqueId val="{00000000-2452-4D44-A742-09075AAA6B60}"/>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'47'!$H$8</c:f>
              <c:strCache>
                <c:ptCount val="1"/>
                <c:pt idx="0">
                  <c:v>Коефіцієнт покриття заставою, % (п. ш.)</c:v>
                </c:pt>
              </c:strCache>
            </c:strRef>
          </c:tx>
          <c:spPr>
            <a:ln w="25400" cap="rnd" cmpd="sng">
              <a:solidFill>
                <a:srgbClr val="057D46"/>
              </a:solidFill>
              <a:prstDash val="solid"/>
              <a:round/>
            </a:ln>
            <a:effectLst/>
          </c:spPr>
          <c:marker>
            <c:symbol val="none"/>
          </c:marker>
          <c:cat>
            <c:strRef>
              <c:f>'47'!$J$7:$Y$7</c:f>
              <c:strCache>
                <c:ptCount val="16"/>
                <c:pt idx="0">
                  <c:v>І.22</c:v>
                </c:pt>
                <c:pt idx="3">
                  <c:v>IV.22</c:v>
                </c:pt>
                <c:pt idx="5">
                  <c:v>ІІ.23</c:v>
                </c:pt>
                <c:pt idx="7">
                  <c:v>IV.23</c:v>
                </c:pt>
                <c:pt idx="9">
                  <c:v>ІІ.24</c:v>
                </c:pt>
                <c:pt idx="11">
                  <c:v>IV.24</c:v>
                </c:pt>
                <c:pt idx="13">
                  <c:v>ІІ.25</c:v>
                </c:pt>
                <c:pt idx="15">
                  <c:v>IV.25</c:v>
                </c:pt>
              </c:strCache>
            </c:strRef>
          </c:cat>
          <c:val>
            <c:numRef>
              <c:f>'47'!$J$8:$Y$8</c:f>
              <c:numCache>
                <c:formatCode>0%</c:formatCode>
                <c:ptCount val="16"/>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1.2088130220207387</c:v>
                </c:pt>
                <c:pt idx="13">
                  <c:v>1.1419929048536099</c:v>
                </c:pt>
                <c:pt idx="14">
                  <c:v>1.1035001718451678</c:v>
                </c:pt>
                <c:pt idx="15">
                  <c:v>1.2288282349868875</c:v>
                </c:pt>
              </c:numCache>
            </c:numRef>
          </c:val>
          <c:smooth val="0"/>
          <c:extLst>
            <c:ext xmlns:c16="http://schemas.microsoft.com/office/drawing/2014/chart" uri="{C3380CC4-5D6E-409C-BE32-E72D297353CC}">
              <c16:uniqueId val="{00000001-2452-4D44-A742-09075AAA6B60}"/>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9026525895577258"/>
          <c:w val="1"/>
          <c:h val="0.10541600048718408"/>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666160331943218E-2"/>
          <c:y val="5.4324508876982876E-2"/>
          <c:w val="0.83593734831759425"/>
          <c:h val="0.74627376825296776"/>
        </c:manualLayout>
      </c:layout>
      <c:barChart>
        <c:barDir val="col"/>
        <c:grouping val="clustered"/>
        <c:varyColors val="0"/>
        <c:ser>
          <c:idx val="1"/>
          <c:order val="1"/>
          <c:tx>
            <c:strRef>
              <c:f>'47'!$I$9</c:f>
              <c:strCache>
                <c:ptCount val="1"/>
                <c:pt idx="0">
                  <c:v>Loans, UAH billions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'47'!$J$6:$Y$6</c:f>
              <c:strCache>
                <c:ptCount val="16"/>
                <c:pt idx="0">
                  <c:v>Q1.22</c:v>
                </c:pt>
                <c:pt idx="3">
                  <c:v>Q4.22</c:v>
                </c:pt>
                <c:pt idx="5">
                  <c:v>Q2.23</c:v>
                </c:pt>
                <c:pt idx="7">
                  <c:v>Q4.23</c:v>
                </c:pt>
                <c:pt idx="9">
                  <c:v>Q2.24</c:v>
                </c:pt>
                <c:pt idx="11">
                  <c:v>Q4.24</c:v>
                </c:pt>
                <c:pt idx="13">
                  <c:v>Q2.25</c:v>
                </c:pt>
                <c:pt idx="15">
                  <c:v>Q4.25</c:v>
                </c:pt>
              </c:strCache>
            </c:strRef>
          </c:cat>
          <c:val>
            <c:numRef>
              <c:f>'47'!$J$9:$Y$9</c:f>
              <c:numCache>
                <c:formatCode>#\ ##0.0</c:formatCode>
                <c:ptCount val="16"/>
                <c:pt idx="0">
                  <c:v>2.69122478878</c:v>
                </c:pt>
                <c:pt idx="1">
                  <c:v>1.90355931125</c:v>
                </c:pt>
                <c:pt idx="2">
                  <c:v>2.9120624657400001</c:v>
                </c:pt>
                <c:pt idx="3">
                  <c:v>2.7329473284099999</c:v>
                </c:pt>
                <c:pt idx="4">
                  <c:v>3.1735048317699999</c:v>
                </c:pt>
                <c:pt idx="5">
                  <c:v>3.4876311516800005</c:v>
                </c:pt>
                <c:pt idx="6">
                  <c:v>3.5758993313200005</c:v>
                </c:pt>
                <c:pt idx="7">
                  <c:v>1.8777672966799983</c:v>
                </c:pt>
                <c:pt idx="8">
                  <c:v>3.56189666653</c:v>
                </c:pt>
                <c:pt idx="9">
                  <c:v>3.967945730999999</c:v>
                </c:pt>
                <c:pt idx="10">
                  <c:v>4.4103701449100008</c:v>
                </c:pt>
                <c:pt idx="11">
                  <c:v>4.2854858621299998</c:v>
                </c:pt>
                <c:pt idx="12">
                  <c:v>3.8160807939500003</c:v>
                </c:pt>
                <c:pt idx="13">
                  <c:v>4.1063189816499994</c:v>
                </c:pt>
                <c:pt idx="14">
                  <c:v>4.4043949362899992</c:v>
                </c:pt>
                <c:pt idx="15">
                  <c:v>4.5408284465400008</c:v>
                </c:pt>
              </c:numCache>
            </c:numRef>
          </c:val>
          <c:extLst>
            <c:ext xmlns:c16="http://schemas.microsoft.com/office/drawing/2014/chart" uri="{C3380CC4-5D6E-409C-BE32-E72D297353CC}">
              <c16:uniqueId val="{00000000-58D6-4A7D-969E-55965FFC6CAE}"/>
            </c:ext>
          </c:extLst>
        </c:ser>
        <c:dLbls>
          <c:showLegendKey val="0"/>
          <c:showVal val="0"/>
          <c:showCatName val="0"/>
          <c:showSerName val="0"/>
          <c:showPercent val="0"/>
          <c:showBubbleSize val="0"/>
        </c:dLbls>
        <c:gapWidth val="50"/>
        <c:axId val="594522728"/>
        <c:axId val="594531584"/>
      </c:barChart>
      <c:lineChart>
        <c:grouping val="standard"/>
        <c:varyColors val="0"/>
        <c:ser>
          <c:idx val="0"/>
          <c:order val="0"/>
          <c:tx>
            <c:strRef>
              <c:f>'47'!$I$8</c:f>
              <c:strCache>
                <c:ptCount val="1"/>
                <c:pt idx="0">
                  <c:v>Сollateral coverage ratio, % (r.h.s.)</c:v>
                </c:pt>
              </c:strCache>
            </c:strRef>
          </c:tx>
          <c:spPr>
            <a:ln w="25400" cap="rnd" cmpd="sng">
              <a:solidFill>
                <a:srgbClr val="057D46"/>
              </a:solidFill>
              <a:prstDash val="solid"/>
              <a:round/>
            </a:ln>
            <a:effectLst/>
          </c:spPr>
          <c:marker>
            <c:symbol val="none"/>
          </c:marker>
          <c:cat>
            <c:strRef>
              <c:f>'47'!$J$6:$Y$6</c:f>
              <c:strCache>
                <c:ptCount val="16"/>
                <c:pt idx="0">
                  <c:v>Q1.22</c:v>
                </c:pt>
                <c:pt idx="3">
                  <c:v>Q4.22</c:v>
                </c:pt>
                <c:pt idx="5">
                  <c:v>Q2.23</c:v>
                </c:pt>
                <c:pt idx="7">
                  <c:v>Q4.23</c:v>
                </c:pt>
                <c:pt idx="9">
                  <c:v>Q2.24</c:v>
                </c:pt>
                <c:pt idx="11">
                  <c:v>Q4.24</c:v>
                </c:pt>
                <c:pt idx="13">
                  <c:v>Q2.25</c:v>
                </c:pt>
                <c:pt idx="15">
                  <c:v>Q4.25</c:v>
                </c:pt>
              </c:strCache>
            </c:strRef>
          </c:cat>
          <c:val>
            <c:numRef>
              <c:f>'47'!$J$8:$Y$8</c:f>
              <c:numCache>
                <c:formatCode>0%</c:formatCode>
                <c:ptCount val="16"/>
                <c:pt idx="0">
                  <c:v>1.1462243929494993</c:v>
                </c:pt>
                <c:pt idx="1">
                  <c:v>1.1478432271412629</c:v>
                </c:pt>
                <c:pt idx="2">
                  <c:v>1.107667791731358</c:v>
                </c:pt>
                <c:pt idx="3">
                  <c:v>1.1071441939133015</c:v>
                </c:pt>
                <c:pt idx="4">
                  <c:v>1.0762769220285038</c:v>
                </c:pt>
                <c:pt idx="5">
                  <c:v>1.1112984890713051</c:v>
                </c:pt>
                <c:pt idx="6">
                  <c:v>1.1148527417432621</c:v>
                </c:pt>
                <c:pt idx="7">
                  <c:v>1.254197642505511</c:v>
                </c:pt>
                <c:pt idx="8">
                  <c:v>1.0304649090159355</c:v>
                </c:pt>
                <c:pt idx="9">
                  <c:v>0.97019048381486073</c:v>
                </c:pt>
                <c:pt idx="10">
                  <c:v>0.95280950817468224</c:v>
                </c:pt>
                <c:pt idx="11">
                  <c:v>0.98191831736402324</c:v>
                </c:pt>
                <c:pt idx="12">
                  <c:v>1.2088130220207387</c:v>
                </c:pt>
                <c:pt idx="13">
                  <c:v>1.1419929048536099</c:v>
                </c:pt>
                <c:pt idx="14">
                  <c:v>1.1035001718451678</c:v>
                </c:pt>
                <c:pt idx="15">
                  <c:v>1.2288282349868875</c:v>
                </c:pt>
              </c:numCache>
            </c:numRef>
          </c:val>
          <c:smooth val="0"/>
          <c:extLst>
            <c:ext xmlns:c16="http://schemas.microsoft.com/office/drawing/2014/chart" uri="{C3380CC4-5D6E-409C-BE32-E72D297353CC}">
              <c16:uniqueId val="{00000001-58D6-4A7D-969E-55965FFC6CAE}"/>
            </c:ext>
          </c:extLst>
        </c:ser>
        <c:dLbls>
          <c:showLegendKey val="0"/>
          <c:showVal val="0"/>
          <c:showCatName val="0"/>
          <c:showSerName val="0"/>
          <c:showPercent val="0"/>
          <c:showBubbleSize val="0"/>
        </c:dLbls>
        <c:marker val="1"/>
        <c:smooth val="0"/>
        <c:axId val="660189544"/>
        <c:axId val="660192496"/>
      </c:lineChart>
      <c:catAx>
        <c:axId val="594522728"/>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31584"/>
        <c:crosses val="autoZero"/>
        <c:auto val="1"/>
        <c:lblAlgn val="ctr"/>
        <c:lblOffset val="100"/>
        <c:tickMarkSkip val="1"/>
        <c:noMultiLvlLbl val="0"/>
      </c:catAx>
      <c:valAx>
        <c:axId val="594531584"/>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594522728"/>
        <c:crosses val="autoZero"/>
        <c:crossBetween val="between"/>
        <c:majorUnit val="1"/>
      </c:valAx>
      <c:valAx>
        <c:axId val="660192496"/>
        <c:scaling>
          <c:orientation val="minMax"/>
          <c:max val="1.5"/>
          <c:min val="0"/>
        </c:scaling>
        <c:delete val="0"/>
        <c:axPos val="r"/>
        <c:numFmt formatCode="0%" sourceLinked="1"/>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660189544"/>
        <c:crosses val="max"/>
        <c:crossBetween val="between"/>
        <c:majorUnit val="0.30000000000000004"/>
      </c:valAx>
      <c:catAx>
        <c:axId val="660189544"/>
        <c:scaling>
          <c:orientation val="minMax"/>
        </c:scaling>
        <c:delete val="1"/>
        <c:axPos val="b"/>
        <c:numFmt formatCode="General" sourceLinked="1"/>
        <c:majorTickMark val="out"/>
        <c:minorTickMark val="none"/>
        <c:tickLblPos val="nextTo"/>
        <c:crossAx val="660192496"/>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87669030360331979"/>
          <c:w val="1"/>
          <c:h val="0.1233096963966803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2.3121387283236993E-2"/>
          <c:w val="0.96016473131384317"/>
          <c:h val="0.76300578034682076"/>
        </c:manualLayout>
      </c:layout>
      <c:barChart>
        <c:barDir val="col"/>
        <c:grouping val="percentStacked"/>
        <c:varyColors val="0"/>
        <c:ser>
          <c:idx val="0"/>
          <c:order val="0"/>
          <c:tx>
            <c:strRef>
              <c:f>'48'!$H$9</c:f>
              <c:strCache>
                <c:ptCount val="1"/>
                <c:pt idx="0">
                  <c:v>Вироби із дорогоцінних металів та дорогоцінного каміння </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'48'!$J$8:$Y$8</c:f>
              <c:strCache>
                <c:ptCount val="16"/>
                <c:pt idx="0">
                  <c:v>І.22</c:v>
                </c:pt>
                <c:pt idx="3">
                  <c:v>IV.22</c:v>
                </c:pt>
                <c:pt idx="5">
                  <c:v>ІІ.23</c:v>
                </c:pt>
                <c:pt idx="7">
                  <c:v>IV.23</c:v>
                </c:pt>
                <c:pt idx="9">
                  <c:v>ІІ.24</c:v>
                </c:pt>
                <c:pt idx="11">
                  <c:v>IV.24</c:v>
                </c:pt>
                <c:pt idx="13">
                  <c:v>ІІ.25</c:v>
                </c:pt>
                <c:pt idx="15">
                  <c:v>IV.25</c:v>
                </c:pt>
              </c:strCache>
            </c:strRef>
          </c:cat>
          <c:val>
            <c:numRef>
              <c:f>'48'!$J$9:$Y$9</c:f>
              <c:numCache>
                <c:formatCode>0%</c:formatCode>
                <c:ptCount val="16"/>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0.75718101524045911</c:v>
                </c:pt>
                <c:pt idx="15">
                  <c:v>0.79084845908378976</c:v>
                </c:pt>
              </c:numCache>
            </c:numRef>
          </c:val>
          <c:extLst>
            <c:ext xmlns:c16="http://schemas.microsoft.com/office/drawing/2014/chart" uri="{C3380CC4-5D6E-409C-BE32-E72D297353CC}">
              <c16:uniqueId val="{00000000-D981-40B6-A19D-D3CA612795EF}"/>
            </c:ext>
          </c:extLst>
        </c:ser>
        <c:ser>
          <c:idx val="1"/>
          <c:order val="1"/>
          <c:tx>
            <c:strRef>
              <c:f>'48'!$H$10</c:f>
              <c:strCache>
                <c:ptCount val="1"/>
                <c:pt idx="0">
                  <c:v>Побутова техніка </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'48'!$J$8:$Y$8</c:f>
              <c:strCache>
                <c:ptCount val="16"/>
                <c:pt idx="0">
                  <c:v>І.22</c:v>
                </c:pt>
                <c:pt idx="3">
                  <c:v>IV.22</c:v>
                </c:pt>
                <c:pt idx="5">
                  <c:v>ІІ.23</c:v>
                </c:pt>
                <c:pt idx="7">
                  <c:v>IV.23</c:v>
                </c:pt>
                <c:pt idx="9">
                  <c:v>ІІ.24</c:v>
                </c:pt>
                <c:pt idx="11">
                  <c:v>IV.24</c:v>
                </c:pt>
                <c:pt idx="13">
                  <c:v>ІІ.25</c:v>
                </c:pt>
                <c:pt idx="15">
                  <c:v>IV.25</c:v>
                </c:pt>
              </c:strCache>
            </c:strRef>
          </c:cat>
          <c:val>
            <c:numRef>
              <c:f>'48'!$J$10:$Y$10</c:f>
              <c:numCache>
                <c:formatCode>0%</c:formatCode>
                <c:ptCount val="16"/>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0.21122035879090065</c:v>
                </c:pt>
                <c:pt idx="15">
                  <c:v>0.19303496436600698</c:v>
                </c:pt>
              </c:numCache>
            </c:numRef>
          </c:val>
          <c:extLst>
            <c:ext xmlns:c16="http://schemas.microsoft.com/office/drawing/2014/chart" uri="{C3380CC4-5D6E-409C-BE32-E72D297353CC}">
              <c16:uniqueId val="{00000001-D981-40B6-A19D-D3CA612795EF}"/>
            </c:ext>
          </c:extLst>
        </c:ser>
        <c:ser>
          <c:idx val="2"/>
          <c:order val="2"/>
          <c:tx>
            <c:strRef>
              <c:f>'48'!$H$11</c:f>
              <c:strCache>
                <c:ptCount val="1"/>
                <c:pt idx="0">
                  <c:v>Автомобілі, нерухомість, інше</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'48'!$J$8:$Y$8</c:f>
              <c:strCache>
                <c:ptCount val="16"/>
                <c:pt idx="0">
                  <c:v>І.22</c:v>
                </c:pt>
                <c:pt idx="3">
                  <c:v>IV.22</c:v>
                </c:pt>
                <c:pt idx="5">
                  <c:v>ІІ.23</c:v>
                </c:pt>
                <c:pt idx="7">
                  <c:v>IV.23</c:v>
                </c:pt>
                <c:pt idx="9">
                  <c:v>ІІ.24</c:v>
                </c:pt>
                <c:pt idx="11">
                  <c:v>IV.24</c:v>
                </c:pt>
                <c:pt idx="13">
                  <c:v>ІІ.25</c:v>
                </c:pt>
                <c:pt idx="15">
                  <c:v>IV.25</c:v>
                </c:pt>
              </c:strCache>
            </c:strRef>
          </c:cat>
          <c:val>
            <c:numRef>
              <c:f>'48'!$J$11:$Y$11</c:f>
              <c:numCache>
                <c:formatCode>0%</c:formatCode>
                <c:ptCount val="16"/>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3.1598625968640062E-2</c:v>
                </c:pt>
                <c:pt idx="15">
                  <c:v>1.6116576550203317E-2</c:v>
                </c:pt>
              </c:numCache>
            </c:numRef>
          </c:val>
          <c:extLst>
            <c:ext xmlns:c16="http://schemas.microsoft.com/office/drawing/2014/chart" uri="{C3380CC4-5D6E-409C-BE32-E72D297353CC}">
              <c16:uniqueId val="{00000002-D981-40B6-A19D-D3CA612795EF}"/>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12739159649025"/>
          <c:w val="1"/>
          <c:h val="0.20809248554913296"/>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77448248472973"/>
          <c:y val="7.5344161958568745E-2"/>
          <c:w val="0.83281606422539278"/>
          <c:h val="0.75913512241054615"/>
        </c:manualLayout>
      </c:layout>
      <c:barChart>
        <c:barDir val="col"/>
        <c:grouping val="percentStacked"/>
        <c:varyColors val="0"/>
        <c:ser>
          <c:idx val="0"/>
          <c:order val="0"/>
          <c:tx>
            <c:strRef>
              <c:f>'48'!$I$9</c:f>
              <c:strCache>
                <c:ptCount val="1"/>
                <c:pt idx="0">
                  <c:v> Jewelry</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'48'!$J$7:$Y$7</c:f>
              <c:strCache>
                <c:ptCount val="16"/>
                <c:pt idx="0">
                  <c:v>Q1.22</c:v>
                </c:pt>
                <c:pt idx="3">
                  <c:v>Q4.22</c:v>
                </c:pt>
                <c:pt idx="5">
                  <c:v>Q2.23</c:v>
                </c:pt>
                <c:pt idx="7">
                  <c:v>Q4.23</c:v>
                </c:pt>
                <c:pt idx="9">
                  <c:v>Q2.24</c:v>
                </c:pt>
                <c:pt idx="11">
                  <c:v>Q4.24</c:v>
                </c:pt>
                <c:pt idx="13">
                  <c:v>Q2.25</c:v>
                </c:pt>
                <c:pt idx="15">
                  <c:v>Q4.25</c:v>
                </c:pt>
              </c:strCache>
            </c:strRef>
          </c:cat>
          <c:val>
            <c:numRef>
              <c:f>'48'!$J$9:$Y$9</c:f>
              <c:numCache>
                <c:formatCode>0%</c:formatCode>
                <c:ptCount val="16"/>
                <c:pt idx="0">
                  <c:v>0.73148599965237882</c:v>
                </c:pt>
                <c:pt idx="1">
                  <c:v>0.72920026170789476</c:v>
                </c:pt>
                <c:pt idx="2">
                  <c:v>0.72176907820069414</c:v>
                </c:pt>
                <c:pt idx="3">
                  <c:v>0.7169224883561538</c:v>
                </c:pt>
                <c:pt idx="4">
                  <c:v>0.714287705995302</c:v>
                </c:pt>
                <c:pt idx="5">
                  <c:v>0.73485042899546626</c:v>
                </c:pt>
                <c:pt idx="6">
                  <c:v>0.73576965973166364</c:v>
                </c:pt>
                <c:pt idx="7">
                  <c:v>0.75469143231729252</c:v>
                </c:pt>
                <c:pt idx="8">
                  <c:v>0.7149786343668505</c:v>
                </c:pt>
                <c:pt idx="9">
                  <c:v>0.7343399300186445</c:v>
                </c:pt>
                <c:pt idx="10">
                  <c:v>0.77173849942292383</c:v>
                </c:pt>
                <c:pt idx="11">
                  <c:v>0.78610072221453875</c:v>
                </c:pt>
                <c:pt idx="12">
                  <c:v>0.72766994616109881</c:v>
                </c:pt>
                <c:pt idx="13">
                  <c:v>0.74547028274456517</c:v>
                </c:pt>
                <c:pt idx="14">
                  <c:v>0.75718101524045911</c:v>
                </c:pt>
                <c:pt idx="15">
                  <c:v>0.79084845908378976</c:v>
                </c:pt>
              </c:numCache>
            </c:numRef>
          </c:val>
          <c:extLst>
            <c:ext xmlns:c16="http://schemas.microsoft.com/office/drawing/2014/chart" uri="{C3380CC4-5D6E-409C-BE32-E72D297353CC}">
              <c16:uniqueId val="{00000000-1A44-4663-9E97-5DF3584A3849}"/>
            </c:ext>
          </c:extLst>
        </c:ser>
        <c:ser>
          <c:idx val="1"/>
          <c:order val="1"/>
          <c:tx>
            <c:strRef>
              <c:f>'48'!$I$10</c:f>
              <c:strCache>
                <c:ptCount val="1"/>
                <c:pt idx="0">
                  <c:v>Appliances</c:v>
                </c:pt>
              </c:strCache>
            </c:strRef>
          </c:tx>
          <c:spPr>
            <a:solidFill>
              <a:srgbClr val="91C864"/>
            </a:solidFill>
            <a:ln>
              <a:noFill/>
            </a:ln>
            <a:effectLst/>
            <a:extLst>
              <a:ext uri="{91240B29-F687-4F45-9708-019B960494DF}">
                <a14:hiddenLine xmlns:a14="http://schemas.microsoft.com/office/drawing/2010/main">
                  <a:noFill/>
                </a14:hiddenLine>
              </a:ext>
            </a:extLst>
          </c:spPr>
          <c:invertIfNegative val="0"/>
          <c:cat>
            <c:strRef>
              <c:f>'48'!$J$7:$Y$7</c:f>
              <c:strCache>
                <c:ptCount val="16"/>
                <c:pt idx="0">
                  <c:v>Q1.22</c:v>
                </c:pt>
                <c:pt idx="3">
                  <c:v>Q4.22</c:v>
                </c:pt>
                <c:pt idx="5">
                  <c:v>Q2.23</c:v>
                </c:pt>
                <c:pt idx="7">
                  <c:v>Q4.23</c:v>
                </c:pt>
                <c:pt idx="9">
                  <c:v>Q2.24</c:v>
                </c:pt>
                <c:pt idx="11">
                  <c:v>Q4.24</c:v>
                </c:pt>
                <c:pt idx="13">
                  <c:v>Q2.25</c:v>
                </c:pt>
                <c:pt idx="15">
                  <c:v>Q4.25</c:v>
                </c:pt>
              </c:strCache>
            </c:strRef>
          </c:cat>
          <c:val>
            <c:numRef>
              <c:f>'48'!$J$10:$Y$10</c:f>
              <c:numCache>
                <c:formatCode>0%</c:formatCode>
                <c:ptCount val="16"/>
                <c:pt idx="0">
                  <c:v>0.25926642150777196</c:v>
                </c:pt>
                <c:pt idx="1">
                  <c:v>0.26459134897628217</c:v>
                </c:pt>
                <c:pt idx="2">
                  <c:v>0.27198095410317169</c:v>
                </c:pt>
                <c:pt idx="3">
                  <c:v>0.27741076748489085</c:v>
                </c:pt>
                <c:pt idx="4">
                  <c:v>0.27920550761090424</c:v>
                </c:pt>
                <c:pt idx="5">
                  <c:v>0.25978048154649858</c:v>
                </c:pt>
                <c:pt idx="6">
                  <c:v>0.25816965072370085</c:v>
                </c:pt>
                <c:pt idx="7">
                  <c:v>0.23699887169556991</c:v>
                </c:pt>
                <c:pt idx="8">
                  <c:v>0.26578792717214761</c:v>
                </c:pt>
                <c:pt idx="9">
                  <c:v>0.24857217167665821</c:v>
                </c:pt>
                <c:pt idx="10">
                  <c:v>0.21374521549383713</c:v>
                </c:pt>
                <c:pt idx="11">
                  <c:v>0.19818194166745082</c:v>
                </c:pt>
                <c:pt idx="12">
                  <c:v>0.24042478209962695</c:v>
                </c:pt>
                <c:pt idx="13">
                  <c:v>0.22598870936157006</c:v>
                </c:pt>
                <c:pt idx="14">
                  <c:v>0.21122035879090065</c:v>
                </c:pt>
                <c:pt idx="15">
                  <c:v>0.19303496436600698</c:v>
                </c:pt>
              </c:numCache>
            </c:numRef>
          </c:val>
          <c:extLst>
            <c:ext xmlns:c16="http://schemas.microsoft.com/office/drawing/2014/chart" uri="{C3380CC4-5D6E-409C-BE32-E72D297353CC}">
              <c16:uniqueId val="{00000001-1A44-4663-9E97-5DF3584A3849}"/>
            </c:ext>
          </c:extLst>
        </c:ser>
        <c:ser>
          <c:idx val="2"/>
          <c:order val="2"/>
          <c:tx>
            <c:strRef>
              <c:f>'48'!$I$11</c:f>
              <c:strCache>
                <c:ptCount val="1"/>
                <c:pt idx="0">
                  <c:v>Cars, real estate, others</c:v>
                </c:pt>
              </c:strCache>
            </c:strRef>
          </c:tx>
          <c:spPr>
            <a:solidFill>
              <a:srgbClr val="7D0532"/>
            </a:solidFill>
            <a:ln>
              <a:noFill/>
            </a:ln>
            <a:effectLst/>
            <a:extLst>
              <a:ext uri="{91240B29-F687-4F45-9708-019B960494DF}">
                <a14:hiddenLine xmlns:a14="http://schemas.microsoft.com/office/drawing/2010/main">
                  <a:noFill/>
                </a14:hiddenLine>
              </a:ext>
            </a:extLst>
          </c:spPr>
          <c:invertIfNegative val="0"/>
          <c:cat>
            <c:strRef>
              <c:f>'48'!$J$7:$Y$7</c:f>
              <c:strCache>
                <c:ptCount val="16"/>
                <c:pt idx="0">
                  <c:v>Q1.22</c:v>
                </c:pt>
                <c:pt idx="3">
                  <c:v>Q4.22</c:v>
                </c:pt>
                <c:pt idx="5">
                  <c:v>Q2.23</c:v>
                </c:pt>
                <c:pt idx="7">
                  <c:v>Q4.23</c:v>
                </c:pt>
                <c:pt idx="9">
                  <c:v>Q2.24</c:v>
                </c:pt>
                <c:pt idx="11">
                  <c:v>Q4.24</c:v>
                </c:pt>
                <c:pt idx="13">
                  <c:v>Q2.25</c:v>
                </c:pt>
                <c:pt idx="15">
                  <c:v>Q4.25</c:v>
                </c:pt>
              </c:strCache>
            </c:strRef>
          </c:cat>
          <c:val>
            <c:numRef>
              <c:f>'48'!$J$11:$Y$11</c:f>
              <c:numCache>
                <c:formatCode>0%</c:formatCode>
                <c:ptCount val="16"/>
                <c:pt idx="0">
                  <c:v>9.2475788398493648E-3</c:v>
                </c:pt>
                <c:pt idx="1">
                  <c:v>6.2083893158230577E-3</c:v>
                </c:pt>
                <c:pt idx="2">
                  <c:v>6.2499676961342314E-3</c:v>
                </c:pt>
                <c:pt idx="3">
                  <c:v>5.6667441589553528E-3</c:v>
                </c:pt>
                <c:pt idx="4">
                  <c:v>6.5067863937938262E-3</c:v>
                </c:pt>
                <c:pt idx="5">
                  <c:v>5.369089458035126E-3</c:v>
                </c:pt>
                <c:pt idx="6">
                  <c:v>6.0606895446354437E-3</c:v>
                </c:pt>
                <c:pt idx="7">
                  <c:v>8.309695987137598E-3</c:v>
                </c:pt>
                <c:pt idx="8">
                  <c:v>1.9233438461001871E-2</c:v>
                </c:pt>
                <c:pt idx="9">
                  <c:v>1.7087898304697251E-2</c:v>
                </c:pt>
                <c:pt idx="10">
                  <c:v>1.4516285083239024E-2</c:v>
                </c:pt>
                <c:pt idx="11">
                  <c:v>1.5717336118010471E-2</c:v>
                </c:pt>
                <c:pt idx="12">
                  <c:v>3.1905271739274217E-2</c:v>
                </c:pt>
                <c:pt idx="13">
                  <c:v>2.8541007893864753E-2</c:v>
                </c:pt>
                <c:pt idx="14">
                  <c:v>3.1598625968640062E-2</c:v>
                </c:pt>
                <c:pt idx="15">
                  <c:v>1.6116576550203317E-2</c:v>
                </c:pt>
              </c:numCache>
            </c:numRef>
          </c:val>
          <c:extLst>
            <c:ext xmlns:c16="http://schemas.microsoft.com/office/drawing/2014/chart" uri="{C3380CC4-5D6E-409C-BE32-E72D297353CC}">
              <c16:uniqueId val="{00000002-1A44-4663-9E97-5DF3584A3849}"/>
            </c:ext>
          </c:extLst>
        </c:ser>
        <c:dLbls>
          <c:showLegendKey val="0"/>
          <c:showVal val="0"/>
          <c:showCatName val="0"/>
          <c:showSerName val="0"/>
          <c:showPercent val="0"/>
          <c:showBubbleSize val="0"/>
        </c:dLbls>
        <c:gapWidth val="50"/>
        <c:overlap val="100"/>
        <c:axId val="485720552"/>
        <c:axId val="485718912"/>
      </c:barChart>
      <c:catAx>
        <c:axId val="485720552"/>
        <c:scaling>
          <c:orientation val="minMax"/>
        </c:scaling>
        <c:delete val="0"/>
        <c:axPos val="b"/>
        <c:numFmt formatCode="[$-409]mm\.yy;@" sourceLinked="0"/>
        <c:majorTickMark val="in"/>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18912"/>
        <c:crosses val="autoZero"/>
        <c:auto val="1"/>
        <c:lblAlgn val="ctr"/>
        <c:lblOffset val="100"/>
        <c:noMultiLvlLbl val="0"/>
      </c:catAx>
      <c:valAx>
        <c:axId val="485718912"/>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1"/>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720552"/>
        <c:crosses val="autoZero"/>
        <c:crossBetween val="between"/>
        <c:majorUnit val="0.2"/>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90924724003156787"/>
          <c:w val="0.99830296696133025"/>
          <c:h val="9.0752759968432101E-2"/>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'49'!$H$10</c:f>
              <c:strCache>
                <c:ptCount val="1"/>
                <c:pt idx="0">
                  <c:v>Дохід від надання фінпослуг</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'49'!$J$10:$Y$10</c:f>
              <c:numCache>
                <c:formatCode>#\ ##0.000</c:formatCode>
                <c:ptCount val="16"/>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pt idx="15">
                  <c:v>1.1213933372199993</c:v>
                </c:pt>
              </c:numCache>
            </c:numRef>
          </c:val>
          <c:extLst>
            <c:ext xmlns:c16="http://schemas.microsoft.com/office/drawing/2014/chart" uri="{C3380CC4-5D6E-409C-BE32-E72D297353CC}">
              <c16:uniqueId val="{00000000-F3B6-4770-AF40-BB4DC127965F}"/>
            </c:ext>
          </c:extLst>
        </c:ser>
        <c:ser>
          <c:idx val="2"/>
          <c:order val="1"/>
          <c:tx>
            <c:strRef>
              <c:f>'49'!$H$11</c:f>
              <c:strCache>
                <c:ptCount val="1"/>
                <c:pt idx="0">
                  <c:v>Дохід від реалізації застави</c:v>
                </c:pt>
              </c:strCache>
            </c:strRef>
          </c:tx>
          <c:spPr>
            <a:solidFill>
              <a:schemeClr val="accent3"/>
            </a:solidFill>
            <a:ln>
              <a:noFill/>
            </a:ln>
            <a:effec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'49'!$J$11:$Y$11</c:f>
              <c:numCache>
                <c:formatCode>#\ ##0.000</c:formatCode>
                <c:ptCount val="16"/>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pt idx="15">
                  <c:v>5.3518404260000013E-2</c:v>
                </c:pt>
              </c:numCache>
            </c:numRef>
          </c:val>
          <c:extLst>
            <c:ext xmlns:c16="http://schemas.microsoft.com/office/drawing/2014/chart" uri="{C3380CC4-5D6E-409C-BE32-E72D297353CC}">
              <c16:uniqueId val="{00000002-F3B6-4770-AF40-BB4DC127965F}"/>
            </c:ext>
          </c:extLst>
        </c:ser>
        <c:ser>
          <c:idx val="3"/>
          <c:order val="2"/>
          <c:tx>
            <c:strRef>
              <c:f>'49'!$H$12</c:f>
              <c:strCache>
                <c:ptCount val="1"/>
                <c:pt idx="0">
                  <c:v>Інші доходи</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'49'!$J$12:$Y$12</c:f>
              <c:numCache>
                <c:formatCode>#\ ##0.000</c:formatCode>
                <c:ptCount val="16"/>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3.0648649780000009E-2</c:v>
                </c:pt>
                <c:pt idx="15">
                  <c:v>1.8956838399999981E-2</c:v>
                </c:pt>
              </c:numCache>
            </c:numRef>
          </c:val>
          <c:extLst>
            <c:ext xmlns:c16="http://schemas.microsoft.com/office/drawing/2014/chart" uri="{C3380CC4-5D6E-409C-BE32-E72D297353CC}">
              <c16:uniqueId val="{00000003-F3B6-4770-AF40-BB4DC127965F}"/>
            </c:ext>
          </c:extLst>
        </c:ser>
        <c:ser>
          <c:idx val="4"/>
          <c:order val="3"/>
          <c:tx>
            <c:strRef>
              <c:f>'49'!$H$13</c:f>
              <c:strCache>
                <c:ptCount val="1"/>
                <c:pt idx="0">
                  <c:v>Адміністративні витрати</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'49'!$J$13:$Y$13</c:f>
              <c:numCache>
                <c:formatCode>#\ ##0.000</c:formatCode>
                <c:ptCount val="16"/>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-0.51816414493000018</c:v>
                </c:pt>
                <c:pt idx="15">
                  <c:v>-0.53505844723000018</c:v>
                </c:pt>
              </c:numCache>
            </c:numRef>
          </c:val>
          <c:extLst>
            <c:ext xmlns:c16="http://schemas.microsoft.com/office/drawing/2014/chart" uri="{C3380CC4-5D6E-409C-BE32-E72D297353CC}">
              <c16:uniqueId val="{00000004-F3B6-4770-AF40-BB4DC127965F}"/>
            </c:ext>
          </c:extLst>
        </c:ser>
        <c:ser>
          <c:idx val="5"/>
          <c:order val="4"/>
          <c:tx>
            <c:strRef>
              <c:f>'49'!$H$14</c:f>
              <c:strCache>
                <c:ptCount val="1"/>
                <c:pt idx="0">
                  <c:v>Витрати на оренду</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'49'!$J$14:$Y$14</c:f>
              <c:numCache>
                <c:formatCode>#\ ##0.000</c:formatCode>
                <c:ptCount val="16"/>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pt idx="15">
                  <c:v>-0.14437369084999996</c:v>
                </c:pt>
              </c:numCache>
            </c:numRef>
          </c:val>
          <c:extLst>
            <c:ext xmlns:c16="http://schemas.microsoft.com/office/drawing/2014/chart" uri="{C3380CC4-5D6E-409C-BE32-E72D297353CC}">
              <c16:uniqueId val="{00000005-F3B6-4770-AF40-BB4DC127965F}"/>
            </c:ext>
          </c:extLst>
        </c:ser>
        <c:ser>
          <c:idx val="6"/>
          <c:order val="5"/>
          <c:tx>
            <c:strRef>
              <c:f>'49'!$H$15</c:f>
              <c:strCache>
                <c:ptCount val="1"/>
                <c:pt idx="0">
                  <c:v>Інші витрати*</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'49'!$J$9:$Y$9</c:f>
              <c:strCache>
                <c:ptCount val="16"/>
                <c:pt idx="0">
                  <c:v>І.22</c:v>
                </c:pt>
                <c:pt idx="3">
                  <c:v>IV.22</c:v>
                </c:pt>
                <c:pt idx="5">
                  <c:v>ІІ.23</c:v>
                </c:pt>
                <c:pt idx="7">
                  <c:v>IV.23</c:v>
                </c:pt>
                <c:pt idx="9">
                  <c:v>ІІ.24</c:v>
                </c:pt>
                <c:pt idx="11">
                  <c:v>IV.24</c:v>
                </c:pt>
                <c:pt idx="13">
                  <c:v>ІІ.25</c:v>
                </c:pt>
                <c:pt idx="15">
                  <c:v>IV.25</c:v>
                </c:pt>
              </c:strCache>
            </c:strRef>
          </c:cat>
          <c:val>
            <c:numRef>
              <c:f>'49'!$J$15:$Y$15</c:f>
              <c:numCache>
                <c:formatCode>#\ ##0.000</c:formatCode>
                <c:ptCount val="16"/>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-0.53059127845999998</c:v>
                </c:pt>
                <c:pt idx="15">
                  <c:v>-0.48120850765999967</c:v>
                </c:pt>
              </c:numCache>
            </c:numRef>
          </c:val>
          <c:extLst>
            <c:ext xmlns:c16="http://schemas.microsoft.com/office/drawing/2014/chart" uri="{C3380CC4-5D6E-409C-BE32-E72D297353CC}">
              <c16:uniqueId val="{00000006-F3B6-4770-AF40-BB4DC127965F}"/>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2142973829512E-2"/>
          <c:y val="4.5879841078031558E-2"/>
          <c:w val="0.86461593753063026"/>
          <c:h val="0.66349197146941219"/>
        </c:manualLayout>
      </c:layout>
      <c:barChart>
        <c:barDir val="col"/>
        <c:grouping val="stacked"/>
        <c:varyColors val="0"/>
        <c:ser>
          <c:idx val="0"/>
          <c:order val="0"/>
          <c:tx>
            <c:strRef>
              <c:f>'49'!$I$10</c:f>
              <c:strCache>
                <c:ptCount val="1"/>
                <c:pt idx="0">
                  <c:v>Income from fin. services</c:v>
                </c:pt>
              </c:strCache>
            </c:strRef>
          </c:tx>
          <c:spPr>
            <a:solidFill>
              <a:srgbClr val="057D46"/>
            </a:solidFill>
            <a:ln>
              <a:noFill/>
            </a:ln>
            <a:effectLst/>
            <a:extLst>
              <a:ext uri="{91240B29-F687-4F45-9708-019B960494DF}">
                <a14:hiddenLine xmlns:a14="http://schemas.microsoft.com/office/drawing/2010/main">
                  <a:noFill/>
                </a14:hiddenLine>
              </a:ext>
            </a:ex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'49'!$J$10:$Y$10</c:f>
              <c:numCache>
                <c:formatCode>#\ ##0.000</c:formatCode>
                <c:ptCount val="16"/>
                <c:pt idx="0">
                  <c:v>0.63769696214000005</c:v>
                </c:pt>
                <c:pt idx="1">
                  <c:v>0.39648571546</c:v>
                </c:pt>
                <c:pt idx="2">
                  <c:v>0.5618303846699999</c:v>
                </c:pt>
                <c:pt idx="3">
                  <c:v>0.60747462100000016</c:v>
                </c:pt>
                <c:pt idx="4">
                  <c:v>0.65592093632000004</c:v>
                </c:pt>
                <c:pt idx="5">
                  <c:v>0.7816140079899998</c:v>
                </c:pt>
                <c:pt idx="6">
                  <c:v>0.8069764891300002</c:v>
                </c:pt>
                <c:pt idx="7">
                  <c:v>0.45383700217999978</c:v>
                </c:pt>
                <c:pt idx="8">
                  <c:v>0.82069818044999998</c:v>
                </c:pt>
                <c:pt idx="9">
                  <c:v>0.9272744531099999</c:v>
                </c:pt>
                <c:pt idx="10">
                  <c:v>1.0817150994400007</c:v>
                </c:pt>
                <c:pt idx="11">
                  <c:v>0.93083549506999974</c:v>
                </c:pt>
                <c:pt idx="12">
                  <c:v>1.01762128311</c:v>
                </c:pt>
                <c:pt idx="13">
                  <c:v>1.1267791433500003</c:v>
                </c:pt>
                <c:pt idx="14">
                  <c:v>1.1575178957699999</c:v>
                </c:pt>
                <c:pt idx="15">
                  <c:v>1.1213933372199993</c:v>
                </c:pt>
              </c:numCache>
            </c:numRef>
          </c:val>
          <c:extLst>
            <c:ext xmlns:c16="http://schemas.microsoft.com/office/drawing/2014/chart" uri="{C3380CC4-5D6E-409C-BE32-E72D297353CC}">
              <c16:uniqueId val="{00000000-0146-4ED5-B5A2-66F042799DF5}"/>
            </c:ext>
          </c:extLst>
        </c:ser>
        <c:ser>
          <c:idx val="2"/>
          <c:order val="1"/>
          <c:tx>
            <c:strRef>
              <c:f>'49'!$I$11</c:f>
              <c:strCache>
                <c:ptCount val="1"/>
                <c:pt idx="0">
                  <c:v>Income from collateral selling</c:v>
                </c:pt>
              </c:strCache>
            </c:strRef>
          </c:tx>
          <c:spPr>
            <a:solidFill>
              <a:schemeClr val="accent3"/>
            </a:solidFill>
            <a:ln>
              <a:noFill/>
            </a:ln>
            <a:effec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'49'!$J$11:$Y$11</c:f>
              <c:numCache>
                <c:formatCode>#\ ##0.000</c:formatCode>
                <c:ptCount val="16"/>
                <c:pt idx="0">
                  <c:v>6.0430791890000002E-2</c:v>
                </c:pt>
                <c:pt idx="1">
                  <c:v>6.0206047589999992E-2</c:v>
                </c:pt>
                <c:pt idx="2">
                  <c:v>6.7070596029999999E-2</c:v>
                </c:pt>
                <c:pt idx="3">
                  <c:v>4.3774494060000002E-2</c:v>
                </c:pt>
                <c:pt idx="4">
                  <c:v>5.4579266059999999E-2</c:v>
                </c:pt>
                <c:pt idx="5">
                  <c:v>7.1311030800000008E-2</c:v>
                </c:pt>
                <c:pt idx="6">
                  <c:v>5.9135103130000005E-2</c:v>
                </c:pt>
                <c:pt idx="7">
                  <c:v>6.3674187579999986E-2</c:v>
                </c:pt>
                <c:pt idx="8">
                  <c:v>7.0387238889999995E-2</c:v>
                </c:pt>
                <c:pt idx="9">
                  <c:v>9.7702573410000007E-2</c:v>
                </c:pt>
                <c:pt idx="10">
                  <c:v>8.7565062800000024E-2</c:v>
                </c:pt>
                <c:pt idx="11">
                  <c:v>6.2665260610000009E-2</c:v>
                </c:pt>
                <c:pt idx="12">
                  <c:v>5.9511208170000003E-2</c:v>
                </c:pt>
                <c:pt idx="13">
                  <c:v>5.728254138999999E-2</c:v>
                </c:pt>
                <c:pt idx="14">
                  <c:v>6.0687547219999999E-2</c:v>
                </c:pt>
                <c:pt idx="15">
                  <c:v>5.3518404260000013E-2</c:v>
                </c:pt>
              </c:numCache>
            </c:numRef>
          </c:val>
          <c:extLst>
            <c:ext xmlns:c16="http://schemas.microsoft.com/office/drawing/2014/chart" uri="{C3380CC4-5D6E-409C-BE32-E72D297353CC}">
              <c16:uniqueId val="{00000001-0146-4ED5-B5A2-66F042799DF5}"/>
            </c:ext>
          </c:extLst>
        </c:ser>
        <c:ser>
          <c:idx val="3"/>
          <c:order val="2"/>
          <c:tx>
            <c:strRef>
              <c:f>'49'!$I$12</c:f>
              <c:strCache>
                <c:ptCount val="1"/>
                <c:pt idx="0">
                  <c:v>Other income</c:v>
                </c:pt>
              </c:strCache>
            </c:strRef>
          </c:tx>
          <c:spPr>
            <a:solidFill>
              <a:srgbClr val="DC4B64"/>
            </a:solidFill>
            <a:ln>
              <a:noFill/>
            </a:ln>
            <a:effectLst/>
            <a:extLst>
              <a:ext uri="{91240B29-F687-4F45-9708-019B960494DF}">
                <a14:hiddenLine xmlns:a14="http://schemas.microsoft.com/office/drawing/2010/main">
                  <a:noFill/>
                </a14:hiddenLine>
              </a:ext>
            </a:ex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'49'!$J$12:$Y$12</c:f>
              <c:numCache>
                <c:formatCode>#\ ##0.000</c:formatCode>
                <c:ptCount val="16"/>
                <c:pt idx="0">
                  <c:v>3.4123679060000002E-2</c:v>
                </c:pt>
                <c:pt idx="1">
                  <c:v>3.7910156060000005E-2</c:v>
                </c:pt>
                <c:pt idx="2">
                  <c:v>3.0935029400000001E-2</c:v>
                </c:pt>
                <c:pt idx="3">
                  <c:v>3.3696909380000001E-2</c:v>
                </c:pt>
                <c:pt idx="4">
                  <c:v>3.5184748950000004E-2</c:v>
                </c:pt>
                <c:pt idx="5">
                  <c:v>2.9213367690000002E-2</c:v>
                </c:pt>
                <c:pt idx="6">
                  <c:v>7.4353123879999983E-2</c:v>
                </c:pt>
                <c:pt idx="7">
                  <c:v>9.128091633999999E-2</c:v>
                </c:pt>
                <c:pt idx="8">
                  <c:v>2.1915562489999998E-2</c:v>
                </c:pt>
                <c:pt idx="9">
                  <c:v>2.693571174E-2</c:v>
                </c:pt>
                <c:pt idx="10">
                  <c:v>4.2738438819999995E-2</c:v>
                </c:pt>
                <c:pt idx="11">
                  <c:v>1.8672098969999995E-2</c:v>
                </c:pt>
                <c:pt idx="12">
                  <c:v>6.010611355E-2</c:v>
                </c:pt>
                <c:pt idx="13">
                  <c:v>2.4922266990000004E-2</c:v>
                </c:pt>
                <c:pt idx="14">
                  <c:v>3.0648649780000009E-2</c:v>
                </c:pt>
                <c:pt idx="15">
                  <c:v>1.8956838399999981E-2</c:v>
                </c:pt>
              </c:numCache>
            </c:numRef>
          </c:val>
          <c:extLst>
            <c:ext xmlns:c16="http://schemas.microsoft.com/office/drawing/2014/chart" uri="{C3380CC4-5D6E-409C-BE32-E72D297353CC}">
              <c16:uniqueId val="{00000002-0146-4ED5-B5A2-66F042799DF5}"/>
            </c:ext>
          </c:extLst>
        </c:ser>
        <c:ser>
          <c:idx val="4"/>
          <c:order val="3"/>
          <c:tx>
            <c:strRef>
              <c:f>'49'!$I$13</c:f>
              <c:strCache>
                <c:ptCount val="1"/>
                <c:pt idx="0">
                  <c:v>Administrative costs</c:v>
                </c:pt>
              </c:strCache>
            </c:strRef>
          </c:tx>
          <c:spPr>
            <a:solidFill>
              <a:srgbClr val="005591"/>
            </a:solidFill>
            <a:ln>
              <a:noFill/>
            </a:ln>
            <a:effectLst/>
            <a:extLst>
              <a:ext uri="{91240B29-F687-4F45-9708-019B960494DF}">
                <a14:hiddenLine xmlns:a14="http://schemas.microsoft.com/office/drawing/2010/main">
                  <a:noFill/>
                </a14:hiddenLine>
              </a:ext>
            </a:ex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'49'!$J$13:$Y$13</c:f>
              <c:numCache>
                <c:formatCode>#\ ##0.000</c:formatCode>
                <c:ptCount val="16"/>
                <c:pt idx="0">
                  <c:v>-0.16252277097000001</c:v>
                </c:pt>
                <c:pt idx="1">
                  <c:v>-7.7449574519999981E-2</c:v>
                </c:pt>
                <c:pt idx="2">
                  <c:v>-9.2589755720000028E-2</c:v>
                </c:pt>
                <c:pt idx="3">
                  <c:v>-9.9879415539999961E-2</c:v>
                </c:pt>
                <c:pt idx="4">
                  <c:v>-0.1105184426</c:v>
                </c:pt>
                <c:pt idx="5">
                  <c:v>-0.12182025128</c:v>
                </c:pt>
                <c:pt idx="6">
                  <c:v>-0.13272798022999999</c:v>
                </c:pt>
                <c:pt idx="7">
                  <c:v>-0.10304906628999999</c:v>
                </c:pt>
                <c:pt idx="8">
                  <c:v>-0.26456176377000001</c:v>
                </c:pt>
                <c:pt idx="9">
                  <c:v>-0.39292291593000001</c:v>
                </c:pt>
                <c:pt idx="10">
                  <c:v>-0.48520378779000001</c:v>
                </c:pt>
                <c:pt idx="11">
                  <c:v>-0.41791415746000021</c:v>
                </c:pt>
                <c:pt idx="12">
                  <c:v>-0.46534250087999995</c:v>
                </c:pt>
                <c:pt idx="13">
                  <c:v>-0.49782141268000002</c:v>
                </c:pt>
                <c:pt idx="14">
                  <c:v>-0.51816414493000018</c:v>
                </c:pt>
                <c:pt idx="15">
                  <c:v>-0.53505844723000018</c:v>
                </c:pt>
              </c:numCache>
            </c:numRef>
          </c:val>
          <c:extLst>
            <c:ext xmlns:c16="http://schemas.microsoft.com/office/drawing/2014/chart" uri="{C3380CC4-5D6E-409C-BE32-E72D297353CC}">
              <c16:uniqueId val="{00000003-0146-4ED5-B5A2-66F042799DF5}"/>
            </c:ext>
          </c:extLst>
        </c:ser>
        <c:ser>
          <c:idx val="5"/>
          <c:order val="4"/>
          <c:tx>
            <c:strRef>
              <c:f>'49'!$I$14</c:f>
              <c:strCache>
                <c:ptCount val="1"/>
                <c:pt idx="0">
                  <c:v>Rental costs</c:v>
                </c:pt>
              </c:strCache>
            </c:strRef>
          </c:tx>
          <c:spPr>
            <a:solidFill>
              <a:srgbClr val="46AFE6"/>
            </a:solidFill>
            <a:ln>
              <a:noFill/>
            </a:ln>
            <a:effectLst/>
            <a:extLst>
              <a:ext uri="{91240B29-F687-4F45-9708-019B960494DF}">
                <a14:hiddenLine xmlns:a14="http://schemas.microsoft.com/office/drawing/2010/main">
                  <a:noFill/>
                </a14:hiddenLine>
              </a:ext>
            </a:ex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'49'!$J$14:$Y$14</c:f>
              <c:numCache>
                <c:formatCode>#\ ##0.000</c:formatCode>
                <c:ptCount val="16"/>
                <c:pt idx="0">
                  <c:v>-0.11990118759</c:v>
                </c:pt>
                <c:pt idx="1">
                  <c:v>-9.0870617150000013E-2</c:v>
                </c:pt>
                <c:pt idx="2">
                  <c:v>-9.0053897299999963E-2</c:v>
                </c:pt>
                <c:pt idx="3">
                  <c:v>-9.2682283580000024E-2</c:v>
                </c:pt>
                <c:pt idx="4">
                  <c:v>-9.994257694E-2</c:v>
                </c:pt>
                <c:pt idx="5">
                  <c:v>-0.11192751647999999</c:v>
                </c:pt>
                <c:pt idx="6">
                  <c:v>-0.11532603786000004</c:v>
                </c:pt>
                <c:pt idx="7">
                  <c:v>-9.6131875280000001E-2</c:v>
                </c:pt>
                <c:pt idx="8">
                  <c:v>-9.2084089359999996E-2</c:v>
                </c:pt>
                <c:pt idx="9">
                  <c:v>-9.9131860929999996E-2</c:v>
                </c:pt>
                <c:pt idx="10">
                  <c:v>-0.10394824572999999</c:v>
                </c:pt>
                <c:pt idx="11">
                  <c:v>-0.12597804089000003</c:v>
                </c:pt>
                <c:pt idx="12">
                  <c:v>-0.14169853517</c:v>
                </c:pt>
                <c:pt idx="13">
                  <c:v>-0.15363217363000001</c:v>
                </c:pt>
                <c:pt idx="14">
                  <c:v>-0.14193653469</c:v>
                </c:pt>
                <c:pt idx="15">
                  <c:v>-0.14437369084999996</c:v>
                </c:pt>
              </c:numCache>
            </c:numRef>
          </c:val>
          <c:extLst>
            <c:ext xmlns:c16="http://schemas.microsoft.com/office/drawing/2014/chart" uri="{C3380CC4-5D6E-409C-BE32-E72D297353CC}">
              <c16:uniqueId val="{00000004-0146-4ED5-B5A2-66F042799DF5}"/>
            </c:ext>
          </c:extLst>
        </c:ser>
        <c:ser>
          <c:idx val="6"/>
          <c:order val="5"/>
          <c:tx>
            <c:strRef>
              <c:f>'49'!$I$15</c:f>
              <c:strCache>
                <c:ptCount val="1"/>
                <c:pt idx="0">
                  <c:v>Other costs*</c:v>
                </c:pt>
              </c:strCache>
            </c:strRef>
          </c:tx>
          <c:spPr>
            <a:solidFill>
              <a:srgbClr val="505050"/>
            </a:solidFill>
            <a:ln>
              <a:noFill/>
            </a:ln>
            <a:effectLst/>
            <a:extLst>
              <a:ext uri="{91240B29-F687-4F45-9708-019B960494DF}">
                <a14:hiddenLine xmlns:a14="http://schemas.microsoft.com/office/drawing/2010/main">
                  <a:noFill/>
                </a14:hiddenLine>
              </a:ext>
            </a:extLst>
          </c:spPr>
          <c:invertIfNegative val="0"/>
          <c:cat>
            <c:strRef>
              <c:f>'49'!$J$8:$Y$8</c:f>
              <c:strCache>
                <c:ptCount val="16"/>
                <c:pt idx="0">
                  <c:v>Q1.22</c:v>
                </c:pt>
                <c:pt idx="3">
                  <c:v>Q4.22</c:v>
                </c:pt>
                <c:pt idx="5">
                  <c:v>Q2.23</c:v>
                </c:pt>
                <c:pt idx="7">
                  <c:v>Q4.23</c:v>
                </c:pt>
                <c:pt idx="9">
                  <c:v>Q2.24</c:v>
                </c:pt>
                <c:pt idx="11">
                  <c:v>Q4.24</c:v>
                </c:pt>
                <c:pt idx="13">
                  <c:v>Q2.25</c:v>
                </c:pt>
                <c:pt idx="15">
                  <c:v>Q4.25</c:v>
                </c:pt>
              </c:strCache>
            </c:strRef>
          </c:cat>
          <c:val>
            <c:numRef>
              <c:f>'49'!$J$15:$Y$15</c:f>
              <c:numCache>
                <c:formatCode>#\ ##0.000</c:formatCode>
                <c:ptCount val="16"/>
                <c:pt idx="0">
                  <c:v>-0.50669033252000006</c:v>
                </c:pt>
                <c:pt idx="1">
                  <c:v>-0.45017152258000004</c:v>
                </c:pt>
                <c:pt idx="2">
                  <c:v>-0.46853353748000004</c:v>
                </c:pt>
                <c:pt idx="3">
                  <c:v>-0.46567912799</c:v>
                </c:pt>
                <c:pt idx="4">
                  <c:v>-0.52101447849000004</c:v>
                </c:pt>
                <c:pt idx="5">
                  <c:v>-0.59540580319999992</c:v>
                </c:pt>
                <c:pt idx="6">
                  <c:v>-0.60842567431000005</c:v>
                </c:pt>
                <c:pt idx="7">
                  <c:v>-0.38501154579999991</c:v>
                </c:pt>
                <c:pt idx="8">
                  <c:v>-0.51711396209999994</c:v>
                </c:pt>
                <c:pt idx="9">
                  <c:v>-0.51409219681000018</c:v>
                </c:pt>
                <c:pt idx="10">
                  <c:v>-0.56795383883999973</c:v>
                </c:pt>
                <c:pt idx="11">
                  <c:v>-0.47666211318999985</c:v>
                </c:pt>
                <c:pt idx="12">
                  <c:v>-0.48741761242000015</c:v>
                </c:pt>
                <c:pt idx="13">
                  <c:v>-0.51644186274999992</c:v>
                </c:pt>
                <c:pt idx="14">
                  <c:v>-0.53059127845999998</c:v>
                </c:pt>
                <c:pt idx="15">
                  <c:v>-0.48120850765999967</c:v>
                </c:pt>
              </c:numCache>
            </c:numRef>
          </c:val>
          <c:extLst>
            <c:ext xmlns:c16="http://schemas.microsoft.com/office/drawing/2014/chart" uri="{C3380CC4-5D6E-409C-BE32-E72D297353CC}">
              <c16:uniqueId val="{00000005-0146-4ED5-B5A2-66F042799DF5}"/>
            </c:ext>
          </c:extLst>
        </c:ser>
        <c:dLbls>
          <c:showLegendKey val="0"/>
          <c:showVal val="0"/>
          <c:showCatName val="0"/>
          <c:showSerName val="0"/>
          <c:showPercent val="0"/>
          <c:showBubbleSize val="0"/>
        </c:dLbls>
        <c:gapWidth val="50"/>
        <c:overlap val="100"/>
        <c:axId val="421991888"/>
        <c:axId val="421929568"/>
      </c:barChart>
      <c:catAx>
        <c:axId val="421991888"/>
        <c:scaling>
          <c:orientation val="minMax"/>
        </c:scaling>
        <c:delete val="0"/>
        <c:axPos val="b"/>
        <c:numFmt formatCode="[$-409]mm\.yy;@" sourceLinked="0"/>
        <c:majorTickMark val="none"/>
        <c:minorTickMark val="none"/>
        <c:tickLblPos val="low"/>
        <c:spPr>
          <a:noFill/>
          <a:ln w="3175" cap="flat" cmpd="sng" algn="ctr">
            <a:solidFill>
              <a:srgbClr val="8C969B">
                <a:alpha val="50000"/>
              </a:srgbClr>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29568"/>
        <c:crosses val="autoZero"/>
        <c:auto val="0"/>
        <c:lblAlgn val="ctr"/>
        <c:lblOffset val="100"/>
        <c:noMultiLvlLbl val="0"/>
      </c:catAx>
      <c:valAx>
        <c:axId val="421929568"/>
        <c:scaling>
          <c:orientation val="minMax"/>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1991888"/>
        <c:crossesAt val="1"/>
        <c:crossBetween val="between"/>
      </c:val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0"/>
          <c:y val="0.78648891513835018"/>
          <c:w val="1"/>
          <c:h val="0.21018888741940214"/>
        </c:manualLayout>
      </c:layout>
      <c:overlay val="0"/>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607083346946775E-2"/>
          <c:y val="5.1545823594040488E-2"/>
          <c:w val="0.79905969222726825"/>
          <c:h val="0.69215492061180706"/>
        </c:manualLayout>
      </c:layout>
      <c:barChart>
        <c:barDir val="col"/>
        <c:grouping val="clustered"/>
        <c:varyColors val="0"/>
        <c:ser>
          <c:idx val="0"/>
          <c:order val="0"/>
          <c:tx>
            <c:strRef>
              <c:f>'50'!$H$9</c:f>
              <c:strCache>
                <c:ptCount val="1"/>
                <c:pt idx="0">
                  <c:v>Чистий прибуток, млн грн</c:v>
                </c:pt>
              </c:strCache>
            </c:strRef>
          </c:tx>
          <c:spPr>
            <a:solidFill>
              <a:schemeClr val="accent2"/>
            </a:solidFill>
            <a:ln>
              <a:noFill/>
            </a:ln>
            <a:effectLst/>
            <a:extLst>
              <a:ext uri="{91240B29-F687-4F45-9708-019B960494DF}">
                <a14:hiddenLine xmlns:a14="http://schemas.microsoft.com/office/drawing/2010/main">
                  <a:noFill/>
                </a14:hiddenLine>
              </a:ext>
            </a:extLst>
          </c:spPr>
          <c:invertIfNegative val="0"/>
          <c:cat>
            <c:strRef>
              <c:f>'50'!$J$8:$Y$8</c:f>
              <c:strCache>
                <c:ptCount val="16"/>
                <c:pt idx="0">
                  <c:v>І.22</c:v>
                </c:pt>
                <c:pt idx="3">
                  <c:v>IV.22</c:v>
                </c:pt>
                <c:pt idx="5">
                  <c:v>ІІ.23</c:v>
                </c:pt>
                <c:pt idx="7">
                  <c:v>IV.23</c:v>
                </c:pt>
                <c:pt idx="9">
                  <c:v>ІІ.24</c:v>
                </c:pt>
                <c:pt idx="11">
                  <c:v>IV.24</c:v>
                </c:pt>
                <c:pt idx="13">
                  <c:v>ІІ.25</c:v>
                </c:pt>
                <c:pt idx="15">
                  <c:v>IV.25</c:v>
                </c:pt>
              </c:strCache>
            </c:strRef>
          </c:cat>
          <c:val>
            <c:numRef>
              <c:f>'50'!$J$9:$Y$9</c:f>
              <c:numCache>
                <c:formatCode>#\ ##0.000</c:formatCode>
                <c:ptCount val="16"/>
                <c:pt idx="0">
                  <c:v>-56.862857990000016</c:v>
                </c:pt>
                <c:pt idx="1">
                  <c:v>-123.88979513999988</c:v>
                </c:pt>
                <c:pt idx="2">
                  <c:v>8.6588196000001449</c:v>
                </c:pt>
                <c:pt idx="3">
                  <c:v>26.705197329999876</c:v>
                </c:pt>
                <c:pt idx="4">
                  <c:v>14.209453300000007</c:v>
                </c:pt>
                <c:pt idx="5">
                  <c:v>52.984835520000104</c:v>
                </c:pt>
                <c:pt idx="6">
                  <c:v>83.985023739999491</c:v>
                </c:pt>
                <c:pt idx="7">
                  <c:v>24.599618730000383</c:v>
                </c:pt>
                <c:pt idx="8">
                  <c:v>36.666911949999999</c:v>
                </c:pt>
                <c:pt idx="9">
                  <c:v>39.913720960000006</c:v>
                </c:pt>
                <c:pt idx="10">
                  <c:v>42.57643788</c:v>
                </c:pt>
                <c:pt idx="11">
                  <c:v>-19.241803570000002</c:v>
                </c:pt>
                <c:pt idx="12">
                  <c:v>35.723778670000002</c:v>
                </c:pt>
                <c:pt idx="13">
                  <c:v>33.212218350000001</c:v>
                </c:pt>
                <c:pt idx="14">
                  <c:v>52.247251089999999</c:v>
                </c:pt>
                <c:pt idx="15">
                  <c:v>14.78510915</c:v>
                </c:pt>
              </c:numCache>
            </c:numRef>
          </c:val>
          <c:extLst>
            <c:ext xmlns:c16="http://schemas.microsoft.com/office/drawing/2014/chart" uri="{C3380CC4-5D6E-409C-BE32-E72D297353CC}">
              <c16:uniqueId val="{00000000-2382-448B-B981-7F2F3D593222}"/>
            </c:ext>
          </c:extLst>
        </c:ser>
        <c:dLbls>
          <c:showLegendKey val="0"/>
          <c:showVal val="0"/>
          <c:showCatName val="0"/>
          <c:showSerName val="0"/>
          <c:showPercent val="0"/>
          <c:showBubbleSize val="0"/>
        </c:dLbls>
        <c:gapWidth val="50"/>
        <c:axId val="429024248"/>
        <c:axId val="429018672"/>
      </c:barChart>
      <c:lineChart>
        <c:grouping val="standard"/>
        <c:varyColors val="0"/>
        <c:ser>
          <c:idx val="2"/>
          <c:order val="1"/>
          <c:tx>
            <c:strRef>
              <c:f>'50'!$H$11</c:f>
              <c:strCache>
                <c:ptCount val="1"/>
                <c:pt idx="0">
                  <c:v>ROE (п. ш.)</c:v>
                </c:pt>
              </c:strCache>
            </c:strRef>
          </c:tx>
          <c:spPr>
            <a:ln w="25400" cap="rnd" cmpd="sng">
              <a:solidFill>
                <a:schemeClr val="accent3"/>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2-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4-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6-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C-11E3-4C32-B2C6-52812A6BF957}"/>
              </c:ext>
            </c:extLst>
          </c:dPt>
          <c:cat>
            <c:strRef>
              <c:f>'50'!$J$8:$Y$8</c:f>
              <c:strCache>
                <c:ptCount val="16"/>
                <c:pt idx="0">
                  <c:v>І.22</c:v>
                </c:pt>
                <c:pt idx="3">
                  <c:v>IV.22</c:v>
                </c:pt>
                <c:pt idx="5">
                  <c:v>ІІ.23</c:v>
                </c:pt>
                <c:pt idx="7">
                  <c:v>IV.23</c:v>
                </c:pt>
                <c:pt idx="9">
                  <c:v>ІІ.24</c:v>
                </c:pt>
                <c:pt idx="11">
                  <c:v>IV.24</c:v>
                </c:pt>
                <c:pt idx="13">
                  <c:v>ІІ.25</c:v>
                </c:pt>
                <c:pt idx="15">
                  <c:v>IV.25</c:v>
                </c:pt>
              </c:strCache>
            </c:strRef>
          </c:cat>
          <c:val>
            <c:numRef>
              <c:f>'50'!$J$11:$Y$11</c:f>
              <c:numCache>
                <c:formatCode>0.00%</c:formatCode>
                <c:ptCount val="16"/>
                <c:pt idx="0">
                  <c:v>-0.14260973474585639</c:v>
                </c:pt>
                <c:pt idx="1">
                  <c:v>-0.23460096961308483</c:v>
                </c:pt>
                <c:pt idx="2">
                  <c:v>-0.15310226677990882</c:v>
                </c:pt>
                <c:pt idx="3">
                  <c:v>-9.8975625902178371E-2</c:v>
                </c:pt>
                <c:pt idx="4">
                  <c:v>4.1320717560418253E-2</c:v>
                </c:pt>
                <c:pt idx="5">
                  <c:v>9.615726190181334E-2</c:v>
                </c:pt>
                <c:pt idx="6">
                  <c:v>0.14206009847715631</c:v>
                </c:pt>
                <c:pt idx="7">
                  <c:v>0.12495088945894615</c:v>
                </c:pt>
                <c:pt idx="8">
                  <c:v>0.13361415446644023</c:v>
                </c:pt>
                <c:pt idx="9">
                  <c:v>0.14905978025637551</c:v>
                </c:pt>
                <c:pt idx="10">
                  <c:v>0.16336095965015809</c:v>
                </c:pt>
                <c:pt idx="11">
                  <c:v>0.1150145032997283</c:v>
                </c:pt>
                <c:pt idx="12">
                  <c:v>0.15155689481898463</c:v>
                </c:pt>
                <c:pt idx="13">
                  <c:v>0.14768976470311154</c:v>
                </c:pt>
                <c:pt idx="14">
                  <c:v>0.16666355349737827</c:v>
                </c:pt>
                <c:pt idx="15">
                  <c:v>0.15848350126308561</c:v>
                </c:pt>
              </c:numCache>
            </c:numRef>
          </c:val>
          <c:smooth val="0"/>
          <c:extLst>
            <c:ext xmlns:c16="http://schemas.microsoft.com/office/drawing/2014/chart" uri="{C3380CC4-5D6E-409C-BE32-E72D297353CC}">
              <c16:uniqueId val="{00000007-2382-448B-B981-7F2F3D593222}"/>
            </c:ext>
          </c:extLst>
        </c:ser>
        <c:ser>
          <c:idx val="1"/>
          <c:order val="2"/>
          <c:tx>
            <c:strRef>
              <c:f>'50'!$H$10</c:f>
              <c:strCache>
                <c:ptCount val="1"/>
                <c:pt idx="0">
                  <c:v>ROA (п. ш.)</c:v>
                </c:pt>
              </c:strCache>
            </c:strRef>
          </c:tx>
          <c:spPr>
            <a:ln w="25400" cap="rnd" cmpd="sng">
              <a:solidFill>
                <a:schemeClr val="accent1"/>
              </a:solidFill>
              <a:prstDash val="solid"/>
              <a:round/>
            </a:ln>
            <a:effectLst/>
          </c:spPr>
          <c:marker>
            <c:symbol val="none"/>
          </c:marker>
          <c:dPt>
            <c:idx val="0"/>
            <c:marker>
              <c:symbol val="none"/>
            </c:marker>
            <c:bubble3D val="0"/>
            <c:spPr>
              <a:ln w="25400" cap="rnd" cmpd="sng">
                <a:noFill/>
                <a:prstDash val="solid"/>
                <a:round/>
              </a:ln>
              <a:effectLst/>
            </c:spPr>
            <c:extLst>
              <c:ext xmlns:c16="http://schemas.microsoft.com/office/drawing/2014/chart" uri="{C3380CC4-5D6E-409C-BE32-E72D297353CC}">
                <c16:uniqueId val="{00000009-2382-448B-B981-7F2F3D593222}"/>
              </c:ext>
            </c:extLst>
          </c:dPt>
          <c:dPt>
            <c:idx val="4"/>
            <c:marker>
              <c:symbol val="none"/>
            </c:marker>
            <c:bubble3D val="0"/>
            <c:spPr>
              <a:ln w="25400" cap="rnd" cmpd="sng">
                <a:noFill/>
                <a:prstDash val="solid"/>
                <a:round/>
              </a:ln>
              <a:effectLst/>
            </c:spPr>
            <c:extLst>
              <c:ext xmlns:c16="http://schemas.microsoft.com/office/drawing/2014/chart" uri="{C3380CC4-5D6E-409C-BE32-E72D297353CC}">
                <c16:uniqueId val="{0000000B-2382-448B-B981-7F2F3D593222}"/>
              </c:ext>
            </c:extLst>
          </c:dPt>
          <c:dPt>
            <c:idx val="8"/>
            <c:marker>
              <c:symbol val="none"/>
            </c:marker>
            <c:bubble3D val="0"/>
            <c:spPr>
              <a:ln w="25400" cap="rnd" cmpd="sng">
                <a:noFill/>
                <a:prstDash val="solid"/>
                <a:round/>
              </a:ln>
              <a:effectLst/>
            </c:spPr>
            <c:extLst>
              <c:ext xmlns:c16="http://schemas.microsoft.com/office/drawing/2014/chart" uri="{C3380CC4-5D6E-409C-BE32-E72D297353CC}">
                <c16:uniqueId val="{0000000D-2382-448B-B981-7F2F3D593222}"/>
              </c:ext>
            </c:extLst>
          </c:dPt>
          <c:dPt>
            <c:idx val="12"/>
            <c:marker>
              <c:symbol val="none"/>
            </c:marker>
            <c:bubble3D val="0"/>
            <c:spPr>
              <a:ln w="25400" cap="rnd" cmpd="sng">
                <a:noFill/>
                <a:prstDash val="solid"/>
                <a:round/>
              </a:ln>
              <a:effectLst/>
            </c:spPr>
            <c:extLst>
              <c:ext xmlns:c16="http://schemas.microsoft.com/office/drawing/2014/chart" uri="{C3380CC4-5D6E-409C-BE32-E72D297353CC}">
                <c16:uniqueId val="{0000000D-11E3-4C32-B2C6-52812A6BF957}"/>
              </c:ext>
            </c:extLst>
          </c:dPt>
          <c:cat>
            <c:strRef>
              <c:f>'50'!$J$8:$Y$8</c:f>
              <c:strCache>
                <c:ptCount val="16"/>
                <c:pt idx="0">
                  <c:v>І.22</c:v>
                </c:pt>
                <c:pt idx="3">
                  <c:v>IV.22</c:v>
                </c:pt>
                <c:pt idx="5">
                  <c:v>ІІ.23</c:v>
                </c:pt>
                <c:pt idx="7">
                  <c:v>IV.23</c:v>
                </c:pt>
                <c:pt idx="9">
                  <c:v>ІІ.24</c:v>
                </c:pt>
                <c:pt idx="11">
                  <c:v>IV.24</c:v>
                </c:pt>
                <c:pt idx="13">
                  <c:v>ІІ.25</c:v>
                </c:pt>
                <c:pt idx="15">
                  <c:v>IV.25</c:v>
                </c:pt>
              </c:strCache>
            </c:strRef>
          </c:cat>
          <c:val>
            <c:numRef>
              <c:f>'50'!$J$10:$Y$10</c:f>
              <c:numCache>
                <c:formatCode>0.00%</c:formatCode>
                <c:ptCount val="16"/>
                <c:pt idx="0">
                  <c:v>-5.2728833772062063E-2</c:v>
                </c:pt>
                <c:pt idx="1">
                  <c:v>-8.32094375394727E-2</c:v>
                </c:pt>
                <c:pt idx="2">
                  <c:v>-5.2513941838929698E-2</c:v>
                </c:pt>
                <c:pt idx="3">
                  <c:v>-3.3476558385787496E-2</c:v>
                </c:pt>
                <c:pt idx="4">
                  <c:v>1.3570769867424504E-2</c:v>
                </c:pt>
                <c:pt idx="5">
                  <c:v>3.1253152831896433E-2</c:v>
                </c:pt>
                <c:pt idx="6">
                  <c:v>4.5903338330356688E-2</c:v>
                </c:pt>
                <c:pt idx="7">
                  <c:v>4.0415190841947023E-2</c:v>
                </c:pt>
                <c:pt idx="8">
                  <c:v>4.1871992898439597E-2</c:v>
                </c:pt>
                <c:pt idx="9">
                  <c:v>4.5299765422420431E-2</c:v>
                </c:pt>
                <c:pt idx="10">
                  <c:v>4.8842401586983872E-2</c:v>
                </c:pt>
                <c:pt idx="11">
                  <c:v>3.3848834272294147E-2</c:v>
                </c:pt>
                <c:pt idx="12">
                  <c:v>4.0229640764334725E-2</c:v>
                </c:pt>
                <c:pt idx="13">
                  <c:v>3.8682415959651766E-2</c:v>
                </c:pt>
                <c:pt idx="14">
                  <c:v>4.3106794040556548E-2</c:v>
                </c:pt>
                <c:pt idx="15">
                  <c:v>3.9837885951456729E-2</c:v>
                </c:pt>
              </c:numCache>
            </c:numRef>
          </c:val>
          <c:smooth val="0"/>
          <c:extLst>
            <c:ext xmlns:c16="http://schemas.microsoft.com/office/drawing/2014/chart" uri="{C3380CC4-5D6E-409C-BE32-E72D297353CC}">
              <c16:uniqueId val="{0000000E-2382-448B-B981-7F2F3D593222}"/>
            </c:ext>
          </c:extLst>
        </c:ser>
        <c:dLbls>
          <c:showLegendKey val="0"/>
          <c:showVal val="0"/>
          <c:showCatName val="0"/>
          <c:showSerName val="0"/>
          <c:showPercent val="0"/>
          <c:showBubbleSize val="0"/>
        </c:dLbls>
        <c:marker val="1"/>
        <c:smooth val="0"/>
        <c:axId val="485699232"/>
        <c:axId val="485689064"/>
      </c:lineChart>
      <c:catAx>
        <c:axId val="429024248"/>
        <c:scaling>
          <c:orientation val="minMax"/>
        </c:scaling>
        <c:delete val="0"/>
        <c:axPos val="b"/>
        <c:numFmt formatCode="[$-409]mm\.yy;@" sourceLinked="0"/>
        <c:majorTickMark val="none"/>
        <c:minorTickMark val="none"/>
        <c:tickLblPos val="low"/>
        <c:spPr>
          <a:noFill/>
          <a:ln w="9525" cap="flat" cmpd="sng" algn="ctr">
            <a:solidFill>
              <a:srgbClr val="505050"/>
            </a:solidFill>
            <a:prstDash val="solid"/>
            <a:round/>
            <a:headEnd type="none" w="med" len="med"/>
            <a:tailEnd type="none" w="med" len="me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18672"/>
        <c:crosses val="autoZero"/>
        <c:auto val="1"/>
        <c:lblAlgn val="ctr"/>
        <c:lblOffset val="100"/>
        <c:noMultiLvlLbl val="0"/>
      </c:catAx>
      <c:valAx>
        <c:axId val="429018672"/>
        <c:scaling>
          <c:orientation val="minMax"/>
          <c:max val="100"/>
          <c:min val="-150"/>
        </c:scaling>
        <c:delete val="0"/>
        <c:axPos val="l"/>
        <c:majorGridlines>
          <c:spPr>
            <a:ln w="3175" cap="flat" cmpd="sng" algn="ctr">
              <a:solidFill>
                <a:srgbClr val="8C969B">
                  <a:alpha val="50000"/>
                </a:srgbClr>
              </a:solidFill>
              <a:prstDash val="solid"/>
              <a:round/>
              <a:headEnd type="none" w="med" len="med"/>
              <a:tailEnd type="none" w="med" len="med"/>
            </a:ln>
            <a:effectLst/>
          </c:spPr>
        </c:majorGridlines>
        <c:numFmt formatCode="#,##0" sourceLinked="0"/>
        <c:majorTickMark val="in"/>
        <c:minorTickMark val="none"/>
        <c:tickLblPos val="low"/>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29024248"/>
        <c:crosses val="autoZero"/>
        <c:crossBetween val="between"/>
        <c:majorUnit val="50"/>
      </c:valAx>
      <c:valAx>
        <c:axId val="485689064"/>
        <c:scaling>
          <c:orientation val="minMax"/>
          <c:min val="-0.45"/>
        </c:scaling>
        <c:delete val="0"/>
        <c:axPos val="r"/>
        <c:numFmt formatCode="0%" sourceLinked="0"/>
        <c:majorTickMark val="in"/>
        <c:minorTickMark val="none"/>
        <c:tickLblPos val="nextTo"/>
        <c:spPr>
          <a:noFill/>
          <a:ln w="9525">
            <a:solidFill>
              <a:srgbClr val="505050"/>
            </a:solidFill>
            <a:prstDash val="solid"/>
          </a:ln>
          <a:effectLst/>
        </c:spPr>
        <c:txPr>
          <a:bodyPr rot="0" spcFirstLastPara="1" vertOverflow="ellipsis" wrap="square" anchor="ctr" anchorCtr="1"/>
          <a:lstStyle/>
          <a:p>
            <a:pPr>
              <a:defRPr sz="750" b="0" i="0" u="none" strike="noStrike" kern="1200" baseline="0">
                <a:solidFill>
                  <a:srgbClr val="000000"/>
                </a:solidFill>
                <a:latin typeface="Arial"/>
                <a:ea typeface="Arial"/>
                <a:cs typeface="Arial"/>
              </a:defRPr>
            </a:pPr>
            <a:endParaRPr lang="uk-UA"/>
          </a:p>
        </c:txPr>
        <c:crossAx val="485699232"/>
        <c:crosses val="max"/>
        <c:crossBetween val="between"/>
        <c:majorUnit val="0.15000000000000002"/>
      </c:valAx>
      <c:catAx>
        <c:axId val="485699232"/>
        <c:scaling>
          <c:orientation val="minMax"/>
        </c:scaling>
        <c:delete val="1"/>
        <c:axPos val="b"/>
        <c:numFmt formatCode="General" sourceLinked="1"/>
        <c:majorTickMark val="out"/>
        <c:minorTickMark val="none"/>
        <c:tickLblPos val="nextTo"/>
        <c:crossAx val="485689064"/>
        <c:crosses val="autoZero"/>
        <c:auto val="1"/>
        <c:lblAlgn val="ctr"/>
        <c:lblOffset val="100"/>
        <c:noMultiLvlLbl val="0"/>
      </c:catAx>
      <c:spPr>
        <a:noFill/>
        <a:ln w="9525">
          <a:solidFill>
            <a:srgbClr val="505050"/>
          </a:solidFill>
        </a:ln>
        <a:effectLst/>
        <a:extLst>
          <a:ext uri="{909E8E84-426E-40DD-AFC4-6F175D3DCCD1}">
            <a14:hiddenFill xmlns:a14="http://schemas.microsoft.com/office/drawing/2010/main">
              <a:noFill/>
            </a14:hiddenFill>
          </a:ext>
        </a:extLst>
      </c:spPr>
    </c:plotArea>
    <c:legend>
      <c:legendPos val="b"/>
      <c:layout>
        <c:manualLayout>
          <c:xMode val="edge"/>
          <c:yMode val="edge"/>
          <c:x val="4.7276537241873094E-4"/>
          <c:y val="0.83778247631852998"/>
          <c:w val="0.99952723233247298"/>
          <c:h val="0.16221773419722738"/>
        </c:manualLayout>
      </c:layout>
      <c:overlay val="0"/>
      <c:spPr>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a:ea typeface="Arial"/>
              <a:cs typeface="Arial"/>
            </a:defRPr>
          </a:pPr>
          <a:endParaRPr lang="uk-UA"/>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750" b="0" i="0" strike="noStrike">
          <a:solidFill>
            <a:srgbClr val="000000"/>
          </a:solidFill>
          <a:latin typeface="Arial"/>
          <a:ea typeface="Arial"/>
          <a:cs typeface="Arial"/>
        </a:defRPr>
      </a:pPr>
      <a:endParaRPr lang="uk-UA"/>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45.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47.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48.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58.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59.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67.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88.xml"/><Relationship Id="rId1" Type="http://schemas.openxmlformats.org/officeDocument/2006/relationships/chart" Target="../charts/chart87.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0.xml"/><Relationship Id="rId1" Type="http://schemas.openxmlformats.org/officeDocument/2006/relationships/chart" Target="../charts/chart89.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92.xml"/><Relationship Id="rId1" Type="http://schemas.openxmlformats.org/officeDocument/2006/relationships/chart" Target="../charts/chart91.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94.xml"/><Relationship Id="rId1" Type="http://schemas.openxmlformats.org/officeDocument/2006/relationships/chart" Target="../charts/chart93.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96.xml"/><Relationship Id="rId1" Type="http://schemas.openxmlformats.org/officeDocument/2006/relationships/chart" Target="../charts/chart95.xml"/></Relationships>
</file>

<file path=xl/drawings/_rels/drawing77.xml.rels><?xml version="1.0" encoding="UTF-8" standalone="yes"?>
<Relationships xmlns="http://schemas.openxmlformats.org/package/2006/relationships"><Relationship Id="rId2" Type="http://schemas.openxmlformats.org/officeDocument/2006/relationships/chart" Target="../charts/chart98.xml"/><Relationship Id="rId1" Type="http://schemas.openxmlformats.org/officeDocument/2006/relationships/chart" Target="../charts/chart97.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0.xml.rels><?xml version="1.0" encoding="UTF-8" standalone="yes"?>
<Relationships xmlns="http://schemas.openxmlformats.org/package/2006/relationships"><Relationship Id="rId2" Type="http://schemas.openxmlformats.org/officeDocument/2006/relationships/chart" Target="../charts/chart100.xml"/><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0</xdr:col>
      <xdr:colOff>390525</xdr:colOff>
      <xdr:row>6</xdr:row>
      <xdr:rowOff>152401</xdr:rowOff>
    </xdr:from>
    <xdr:to>
      <xdr:col>5</xdr:col>
      <xdr:colOff>419843</xdr:colOff>
      <xdr:row>17</xdr:row>
      <xdr:rowOff>144901</xdr:rowOff>
    </xdr:to>
    <xdr:graphicFrame macro="">
      <xdr:nvGraphicFramePr>
        <xdr:cNvPr id="2" name="Діаграма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373380</xdr:colOff>
      <xdr:row>18</xdr:row>
      <xdr:rowOff>83820</xdr:rowOff>
    </xdr:from>
    <xdr:to>
      <xdr:col>5</xdr:col>
      <xdr:colOff>402698</xdr:colOff>
      <xdr:row>29</xdr:row>
      <xdr:rowOff>76320</xdr:rowOff>
    </xdr:to>
    <xdr:graphicFrame macro="">
      <xdr:nvGraphicFramePr>
        <xdr:cNvPr id="7" name="Діаграма 6">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0.53558</cdr:x>
      <cdr:y>0.07034</cdr:y>
    </cdr:from>
    <cdr:to>
      <cdr:x>0.53558</cdr:x>
      <cdr:y>0.71349</cdr:y>
    </cdr:to>
    <cdr:cxnSp macro="">
      <cdr:nvCxnSpPr>
        <cdr:cNvPr id="3" name="Пряма сполучна лінія 2"/>
        <cdr:cNvCxnSpPr/>
      </cdr:nvCxnSpPr>
      <cdr:spPr>
        <a:xfrm xmlns:a="http://schemas.openxmlformats.org/drawingml/2006/main">
          <a:off x="1645170" y="141039"/>
          <a:ext cx="0" cy="128958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1.xml><?xml version="1.0" encoding="utf-8"?>
<xdr:wsDr xmlns:xdr="http://schemas.openxmlformats.org/drawingml/2006/spreadsheetDrawing" xmlns:a="http://schemas.openxmlformats.org/drawingml/2006/main">
  <xdr:twoCellAnchor>
    <xdr:from>
      <xdr:col>1</xdr:col>
      <xdr:colOff>46452</xdr:colOff>
      <xdr:row>6</xdr:row>
      <xdr:rowOff>139148</xdr:rowOff>
    </xdr:from>
    <xdr:to>
      <xdr:col>6</xdr:col>
      <xdr:colOff>261938</xdr:colOff>
      <xdr:row>21</xdr:row>
      <xdr:rowOff>144096</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67734</xdr:colOff>
      <xdr:row>22</xdr:row>
      <xdr:rowOff>50800</xdr:rowOff>
    </xdr:from>
    <xdr:to>
      <xdr:col>6</xdr:col>
      <xdr:colOff>238125</xdr:colOff>
      <xdr:row>37</xdr:row>
      <xdr:rowOff>55748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117890</xdr:colOff>
      <xdr:row>6</xdr:row>
      <xdr:rowOff>83585</xdr:rowOff>
    </xdr:from>
    <xdr:to>
      <xdr:col>6</xdr:col>
      <xdr:colOff>154058</xdr:colOff>
      <xdr:row>21</xdr:row>
      <xdr:rowOff>88533</xdr:rowOff>
    </xdr:to>
    <xdr:graphicFrame macro="">
      <xdr:nvGraphicFramePr>
        <xdr:cNvPr id="2"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561814</xdr:colOff>
      <xdr:row>22</xdr:row>
      <xdr:rowOff>75990</xdr:rowOff>
    </xdr:from>
    <xdr:to>
      <xdr:col>6</xdr:col>
      <xdr:colOff>203790</xdr:colOff>
      <xdr:row>37</xdr:row>
      <xdr:rowOff>80938</xdr:rowOff>
    </xdr:to>
    <xdr:graphicFrame macro="">
      <xdr:nvGraphicFramePr>
        <xdr:cNvPr id="3" name="Диаграм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310661</xdr:colOff>
      <xdr:row>6</xdr:row>
      <xdr:rowOff>123093</xdr:rowOff>
    </xdr:from>
    <xdr:to>
      <xdr:col>5</xdr:col>
      <xdr:colOff>281354</xdr:colOff>
      <xdr:row>18</xdr:row>
      <xdr:rowOff>150307</xdr:rowOff>
    </xdr:to>
    <xdr:graphicFrame macro="">
      <xdr:nvGraphicFramePr>
        <xdr:cNvPr id="2" name="Діаграма 1">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280147</xdr:colOff>
      <xdr:row>20</xdr:row>
      <xdr:rowOff>89647</xdr:rowOff>
    </xdr:from>
    <xdr:to>
      <xdr:col>5</xdr:col>
      <xdr:colOff>250840</xdr:colOff>
      <xdr:row>32</xdr:row>
      <xdr:rowOff>116861</xdr:rowOff>
    </xdr:to>
    <xdr:graphicFrame macro="">
      <xdr:nvGraphicFramePr>
        <xdr:cNvPr id="3" name="Діаграма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401637</xdr:colOff>
      <xdr:row>5</xdr:row>
      <xdr:rowOff>103188</xdr:rowOff>
    </xdr:from>
    <xdr:to>
      <xdr:col>6</xdr:col>
      <xdr:colOff>338138</xdr:colOff>
      <xdr:row>20</xdr:row>
      <xdr:rowOff>68326</xdr:rowOff>
    </xdr:to>
    <xdr:graphicFrame macro="">
      <xdr:nvGraphicFramePr>
        <xdr:cNvPr id="2" name="Діаграма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343691</xdr:colOff>
      <xdr:row>20</xdr:row>
      <xdr:rowOff>101175</xdr:rowOff>
    </xdr:from>
    <xdr:to>
      <xdr:col>6</xdr:col>
      <xdr:colOff>269079</xdr:colOff>
      <xdr:row>34</xdr:row>
      <xdr:rowOff>159363</xdr:rowOff>
    </xdr:to>
    <xdr:graphicFrame macro="">
      <xdr:nvGraphicFramePr>
        <xdr:cNvPr id="3" name="Діаграма 1">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c:userShapes xmlns:c="http://schemas.openxmlformats.org/drawingml/2006/chart">
  <cdr:relSizeAnchor xmlns:cdr="http://schemas.openxmlformats.org/drawingml/2006/chartDrawing">
    <cdr:from>
      <cdr:x>0.27669</cdr:x>
      <cdr:y>0.04252</cdr:y>
    </cdr:from>
    <cdr:to>
      <cdr:x>0.27669</cdr:x>
      <cdr:y>0.61567</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27589" y="104377"/>
          <a:ext cx="0" cy="140695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0.48474</cdr:x>
      <cdr:y>0.04492</cdr:y>
    </cdr:from>
    <cdr:to>
      <cdr:x>0.48474</cdr:x>
      <cdr:y>0.61807</cdr:y>
    </cdr:to>
    <cdr:cxnSp macro="">
      <cdr:nvCxnSpPr>
        <cdr:cNvPr id="9" name="Пряма сполучна лінія 8">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446710" y="109678"/>
          <a:ext cx="0" cy="139942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0.69426</cdr:x>
      <cdr:y>0.04964</cdr:y>
    </cdr:from>
    <cdr:to>
      <cdr:x>0.69426</cdr:x>
      <cdr:y>0.61601</cdr:y>
    </cdr:to>
    <cdr:cxnSp macro="">
      <cdr:nvCxnSpPr>
        <cdr:cNvPr id="3" name="Пряма сполучна лінія 2"/>
        <cdr:cNvCxnSpPr/>
      </cdr:nvCxnSpPr>
      <cdr:spPr>
        <a:xfrm xmlns:a="http://schemas.openxmlformats.org/drawingml/2006/main">
          <a:off x="2072033" y="121203"/>
          <a:ext cx="0" cy="1382870"/>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6.xml><?xml version="1.0" encoding="utf-8"?>
<c:userShapes xmlns:c="http://schemas.openxmlformats.org/drawingml/2006/chart">
  <cdr:relSizeAnchor xmlns:cdr="http://schemas.openxmlformats.org/drawingml/2006/chartDrawing">
    <cdr:from>
      <cdr:x>0.48536</cdr:x>
      <cdr:y>0.04836</cdr:y>
    </cdr:from>
    <cdr:to>
      <cdr:x>0.48536</cdr:x>
      <cdr:y>0.62151</cdr:y>
    </cdr:to>
    <cdr:cxnSp macro="">
      <cdr:nvCxnSpPr>
        <cdr:cNvPr id="6" name="Пряма сполучна лінія 5">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1443169" y="113365"/>
          <a:ext cx="0" cy="134357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0.27805</cdr:x>
      <cdr:y>0.0412</cdr:y>
    </cdr:from>
    <cdr:to>
      <cdr:x>0.27805</cdr:x>
      <cdr:y>0.61435</cdr:y>
    </cdr:to>
    <cdr:cxnSp macro="">
      <cdr:nvCxnSpPr>
        <cdr:cNvPr id="7" name="Пряма сполучна лінія 6">
          <a:extLst xmlns:a="http://schemas.openxmlformats.org/drawingml/2006/main">
            <a:ext uri="{FF2B5EF4-FFF2-40B4-BE49-F238E27FC236}">
              <a16:creationId xmlns:a16="http://schemas.microsoft.com/office/drawing/2014/main" id="{60B4C230-75C3-4978-A429-296C2893E4C8}"/>
            </a:ext>
          </a:extLst>
        </cdr:cNvPr>
        <cdr:cNvCxnSpPr/>
      </cdr:nvCxnSpPr>
      <cdr:spPr>
        <a:xfrm xmlns:a="http://schemas.openxmlformats.org/drawingml/2006/main" flipH="1" flipV="1">
          <a:off x="826740" y="96581"/>
          <a:ext cx="0" cy="134357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0.69275</cdr:x>
      <cdr:y>0.04507</cdr:y>
    </cdr:from>
    <cdr:to>
      <cdr:x>0.69275</cdr:x>
      <cdr:y>0.61544</cdr:y>
    </cdr:to>
    <cdr:cxnSp macro="">
      <cdr:nvCxnSpPr>
        <cdr:cNvPr id="3" name="Пряма сполучна лінія 2"/>
        <cdr:cNvCxnSpPr/>
      </cdr:nvCxnSpPr>
      <cdr:spPr>
        <a:xfrm xmlns:a="http://schemas.openxmlformats.org/drawingml/2006/main">
          <a:off x="2059805" y="105653"/>
          <a:ext cx="0" cy="1337054"/>
        </a:xfrm>
        <a:prstGeom xmlns:a="http://schemas.openxmlformats.org/drawingml/2006/main" prst="line">
          <a:avLst/>
        </a:prstGeom>
        <a:ln xmlns:a="http://schemas.openxmlformats.org/drawingml/2006/main" w="9525">
          <a:solidFill>
            <a:schemeClr val="tx1">
              <a:lumMod val="75000"/>
              <a:lumOff val="25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7.xml><?xml version="1.0" encoding="utf-8"?>
<xdr:wsDr xmlns:xdr="http://schemas.openxmlformats.org/drawingml/2006/spreadsheetDrawing" xmlns:a="http://schemas.openxmlformats.org/drawingml/2006/main">
  <xdr:twoCellAnchor>
    <xdr:from>
      <xdr:col>0</xdr:col>
      <xdr:colOff>532660</xdr:colOff>
      <xdr:row>6</xdr:row>
      <xdr:rowOff>110971</xdr:rowOff>
    </xdr:from>
    <xdr:to>
      <xdr:col>5</xdr:col>
      <xdr:colOff>610704</xdr:colOff>
      <xdr:row>20</xdr:row>
      <xdr:rowOff>17229</xdr:rowOff>
    </xdr:to>
    <xdr:graphicFrame macro="">
      <xdr:nvGraphicFramePr>
        <xdr:cNvPr id="2"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487406</xdr:colOff>
      <xdr:row>20</xdr:row>
      <xdr:rowOff>82379</xdr:rowOff>
    </xdr:from>
    <xdr:to>
      <xdr:col>5</xdr:col>
      <xdr:colOff>565450</xdr:colOff>
      <xdr:row>34</xdr:row>
      <xdr:rowOff>29827</xdr:rowOff>
    </xdr:to>
    <xdr:graphicFrame macro="">
      <xdr:nvGraphicFramePr>
        <xdr:cNvPr id="3" name="Діаграма 5">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0.27898</cdr:x>
      <cdr:y>0.04512</cdr:y>
    </cdr:from>
    <cdr:to>
      <cdr:x>0.27898</cdr:x>
      <cdr:y>0.69875</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852533" y="99815"/>
          <a:ext cx="0" cy="144603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0.48138</cdr:x>
      <cdr:y>0.04323</cdr:y>
    </cdr:from>
    <cdr:to>
      <cdr:x>0.48138</cdr:x>
      <cdr:y>0.70785</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470021" y="97611"/>
          <a:ext cx="0" cy="150067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0.68523</cdr:x>
      <cdr:y>0.04881</cdr:y>
    </cdr:from>
    <cdr:to>
      <cdr:x>0.68523</cdr:x>
      <cdr:y>0.69636</cdr:y>
    </cdr:to>
    <cdr:cxnSp macro="">
      <cdr:nvCxnSpPr>
        <cdr:cNvPr id="6" name="Пряма сполучна лінія 5"/>
        <cdr:cNvCxnSpPr/>
      </cdr:nvCxnSpPr>
      <cdr:spPr>
        <a:xfrm xmlns:a="http://schemas.openxmlformats.org/drawingml/2006/main" flipH="1">
          <a:off x="2093965" y="107983"/>
          <a:ext cx="0" cy="1432582"/>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9.xml><?xml version="1.0" encoding="utf-8"?>
<c:userShapes xmlns:c="http://schemas.openxmlformats.org/drawingml/2006/chart">
  <cdr:relSizeAnchor xmlns:cdr="http://schemas.openxmlformats.org/drawingml/2006/chartDrawing">
    <cdr:from>
      <cdr:x>0.27928</cdr:x>
      <cdr:y>0.04965</cdr:y>
    </cdr:from>
    <cdr:to>
      <cdr:x>0.27973</cdr:x>
      <cdr:y>0.70328</cdr:y>
    </cdr:to>
    <cdr:cxnSp macro="">
      <cdr:nvCxnSpPr>
        <cdr:cNvPr id="3" name="Пряма сполучна лінія 2">
          <a:extLst xmlns:a="http://schemas.openxmlformats.org/drawingml/2006/main">
            <a:ext uri="{FF2B5EF4-FFF2-40B4-BE49-F238E27FC236}">
              <a16:creationId xmlns:a16="http://schemas.microsoft.com/office/drawing/2014/main" id="{F237BB3A-14E0-4E5C-809B-4D45510FB31B}"/>
            </a:ext>
          </a:extLst>
        </cdr:cNvPr>
        <cdr:cNvCxnSpPr/>
      </cdr:nvCxnSpPr>
      <cdr:spPr>
        <a:xfrm xmlns:a="http://schemas.openxmlformats.org/drawingml/2006/main" flipV="1">
          <a:off x="853427" y="108899"/>
          <a:ext cx="1376" cy="1433635"/>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0.48117</cdr:x>
      <cdr:y>0.04068</cdr:y>
    </cdr:from>
    <cdr:to>
      <cdr:x>0.48117</cdr:x>
      <cdr:y>0.7053</cdr:y>
    </cdr:to>
    <cdr:cxnSp macro="">
      <cdr:nvCxnSpPr>
        <cdr:cNvPr id="4" name="Пряма сполучна лінія 3">
          <a:extLst xmlns:a="http://schemas.openxmlformats.org/drawingml/2006/main">
            <a:ext uri="{FF2B5EF4-FFF2-40B4-BE49-F238E27FC236}">
              <a16:creationId xmlns:a16="http://schemas.microsoft.com/office/drawing/2014/main" id="{CF9F4CE7-6FC2-415B-968F-C76EE4337A00}"/>
            </a:ext>
          </a:extLst>
        </cdr:cNvPr>
        <cdr:cNvCxnSpPr/>
      </cdr:nvCxnSpPr>
      <cdr:spPr>
        <a:xfrm xmlns:a="http://schemas.openxmlformats.org/drawingml/2006/main" flipV="1">
          <a:off x="1470392" y="89225"/>
          <a:ext cx="0" cy="145774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0.68592</cdr:x>
      <cdr:y>0.05567</cdr:y>
    </cdr:from>
    <cdr:to>
      <cdr:x>0.68592</cdr:x>
      <cdr:y>0.70322</cdr:y>
    </cdr:to>
    <cdr:cxnSp macro="">
      <cdr:nvCxnSpPr>
        <cdr:cNvPr id="6" name="Пряма сполучна лінія 5"/>
        <cdr:cNvCxnSpPr/>
      </cdr:nvCxnSpPr>
      <cdr:spPr>
        <a:xfrm xmlns:a="http://schemas.openxmlformats.org/drawingml/2006/main" flipH="1">
          <a:off x="2096067" y="122096"/>
          <a:ext cx="0" cy="142029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xml><?xml version="1.0" encoding="utf-8"?>
<xdr:wsDr xmlns:xdr="http://schemas.openxmlformats.org/drawingml/2006/spreadsheetDrawing" xmlns:a="http://schemas.openxmlformats.org/drawingml/2006/main">
  <xdr:twoCellAnchor>
    <xdr:from>
      <xdr:col>1</xdr:col>
      <xdr:colOff>63499</xdr:colOff>
      <xdr:row>7</xdr:row>
      <xdr:rowOff>76255</xdr:rowOff>
    </xdr:from>
    <xdr:to>
      <xdr:col>6</xdr:col>
      <xdr:colOff>76199</xdr:colOff>
      <xdr:row>18</xdr:row>
      <xdr:rowOff>42388</xdr:rowOff>
    </xdr:to>
    <xdr:graphicFrame macro="">
      <xdr:nvGraphicFramePr>
        <xdr:cNvPr id="2" name="Діаграма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6350</xdr:colOff>
      <xdr:row>18</xdr:row>
      <xdr:rowOff>114300</xdr:rowOff>
    </xdr:from>
    <xdr:to>
      <xdr:col>6</xdr:col>
      <xdr:colOff>19050</xdr:colOff>
      <xdr:row>29</xdr:row>
      <xdr:rowOff>80433</xdr:rowOff>
    </xdr:to>
    <xdr:graphicFrame macro="">
      <xdr:nvGraphicFramePr>
        <xdr:cNvPr id="3" name="Діаграма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261571</xdr:colOff>
      <xdr:row>6</xdr:row>
      <xdr:rowOff>148613</xdr:rowOff>
    </xdr:from>
    <xdr:to>
      <xdr:col>6</xdr:col>
      <xdr:colOff>241821</xdr:colOff>
      <xdr:row>19</xdr:row>
      <xdr:rowOff>0</xdr:rowOff>
    </xdr:to>
    <xdr:graphicFrame macro="">
      <xdr:nvGraphicFramePr>
        <xdr:cNvPr id="2" name="Діаграма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287694</xdr:colOff>
      <xdr:row>18</xdr:row>
      <xdr:rowOff>132183</xdr:rowOff>
    </xdr:from>
    <xdr:to>
      <xdr:col>6</xdr:col>
      <xdr:colOff>267944</xdr:colOff>
      <xdr:row>30</xdr:row>
      <xdr:rowOff>177958</xdr:rowOff>
    </xdr:to>
    <xdr:graphicFrame macro="">
      <xdr:nvGraphicFramePr>
        <xdr:cNvPr id="3" name="Діаграма 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85726</xdr:colOff>
      <xdr:row>5</xdr:row>
      <xdr:rowOff>113510</xdr:rowOff>
    </xdr:from>
    <xdr:to>
      <xdr:col>6</xdr:col>
      <xdr:colOff>32506</xdr:colOff>
      <xdr:row>19</xdr:row>
      <xdr:rowOff>157060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148603</xdr:colOff>
      <xdr:row>19</xdr:row>
      <xdr:rowOff>97171</xdr:rowOff>
    </xdr:from>
    <xdr:to>
      <xdr:col>6</xdr:col>
      <xdr:colOff>34939</xdr:colOff>
      <xdr:row>32</xdr:row>
      <xdr:rowOff>148912</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254157</xdr:colOff>
      <xdr:row>6</xdr:row>
      <xdr:rowOff>154021</xdr:rowOff>
    </xdr:from>
    <xdr:to>
      <xdr:col>5</xdr:col>
      <xdr:colOff>155032</xdr:colOff>
      <xdr:row>18</xdr:row>
      <xdr:rowOff>28021</xdr:rowOff>
    </xdr:to>
    <xdr:graphicFrame macro="">
      <xdr:nvGraphicFramePr>
        <xdr:cNvPr id="2" name="Діаграма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315061</xdr:colOff>
      <xdr:row>18</xdr:row>
      <xdr:rowOff>53331</xdr:rowOff>
    </xdr:from>
    <xdr:to>
      <xdr:col>5</xdr:col>
      <xdr:colOff>186447</xdr:colOff>
      <xdr:row>29</xdr:row>
      <xdr:rowOff>117831</xdr:rowOff>
    </xdr:to>
    <xdr:graphicFrame macro="">
      <xdr:nvGraphicFramePr>
        <xdr:cNvPr id="3" name="Діаграма 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0.47731</cdr:x>
      <cdr:y>0.04285</cdr:y>
    </cdr:from>
    <cdr:to>
      <cdr:x>0.47731</cdr:x>
      <cdr:y>0.69739</cdr:y>
    </cdr:to>
    <cdr:cxnSp macro="">
      <cdr:nvCxnSpPr>
        <cdr:cNvPr id="3" name="Пряма сполучна лінія 2"/>
        <cdr:cNvCxnSpPr/>
      </cdr:nvCxnSpPr>
      <cdr:spPr>
        <a:xfrm xmlns:a="http://schemas.openxmlformats.org/drawingml/2006/main">
          <a:off x="1459989" y="92556"/>
          <a:ext cx="0" cy="141380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4.xml><?xml version="1.0" encoding="utf-8"?>
<c:userShapes xmlns:c="http://schemas.openxmlformats.org/drawingml/2006/chart">
  <cdr:relSizeAnchor xmlns:cdr="http://schemas.openxmlformats.org/drawingml/2006/chartDrawing">
    <cdr:from>
      <cdr:x>0.47705</cdr:x>
      <cdr:y>0.05026</cdr:y>
    </cdr:from>
    <cdr:to>
      <cdr:x>0.47705</cdr:x>
      <cdr:y>0.7125</cdr:y>
    </cdr:to>
    <cdr:cxnSp macro="">
      <cdr:nvCxnSpPr>
        <cdr:cNvPr id="3" name="Пряма сполучна лінія 2"/>
        <cdr:cNvCxnSpPr/>
      </cdr:nvCxnSpPr>
      <cdr:spPr>
        <a:xfrm xmlns:a="http://schemas.openxmlformats.org/drawingml/2006/main" flipV="1">
          <a:off x="1445131" y="108557"/>
          <a:ext cx="0" cy="143043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5.xml><?xml version="1.0" encoding="utf-8"?>
<xdr:wsDr xmlns:xdr="http://schemas.openxmlformats.org/drawingml/2006/spreadsheetDrawing" xmlns:a="http://schemas.openxmlformats.org/drawingml/2006/main">
  <xdr:twoCellAnchor>
    <xdr:from>
      <xdr:col>0</xdr:col>
      <xdr:colOff>495299</xdr:colOff>
      <xdr:row>6</xdr:row>
      <xdr:rowOff>101600</xdr:rowOff>
    </xdr:from>
    <xdr:to>
      <xdr:col>5</xdr:col>
      <xdr:colOff>658111</xdr:colOff>
      <xdr:row>18</xdr:row>
      <xdr:rowOff>47600</xdr:rowOff>
    </xdr:to>
    <xdr:graphicFrame macro="">
      <xdr:nvGraphicFramePr>
        <xdr:cNvPr id="2" name="Діаграма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80596</xdr:colOff>
      <xdr:row>18</xdr:row>
      <xdr:rowOff>58615</xdr:rowOff>
    </xdr:from>
    <xdr:to>
      <xdr:col>5</xdr:col>
      <xdr:colOff>738708</xdr:colOff>
      <xdr:row>30</xdr:row>
      <xdr:rowOff>4615</xdr:rowOff>
    </xdr:to>
    <xdr:graphicFrame macro="">
      <xdr:nvGraphicFramePr>
        <xdr:cNvPr id="3" name="Діаграма 2">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50715</xdr:colOff>
      <xdr:row>6</xdr:row>
      <xdr:rowOff>123598</xdr:rowOff>
    </xdr:from>
    <xdr:to>
      <xdr:col>5</xdr:col>
      <xdr:colOff>615193</xdr:colOff>
      <xdr:row>19</xdr:row>
      <xdr:rowOff>69648</xdr:rowOff>
    </xdr:to>
    <xdr:graphicFrame macro="">
      <xdr:nvGraphicFramePr>
        <xdr:cNvPr id="2" name="Діаграма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39687</xdr:colOff>
      <xdr:row>19</xdr:row>
      <xdr:rowOff>134938</xdr:rowOff>
    </xdr:from>
    <xdr:to>
      <xdr:col>5</xdr:col>
      <xdr:colOff>604165</xdr:colOff>
      <xdr:row>32</xdr:row>
      <xdr:rowOff>80988</xdr:rowOff>
    </xdr:to>
    <xdr:graphicFrame macro="">
      <xdr:nvGraphicFramePr>
        <xdr:cNvPr id="3" name="Діаграма 2">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0.36586</cdr:x>
      <cdr:y>0.04471</cdr:y>
    </cdr:from>
    <cdr:to>
      <cdr:x>0.36586</cdr:x>
      <cdr:y>0.64921</cdr:y>
    </cdr:to>
    <cdr:cxnSp macro="">
      <cdr:nvCxnSpPr>
        <cdr:cNvPr id="3" name="Пряма сполучна лінія 2"/>
        <cdr:cNvCxnSpPr/>
      </cdr:nvCxnSpPr>
      <cdr:spPr>
        <a:xfrm xmlns:a="http://schemas.openxmlformats.org/drawingml/2006/main">
          <a:off x="1147435" y="108312"/>
          <a:ext cx="0" cy="146443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8.xml><?xml version="1.0" encoding="utf-8"?>
<c:userShapes xmlns:c="http://schemas.openxmlformats.org/drawingml/2006/chart">
  <cdr:relSizeAnchor xmlns:cdr="http://schemas.openxmlformats.org/drawingml/2006/chartDrawing">
    <cdr:from>
      <cdr:x>0.36586</cdr:x>
      <cdr:y>0.04471</cdr:y>
    </cdr:from>
    <cdr:to>
      <cdr:x>0.36586</cdr:x>
      <cdr:y>0.64921</cdr:y>
    </cdr:to>
    <cdr:cxnSp macro="">
      <cdr:nvCxnSpPr>
        <cdr:cNvPr id="3" name="Пряма сполучна лінія 2"/>
        <cdr:cNvCxnSpPr/>
      </cdr:nvCxnSpPr>
      <cdr:spPr>
        <a:xfrm xmlns:a="http://schemas.openxmlformats.org/drawingml/2006/main">
          <a:off x="1147435" y="108312"/>
          <a:ext cx="0" cy="146443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9.xml><?xml version="1.0" encoding="utf-8"?>
<xdr:wsDr xmlns:xdr="http://schemas.openxmlformats.org/drawingml/2006/spreadsheetDrawing" xmlns:a="http://schemas.openxmlformats.org/drawingml/2006/main">
  <xdr:twoCellAnchor>
    <xdr:from>
      <xdr:col>1</xdr:col>
      <xdr:colOff>104774</xdr:colOff>
      <xdr:row>5</xdr:row>
      <xdr:rowOff>53975</xdr:rowOff>
    </xdr:from>
    <xdr:to>
      <xdr:col>5</xdr:col>
      <xdr:colOff>37399</xdr:colOff>
      <xdr:row>16</xdr:row>
      <xdr:rowOff>10475</xdr:rowOff>
    </xdr:to>
    <xdr:graphicFrame macro="">
      <xdr:nvGraphicFramePr>
        <xdr:cNvPr id="2" name="Діаграма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105833</xdr:colOff>
      <xdr:row>16</xdr:row>
      <xdr:rowOff>63500</xdr:rowOff>
    </xdr:from>
    <xdr:to>
      <xdr:col>5</xdr:col>
      <xdr:colOff>38458</xdr:colOff>
      <xdr:row>27</xdr:row>
      <xdr:rowOff>20000</xdr:rowOff>
    </xdr:to>
    <xdr:graphicFrame macro="">
      <xdr:nvGraphicFramePr>
        <xdr:cNvPr id="3" name="Діаграма 2">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262348</xdr:colOff>
      <xdr:row>7</xdr:row>
      <xdr:rowOff>106517</xdr:rowOff>
    </xdr:from>
    <xdr:to>
      <xdr:col>5</xdr:col>
      <xdr:colOff>115598</xdr:colOff>
      <xdr:row>23</xdr:row>
      <xdr:rowOff>54517</xdr:rowOff>
    </xdr:to>
    <xdr:graphicFrame macro="">
      <xdr:nvGraphicFramePr>
        <xdr:cNvPr id="2" name="Діаграма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241300</xdr:colOff>
      <xdr:row>24</xdr:row>
      <xdr:rowOff>12700</xdr:rowOff>
    </xdr:from>
    <xdr:to>
      <xdr:col>5</xdr:col>
      <xdr:colOff>94550</xdr:colOff>
      <xdr:row>39</xdr:row>
      <xdr:rowOff>87700</xdr:rowOff>
    </xdr:to>
    <xdr:graphicFrame macro="">
      <xdr:nvGraphicFramePr>
        <xdr:cNvPr id="3" name="Діаграма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240429</xdr:colOff>
      <xdr:row>6</xdr:row>
      <xdr:rowOff>158339</xdr:rowOff>
    </xdr:from>
    <xdr:to>
      <xdr:col>5</xdr:col>
      <xdr:colOff>173054</xdr:colOff>
      <xdr:row>17</xdr:row>
      <xdr:rowOff>114839</xdr:rowOff>
    </xdr:to>
    <xdr:graphicFrame macro="">
      <xdr:nvGraphicFramePr>
        <xdr:cNvPr id="2" name="Діаграма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265813</xdr:colOff>
      <xdr:row>17</xdr:row>
      <xdr:rowOff>168350</xdr:rowOff>
    </xdr:from>
    <xdr:to>
      <xdr:col>5</xdr:col>
      <xdr:colOff>198438</xdr:colOff>
      <xdr:row>28</xdr:row>
      <xdr:rowOff>124850</xdr:rowOff>
    </xdr:to>
    <xdr:graphicFrame macro="">
      <xdr:nvGraphicFramePr>
        <xdr:cNvPr id="3" name="Діаграма 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557632</xdr:colOff>
      <xdr:row>6</xdr:row>
      <xdr:rowOff>24986</xdr:rowOff>
    </xdr:from>
    <xdr:to>
      <xdr:col>2</xdr:col>
      <xdr:colOff>379132</xdr:colOff>
      <xdr:row>21</xdr:row>
      <xdr:rowOff>25986</xdr:rowOff>
    </xdr:to>
    <xdr:graphicFrame macro="">
      <xdr:nvGraphicFramePr>
        <xdr:cNvPr id="2" name="Діаграма 1">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530508</xdr:colOff>
      <xdr:row>21</xdr:row>
      <xdr:rowOff>55201</xdr:rowOff>
    </xdr:from>
    <xdr:to>
      <xdr:col>2</xdr:col>
      <xdr:colOff>387350</xdr:colOff>
      <xdr:row>35</xdr:row>
      <xdr:rowOff>109012</xdr:rowOff>
    </xdr:to>
    <xdr:graphicFrame macro="">
      <xdr:nvGraphicFramePr>
        <xdr:cNvPr id="3" name="Діаграма 2">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c:userShapes xmlns:c="http://schemas.openxmlformats.org/drawingml/2006/chart">
  <cdr:relSizeAnchor xmlns:cdr="http://schemas.openxmlformats.org/drawingml/2006/chartDrawing">
    <cdr:from>
      <cdr:x>0.28088</cdr:x>
      <cdr:y>0.04713</cdr:y>
    </cdr:from>
    <cdr:to>
      <cdr:x>0.28088</cdr:x>
      <cdr:y>0.73046</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789487" y="98808"/>
          <a:ext cx="0" cy="143260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0.47902</cdr:x>
      <cdr:y>0.05089</cdr:y>
    </cdr:from>
    <cdr:to>
      <cdr:x>0.47902</cdr:x>
      <cdr:y>0.73422</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346413" y="106691"/>
          <a:ext cx="0" cy="143260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0.67733</cdr:x>
      <cdr:y>0.05668</cdr:y>
    </cdr:from>
    <cdr:to>
      <cdr:x>0.67753</cdr:x>
      <cdr:y>0.73771</cdr:y>
    </cdr:to>
    <cdr:cxnSp macro="">
      <cdr:nvCxnSpPr>
        <cdr:cNvPr id="4" name="Пряма сполучна лінія 3"/>
        <cdr:cNvCxnSpPr/>
      </cdr:nvCxnSpPr>
      <cdr:spPr>
        <a:xfrm xmlns:a="http://schemas.openxmlformats.org/drawingml/2006/main">
          <a:off x="1903816" y="118830"/>
          <a:ext cx="562" cy="142777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3.xml><?xml version="1.0" encoding="utf-8"?>
<c:userShapes xmlns:c="http://schemas.openxmlformats.org/drawingml/2006/chart">
  <cdr:relSizeAnchor xmlns:cdr="http://schemas.openxmlformats.org/drawingml/2006/chartDrawing">
    <cdr:from>
      <cdr:x>0.28182</cdr:x>
      <cdr:y>0.04772</cdr:y>
    </cdr:from>
    <cdr:to>
      <cdr:x>0.28182</cdr:x>
      <cdr:y>0.73105</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H="1" flipV="1">
          <a:off x="795156" y="95747"/>
          <a:ext cx="0" cy="137105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0.67954</cdr:x>
      <cdr:y>0.05657</cdr:y>
    </cdr:from>
    <cdr:to>
      <cdr:x>0.67954</cdr:x>
      <cdr:y>0.7399</cdr:y>
    </cdr:to>
    <cdr:cxnSp macro="">
      <cdr:nvCxnSpPr>
        <cdr:cNvPr id="6" name="Пряма сполучна лінія 5">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917326" y="113502"/>
          <a:ext cx="0" cy="137105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0.48056</cdr:x>
      <cdr:y>0.05537</cdr:y>
    </cdr:from>
    <cdr:to>
      <cdr:x>0.48056</cdr:x>
      <cdr:y>0.7387</cdr:y>
    </cdr:to>
    <cdr:cxnSp macro="">
      <cdr:nvCxnSpPr>
        <cdr:cNvPr id="4" name="Пряма сполучна лінія 3">
          <a:extLst xmlns:a="http://schemas.openxmlformats.org/drawingml/2006/main">
            <a:ext uri="{FF2B5EF4-FFF2-40B4-BE49-F238E27FC236}">
              <a16:creationId xmlns:a16="http://schemas.microsoft.com/office/drawing/2014/main" id="{0BB645ED-07F0-44DF-A7B9-5E4AD548D202}"/>
            </a:ext>
          </a:extLst>
        </cdr:cNvPr>
        <cdr:cNvCxnSpPr/>
      </cdr:nvCxnSpPr>
      <cdr:spPr>
        <a:xfrm xmlns:a="http://schemas.openxmlformats.org/drawingml/2006/main" flipV="1">
          <a:off x="1355902" y="111096"/>
          <a:ext cx="0" cy="137105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4.xml><?xml version="1.0" encoding="utf-8"?>
<xdr:wsDr xmlns:xdr="http://schemas.openxmlformats.org/drawingml/2006/spreadsheetDrawing" xmlns:a="http://schemas.openxmlformats.org/drawingml/2006/main">
  <xdr:twoCellAnchor>
    <xdr:from>
      <xdr:col>0</xdr:col>
      <xdr:colOff>579120</xdr:colOff>
      <xdr:row>5</xdr:row>
      <xdr:rowOff>86361</xdr:rowOff>
    </xdr:from>
    <xdr:to>
      <xdr:col>5</xdr:col>
      <xdr:colOff>628650</xdr:colOff>
      <xdr:row>16</xdr:row>
      <xdr:rowOff>143510</xdr:rowOff>
    </xdr:to>
    <xdr:graphicFrame macro="">
      <xdr:nvGraphicFramePr>
        <xdr:cNvPr id="2" name="Діаграма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590550</xdr:colOff>
      <xdr:row>17</xdr:row>
      <xdr:rowOff>25400</xdr:rowOff>
    </xdr:from>
    <xdr:to>
      <xdr:col>5</xdr:col>
      <xdr:colOff>603250</xdr:colOff>
      <xdr:row>28</xdr:row>
      <xdr:rowOff>82549</xdr:rowOff>
    </xdr:to>
    <xdr:graphicFrame macro="">
      <xdr:nvGraphicFramePr>
        <xdr:cNvPr id="3" name="Діаграма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199749</xdr:colOff>
      <xdr:row>6</xdr:row>
      <xdr:rowOff>28576</xdr:rowOff>
    </xdr:from>
    <xdr:to>
      <xdr:col>6</xdr:col>
      <xdr:colOff>212449</xdr:colOff>
      <xdr:row>16</xdr:row>
      <xdr:rowOff>49743</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222250</xdr:colOff>
      <xdr:row>16</xdr:row>
      <xdr:rowOff>119062</xdr:rowOff>
    </xdr:from>
    <xdr:to>
      <xdr:col>6</xdr:col>
      <xdr:colOff>234950</xdr:colOff>
      <xdr:row>26</xdr:row>
      <xdr:rowOff>140229</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196408</xdr:colOff>
      <xdr:row>7</xdr:row>
      <xdr:rowOff>143895</xdr:rowOff>
    </xdr:from>
    <xdr:to>
      <xdr:col>5</xdr:col>
      <xdr:colOff>527920</xdr:colOff>
      <xdr:row>18</xdr:row>
      <xdr:rowOff>71890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238125</xdr:colOff>
      <xdr:row>20</xdr:row>
      <xdr:rowOff>57150</xdr:rowOff>
    </xdr:from>
    <xdr:to>
      <xdr:col>5</xdr:col>
      <xdr:colOff>569637</xdr:colOff>
      <xdr:row>30</xdr:row>
      <xdr:rowOff>175645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66822</xdr:colOff>
      <xdr:row>6</xdr:row>
      <xdr:rowOff>138307</xdr:rowOff>
    </xdr:from>
    <xdr:to>
      <xdr:col>3</xdr:col>
      <xdr:colOff>434422</xdr:colOff>
      <xdr:row>22</xdr:row>
      <xdr:rowOff>122357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79375</xdr:colOff>
      <xdr:row>22</xdr:row>
      <xdr:rowOff>23813</xdr:rowOff>
    </xdr:from>
    <xdr:to>
      <xdr:col>3</xdr:col>
      <xdr:colOff>446975</xdr:colOff>
      <xdr:row>38</xdr:row>
      <xdr:rowOff>79301</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c:userShapes xmlns:c="http://schemas.openxmlformats.org/drawingml/2006/chart">
  <cdr:relSizeAnchor xmlns:cdr="http://schemas.openxmlformats.org/drawingml/2006/chartDrawing">
    <cdr:from>
      <cdr:x>0.28395</cdr:x>
      <cdr:y>0.05639</cdr:y>
    </cdr:from>
    <cdr:to>
      <cdr:x>0.28395</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48160" y="124875"/>
          <a:ext cx="0" cy="15132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0.48796</cdr:x>
      <cdr:y>0.04546</cdr:y>
    </cdr:from>
    <cdr:to>
      <cdr:x>0.48796</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457522" y="100671"/>
          <a:ext cx="0" cy="15132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0.69457</cdr:x>
      <cdr:y>0.04819</cdr:y>
    </cdr:from>
    <cdr:to>
      <cdr:x>0.69457</cdr:x>
      <cdr:y>0.72575</cdr:y>
    </cdr:to>
    <cdr:cxnSp macro="">
      <cdr:nvCxnSpPr>
        <cdr:cNvPr id="5" name="Пряма сполучна лінія 4"/>
        <cdr:cNvCxnSpPr/>
      </cdr:nvCxnSpPr>
      <cdr:spPr>
        <a:xfrm xmlns:a="http://schemas.openxmlformats.org/drawingml/2006/main" flipV="1">
          <a:off x="2074678" y="106716"/>
          <a:ext cx="0" cy="150044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9.xml><?xml version="1.0" encoding="utf-8"?>
<c:userShapes xmlns:c="http://schemas.openxmlformats.org/drawingml/2006/chart">
  <cdr:relSizeAnchor xmlns:cdr="http://schemas.openxmlformats.org/drawingml/2006/chartDrawing">
    <cdr:from>
      <cdr:x>0.28395</cdr:x>
      <cdr:y>0.05639</cdr:y>
    </cdr:from>
    <cdr:to>
      <cdr:x>0.28395</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48160" y="124875"/>
          <a:ext cx="0" cy="15132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0.48796</cdr:x>
      <cdr:y>0.04546</cdr:y>
    </cdr:from>
    <cdr:to>
      <cdr:x>0.48796</cdr:x>
      <cdr:y>0.72879</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457522" y="100671"/>
          <a:ext cx="0" cy="1513226"/>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0.69457</cdr:x>
      <cdr:y>0.04819</cdr:y>
    </cdr:from>
    <cdr:to>
      <cdr:x>0.69457</cdr:x>
      <cdr:y>0.72575</cdr:y>
    </cdr:to>
    <cdr:cxnSp macro="">
      <cdr:nvCxnSpPr>
        <cdr:cNvPr id="5" name="Пряма сполучна лінія 4"/>
        <cdr:cNvCxnSpPr/>
      </cdr:nvCxnSpPr>
      <cdr:spPr>
        <a:xfrm xmlns:a="http://schemas.openxmlformats.org/drawingml/2006/main" flipV="1">
          <a:off x="2074678" y="106716"/>
          <a:ext cx="0" cy="1500449"/>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569843</xdr:colOff>
      <xdr:row>6</xdr:row>
      <xdr:rowOff>49696</xdr:rowOff>
    </xdr:from>
    <xdr:to>
      <xdr:col>6</xdr:col>
      <xdr:colOff>107122</xdr:colOff>
      <xdr:row>21</xdr:row>
      <xdr:rowOff>124202</xdr:rowOff>
    </xdr:to>
    <xdr:graphicFrame macro="">
      <xdr:nvGraphicFramePr>
        <xdr:cNvPr id="2" name="Діаграма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543339</xdr:colOff>
      <xdr:row>22</xdr:row>
      <xdr:rowOff>13253</xdr:rowOff>
    </xdr:from>
    <xdr:to>
      <xdr:col>6</xdr:col>
      <xdr:colOff>80618</xdr:colOff>
      <xdr:row>37</xdr:row>
      <xdr:rowOff>120889</xdr:rowOff>
    </xdr:to>
    <xdr:graphicFrame macro="">
      <xdr:nvGraphicFramePr>
        <xdr:cNvPr id="3" name="Діаграма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0</xdr:col>
      <xdr:colOff>487978</xdr:colOff>
      <xdr:row>5</xdr:row>
      <xdr:rowOff>106377</xdr:rowOff>
    </xdr:from>
    <xdr:to>
      <xdr:col>3</xdr:col>
      <xdr:colOff>61828</xdr:colOff>
      <xdr:row>20</xdr:row>
      <xdr:rowOff>124277</xdr:rowOff>
    </xdr:to>
    <xdr:graphicFrame macro="">
      <xdr:nvGraphicFramePr>
        <xdr:cNvPr id="2" name="Діаграма 1">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401053</xdr:colOff>
      <xdr:row>20</xdr:row>
      <xdr:rowOff>50130</xdr:rowOff>
    </xdr:from>
    <xdr:to>
      <xdr:col>2</xdr:col>
      <xdr:colOff>987060</xdr:colOff>
      <xdr:row>36</xdr:row>
      <xdr:rowOff>68031</xdr:rowOff>
    </xdr:to>
    <xdr:graphicFrame macro="">
      <xdr:nvGraphicFramePr>
        <xdr:cNvPr id="3" name="Діаграма 2">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c:userShapes xmlns:c="http://schemas.openxmlformats.org/drawingml/2006/chart">
  <cdr:relSizeAnchor xmlns:cdr="http://schemas.openxmlformats.org/drawingml/2006/chartDrawing">
    <cdr:from>
      <cdr:x>0.28446</cdr:x>
      <cdr:y>0.05639</cdr:y>
    </cdr:from>
    <cdr:to>
      <cdr:x>0.28446</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47861" y="122397"/>
          <a:ext cx="0" cy="148320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0.49015</cdr:x>
      <cdr:y>0.04895</cdr:y>
    </cdr:from>
    <cdr:to>
      <cdr:x>0.49015</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460965" y="106248"/>
          <a:ext cx="0" cy="148320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0.69648</cdr:x>
      <cdr:y>0.04819</cdr:y>
    </cdr:from>
    <cdr:to>
      <cdr:x>0.69648</cdr:x>
      <cdr:y>0.72575</cdr:y>
    </cdr:to>
    <cdr:cxnSp macro="">
      <cdr:nvCxnSpPr>
        <cdr:cNvPr id="5" name="Пряма сполучна лінія 4"/>
        <cdr:cNvCxnSpPr/>
      </cdr:nvCxnSpPr>
      <cdr:spPr>
        <a:xfrm xmlns:a="http://schemas.openxmlformats.org/drawingml/2006/main" flipV="1">
          <a:off x="2075950" y="104599"/>
          <a:ext cx="0" cy="1470678"/>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2.xml><?xml version="1.0" encoding="utf-8"?>
<c:userShapes xmlns:c="http://schemas.openxmlformats.org/drawingml/2006/chart">
  <cdr:relSizeAnchor xmlns:cdr="http://schemas.openxmlformats.org/drawingml/2006/chartDrawing">
    <cdr:from>
      <cdr:x>0.28446</cdr:x>
      <cdr:y>0.05639</cdr:y>
    </cdr:from>
    <cdr:to>
      <cdr:x>0.28446</cdr:x>
      <cdr:y>0.73972</cdr:y>
    </cdr:to>
    <cdr:cxnSp macro="">
      <cdr:nvCxnSpPr>
        <cdr:cNvPr id="3" name="Пряма сполучна лінія 2">
          <a:extLst xmlns:a="http://schemas.openxmlformats.org/drawingml/2006/main">
            <a:ext uri="{FF2B5EF4-FFF2-40B4-BE49-F238E27FC236}">
              <a16:creationId xmlns:a16="http://schemas.microsoft.com/office/drawing/2014/main" id="{EF357975-2238-41A8-BE19-988235153FDD}"/>
            </a:ext>
          </a:extLst>
        </cdr:cNvPr>
        <cdr:cNvCxnSpPr/>
      </cdr:nvCxnSpPr>
      <cdr:spPr>
        <a:xfrm xmlns:a="http://schemas.openxmlformats.org/drawingml/2006/main" flipV="1">
          <a:off x="847861" y="122397"/>
          <a:ext cx="0" cy="148320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0.49015</cdr:x>
      <cdr:y>0.04895</cdr:y>
    </cdr:from>
    <cdr:to>
      <cdr:x>0.49015</cdr:x>
      <cdr:y>0.73228</cdr:y>
    </cdr:to>
    <cdr:cxnSp macro="">
      <cdr:nvCxnSpPr>
        <cdr:cNvPr id="4" name="Пряма сполучна лінія 3">
          <a:extLst xmlns:a="http://schemas.openxmlformats.org/drawingml/2006/main">
            <a:ext uri="{FF2B5EF4-FFF2-40B4-BE49-F238E27FC236}">
              <a16:creationId xmlns:a16="http://schemas.microsoft.com/office/drawing/2014/main" id="{A88E0B2E-9E6D-41A5-816E-F7F473AAED2B}"/>
            </a:ext>
          </a:extLst>
        </cdr:cNvPr>
        <cdr:cNvCxnSpPr/>
      </cdr:nvCxnSpPr>
      <cdr:spPr>
        <a:xfrm xmlns:a="http://schemas.openxmlformats.org/drawingml/2006/main" flipH="1" flipV="1">
          <a:off x="1460965" y="106248"/>
          <a:ext cx="0" cy="148320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0.69648</cdr:x>
      <cdr:y>0.04819</cdr:y>
    </cdr:from>
    <cdr:to>
      <cdr:x>0.69648</cdr:x>
      <cdr:y>0.72575</cdr:y>
    </cdr:to>
    <cdr:cxnSp macro="">
      <cdr:nvCxnSpPr>
        <cdr:cNvPr id="5" name="Пряма сполучна лінія 4"/>
        <cdr:cNvCxnSpPr/>
      </cdr:nvCxnSpPr>
      <cdr:spPr>
        <a:xfrm xmlns:a="http://schemas.openxmlformats.org/drawingml/2006/main" flipV="1">
          <a:off x="2075950" y="104599"/>
          <a:ext cx="0" cy="1470678"/>
        </a:xfrm>
        <a:prstGeom xmlns:a="http://schemas.openxmlformats.org/drawingml/2006/main" prst="line">
          <a:avLst/>
        </a:prstGeom>
        <a:ln xmlns:a="http://schemas.openxmlformats.org/drawingml/2006/main" w="9525">
          <a:solidFill>
            <a:schemeClr val="bg2">
              <a:lumMod val="50000"/>
            </a:schemeClr>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3.xml><?xml version="1.0" encoding="utf-8"?>
<xdr:wsDr xmlns:xdr="http://schemas.openxmlformats.org/drawingml/2006/spreadsheetDrawing" xmlns:a="http://schemas.openxmlformats.org/drawingml/2006/main">
  <xdr:twoCellAnchor>
    <xdr:from>
      <xdr:col>0</xdr:col>
      <xdr:colOff>425450</xdr:colOff>
      <xdr:row>8</xdr:row>
      <xdr:rowOff>15876</xdr:rowOff>
    </xdr:from>
    <xdr:to>
      <xdr:col>5</xdr:col>
      <xdr:colOff>24130</xdr:colOff>
      <xdr:row>18</xdr:row>
      <xdr:rowOff>113243</xdr:rowOff>
    </xdr:to>
    <xdr:graphicFrame macro="">
      <xdr:nvGraphicFramePr>
        <xdr:cNvPr id="2" name="Діаграма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412750</xdr:colOff>
      <xdr:row>18</xdr:row>
      <xdr:rowOff>82550</xdr:rowOff>
    </xdr:from>
    <xdr:to>
      <xdr:col>5</xdr:col>
      <xdr:colOff>11430</xdr:colOff>
      <xdr:row>28</xdr:row>
      <xdr:rowOff>179917</xdr:rowOff>
    </xdr:to>
    <xdr:graphicFrame macro="">
      <xdr:nvGraphicFramePr>
        <xdr:cNvPr id="3" name="Діаграма 2">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0</xdr:col>
      <xdr:colOff>241300</xdr:colOff>
      <xdr:row>7</xdr:row>
      <xdr:rowOff>12701</xdr:rowOff>
    </xdr:from>
    <xdr:to>
      <xdr:col>4</xdr:col>
      <xdr:colOff>488250</xdr:colOff>
      <xdr:row>17</xdr:row>
      <xdr:rowOff>151201</xdr:rowOff>
    </xdr:to>
    <xdr:graphicFrame macro="">
      <xdr:nvGraphicFramePr>
        <xdr:cNvPr id="2" name="Діаграма 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238125</xdr:colOff>
      <xdr:row>18</xdr:row>
      <xdr:rowOff>0</xdr:rowOff>
    </xdr:from>
    <xdr:to>
      <xdr:col>4</xdr:col>
      <xdr:colOff>485075</xdr:colOff>
      <xdr:row>28</xdr:row>
      <xdr:rowOff>138500</xdr:rowOff>
    </xdr:to>
    <xdr:graphicFrame macro="">
      <xdr:nvGraphicFramePr>
        <xdr:cNvPr id="3" name="Діаграма 2">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0</xdr:col>
      <xdr:colOff>447431</xdr:colOff>
      <xdr:row>7</xdr:row>
      <xdr:rowOff>79252</xdr:rowOff>
    </xdr:from>
    <xdr:to>
      <xdr:col>5</xdr:col>
      <xdr:colOff>229243</xdr:colOff>
      <xdr:row>18</xdr:row>
      <xdr:rowOff>88900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349250</xdr:colOff>
      <xdr:row>18</xdr:row>
      <xdr:rowOff>177800</xdr:rowOff>
    </xdr:from>
    <xdr:to>
      <xdr:col>5</xdr:col>
      <xdr:colOff>131062</xdr:colOff>
      <xdr:row>29</xdr:row>
      <xdr:rowOff>193798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xdr:wsDr xmlns:xdr="http://schemas.openxmlformats.org/drawingml/2006/spreadsheetDrawing" xmlns:a="http://schemas.openxmlformats.org/drawingml/2006/main">
  <xdr:twoCellAnchor>
    <xdr:from>
      <xdr:col>0</xdr:col>
      <xdr:colOff>342445</xdr:colOff>
      <xdr:row>6</xdr:row>
      <xdr:rowOff>186418</xdr:rowOff>
    </xdr:from>
    <xdr:to>
      <xdr:col>5</xdr:col>
      <xdr:colOff>544945</xdr:colOff>
      <xdr:row>19</xdr:row>
      <xdr:rowOff>119105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428625</xdr:colOff>
      <xdr:row>20</xdr:row>
      <xdr:rowOff>158750</xdr:rowOff>
    </xdr:from>
    <xdr:to>
      <xdr:col>5</xdr:col>
      <xdr:colOff>567625</xdr:colOff>
      <xdr:row>33</xdr:row>
      <xdr:rowOff>115250</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7.xml><?xml version="1.0" encoding="utf-8"?>
<xdr:wsDr xmlns:xdr="http://schemas.openxmlformats.org/drawingml/2006/spreadsheetDrawing" xmlns:a="http://schemas.openxmlformats.org/drawingml/2006/main">
  <xdr:twoCellAnchor>
    <xdr:from>
      <xdr:col>0</xdr:col>
      <xdr:colOff>578302</xdr:colOff>
      <xdr:row>7</xdr:row>
      <xdr:rowOff>66221</xdr:rowOff>
    </xdr:from>
    <xdr:to>
      <xdr:col>6</xdr:col>
      <xdr:colOff>352177</xdr:colOff>
      <xdr:row>24</xdr:row>
      <xdr:rowOff>41686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26</xdr:row>
      <xdr:rowOff>0</xdr:rowOff>
    </xdr:from>
    <xdr:to>
      <xdr:col>6</xdr:col>
      <xdr:colOff>383475</xdr:colOff>
      <xdr:row>43</xdr:row>
      <xdr:rowOff>21185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8.xml><?xml version="1.0" encoding="utf-8"?>
<xdr:wsDr xmlns:xdr="http://schemas.openxmlformats.org/drawingml/2006/spreadsheetDrawing" xmlns:a="http://schemas.openxmlformats.org/drawingml/2006/main">
  <xdr:twoCellAnchor>
    <xdr:from>
      <xdr:col>1</xdr:col>
      <xdr:colOff>162000</xdr:colOff>
      <xdr:row>7</xdr:row>
      <xdr:rowOff>103413</xdr:rowOff>
    </xdr:from>
    <xdr:to>
      <xdr:col>6</xdr:col>
      <xdr:colOff>295228</xdr:colOff>
      <xdr:row>18</xdr:row>
      <xdr:rowOff>60540</xdr:rowOff>
    </xdr:to>
    <xdr:graphicFrame macro="">
      <xdr:nvGraphicFramePr>
        <xdr:cNvPr id="2"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203200</xdr:colOff>
      <xdr:row>19</xdr:row>
      <xdr:rowOff>44450</xdr:rowOff>
    </xdr:from>
    <xdr:to>
      <xdr:col>6</xdr:col>
      <xdr:colOff>336428</xdr:colOff>
      <xdr:row>31</xdr:row>
      <xdr:rowOff>1577</xdr:rowOff>
    </xdr:to>
    <xdr:graphicFrame macro="">
      <xdr:nvGraphicFramePr>
        <xdr:cNvPr id="4" name="Диаграм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9.xml><?xml version="1.0" encoding="utf-8"?>
<c:userShapes xmlns:c="http://schemas.openxmlformats.org/drawingml/2006/chart">
  <cdr:relSizeAnchor xmlns:cdr="http://schemas.openxmlformats.org/drawingml/2006/chartDrawing">
    <cdr:from>
      <cdr:x>0.54439</cdr:x>
      <cdr:y>0.04325</cdr:y>
    </cdr:from>
    <cdr:to>
      <cdr:x>0.54439</cdr:x>
      <cdr:y>0.67456</cdr:y>
    </cdr:to>
    <cdr:cxnSp macro="">
      <cdr:nvCxnSpPr>
        <cdr:cNvPr id="2" name="Прямая соединительная линия 5"/>
        <cdr:cNvCxnSpPr/>
      </cdr:nvCxnSpPr>
      <cdr:spPr>
        <a:xfrm xmlns:a="http://schemas.openxmlformats.org/drawingml/2006/main">
          <a:off x="1662683" y="93719"/>
          <a:ext cx="0" cy="1368000"/>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xml><?xml version="1.0" encoding="utf-8"?>
<xdr:wsDr xmlns:xdr="http://schemas.openxmlformats.org/drawingml/2006/spreadsheetDrawing" xmlns:a="http://schemas.openxmlformats.org/drawingml/2006/main">
  <xdr:twoCellAnchor>
    <xdr:from>
      <xdr:col>1</xdr:col>
      <xdr:colOff>174887</xdr:colOff>
      <xdr:row>6</xdr:row>
      <xdr:rowOff>293605</xdr:rowOff>
    </xdr:from>
    <xdr:to>
      <xdr:col>4</xdr:col>
      <xdr:colOff>131325</xdr:colOff>
      <xdr:row>18</xdr:row>
      <xdr:rowOff>19210</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188148</xdr:colOff>
      <xdr:row>18</xdr:row>
      <xdr:rowOff>37631</xdr:rowOff>
    </xdr:from>
    <xdr:to>
      <xdr:col>4</xdr:col>
      <xdr:colOff>144586</xdr:colOff>
      <xdr:row>33</xdr:row>
      <xdr:rowOff>140138</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c:userShapes xmlns:c="http://schemas.openxmlformats.org/drawingml/2006/chart">
  <cdr:relSizeAnchor xmlns:cdr="http://schemas.openxmlformats.org/drawingml/2006/chartDrawing">
    <cdr:from>
      <cdr:x>0.54439</cdr:x>
      <cdr:y>0.04325</cdr:y>
    </cdr:from>
    <cdr:to>
      <cdr:x>0.54439</cdr:x>
      <cdr:y>0.67456</cdr:y>
    </cdr:to>
    <cdr:cxnSp macro="">
      <cdr:nvCxnSpPr>
        <cdr:cNvPr id="2" name="Прямая соединительная линия 5"/>
        <cdr:cNvCxnSpPr/>
      </cdr:nvCxnSpPr>
      <cdr:spPr>
        <a:xfrm xmlns:a="http://schemas.openxmlformats.org/drawingml/2006/main">
          <a:off x="1662683" y="93719"/>
          <a:ext cx="0" cy="1368000"/>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1.xml><?xml version="1.0" encoding="utf-8"?>
<xdr:wsDr xmlns:xdr="http://schemas.openxmlformats.org/drawingml/2006/spreadsheetDrawing" xmlns:a="http://schemas.openxmlformats.org/drawingml/2006/main">
  <xdr:twoCellAnchor>
    <xdr:from>
      <xdr:col>2</xdr:col>
      <xdr:colOff>825500</xdr:colOff>
      <xdr:row>7</xdr:row>
      <xdr:rowOff>127000</xdr:rowOff>
    </xdr:from>
    <xdr:to>
      <xdr:col>2</xdr:col>
      <xdr:colOff>871219</xdr:colOff>
      <xdr:row>7</xdr:row>
      <xdr:rowOff>174625</xdr:rowOff>
    </xdr:to>
    <xdr:sp macro="" textlink="">
      <xdr:nvSpPr>
        <xdr:cNvPr id="2" name="Блок-схема: перфострічка 1"/>
        <xdr:cNvSpPr/>
      </xdr:nvSpPr>
      <xdr:spPr>
        <a:xfrm>
          <a:off x="3141980" y="1087120"/>
          <a:ext cx="45719" cy="47625"/>
        </a:xfrm>
        <a:prstGeom prst="flowChartPunchedTap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uk-UA" sz="1100"/>
        </a:p>
      </xdr:txBody>
    </xdr:sp>
    <xdr:clientData/>
  </xdr:twoCellAnchor>
  <xdr:twoCellAnchor>
    <xdr:from>
      <xdr:col>0</xdr:col>
      <xdr:colOff>210036</xdr:colOff>
      <xdr:row>7</xdr:row>
      <xdr:rowOff>80431</xdr:rowOff>
    </xdr:from>
    <xdr:to>
      <xdr:col>3</xdr:col>
      <xdr:colOff>170748</xdr:colOff>
      <xdr:row>18</xdr:row>
      <xdr:rowOff>115624</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214922</xdr:colOff>
      <xdr:row>18</xdr:row>
      <xdr:rowOff>175845</xdr:rowOff>
    </xdr:from>
    <xdr:to>
      <xdr:col>3</xdr:col>
      <xdr:colOff>175634</xdr:colOff>
      <xdr:row>30</xdr:row>
      <xdr:rowOff>49845</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c:userShapes xmlns:c="http://schemas.openxmlformats.org/drawingml/2006/chart">
  <cdr:relSizeAnchor xmlns:cdr="http://schemas.openxmlformats.org/drawingml/2006/chartDrawing">
    <cdr:from>
      <cdr:x>0.49214</cdr:x>
      <cdr:y>0.0508</cdr:y>
    </cdr:from>
    <cdr:to>
      <cdr:x>0.49214</cdr:x>
      <cdr:y>0.66029</cdr:y>
    </cdr:to>
    <cdr:cxnSp macro="">
      <cdr:nvCxnSpPr>
        <cdr:cNvPr id="5" name="Прямая соединительная линия 1"/>
        <cdr:cNvCxnSpPr/>
      </cdr:nvCxnSpPr>
      <cdr:spPr>
        <a:xfrm xmlns:a="http://schemas.openxmlformats.org/drawingml/2006/main">
          <a:off x="1511950" y="109852"/>
          <a:ext cx="0" cy="1317987"/>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0.29002</cdr:x>
      <cdr:y>0.05223</cdr:y>
    </cdr:from>
    <cdr:to>
      <cdr:x>0.29002</cdr:x>
      <cdr:y>0.66172</cdr:y>
    </cdr:to>
    <cdr:cxnSp macro="">
      <cdr:nvCxnSpPr>
        <cdr:cNvPr id="7" name="Прямая соединительная линия 1"/>
        <cdr:cNvCxnSpPr/>
      </cdr:nvCxnSpPr>
      <cdr:spPr>
        <a:xfrm xmlns:a="http://schemas.openxmlformats.org/drawingml/2006/main">
          <a:off x="890997" y="112944"/>
          <a:ext cx="0" cy="1317988"/>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0.68719</cdr:x>
      <cdr:y>0.05435</cdr:y>
    </cdr:from>
    <cdr:to>
      <cdr:x>0.68719</cdr:x>
      <cdr:y>0.66384</cdr:y>
    </cdr:to>
    <cdr:cxnSp macro="">
      <cdr:nvCxnSpPr>
        <cdr:cNvPr id="6" name="Прямая соединительная линия 5"/>
        <cdr:cNvCxnSpPr/>
      </cdr:nvCxnSpPr>
      <cdr:spPr>
        <a:xfrm xmlns:a="http://schemas.openxmlformats.org/drawingml/2006/main">
          <a:off x="2111188" y="117528"/>
          <a:ext cx="0" cy="1317987"/>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3.xml><?xml version="1.0" encoding="utf-8"?>
<c:userShapes xmlns:c="http://schemas.openxmlformats.org/drawingml/2006/chart">
  <cdr:relSizeAnchor xmlns:cdr="http://schemas.openxmlformats.org/drawingml/2006/chartDrawing">
    <cdr:from>
      <cdr:x>0.28987</cdr:x>
      <cdr:y>0.0573</cdr:y>
    </cdr:from>
    <cdr:to>
      <cdr:x>0.28987</cdr:x>
      <cdr:y>0.66679</cdr:y>
    </cdr:to>
    <cdr:cxnSp macro="">
      <cdr:nvCxnSpPr>
        <cdr:cNvPr id="7" name="Прямая соединительная линия 1"/>
        <cdr:cNvCxnSpPr/>
      </cdr:nvCxnSpPr>
      <cdr:spPr>
        <a:xfrm xmlns:a="http://schemas.openxmlformats.org/drawingml/2006/main">
          <a:off x="890536" y="123768"/>
          <a:ext cx="0" cy="1316498"/>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0.48272</cdr:x>
      <cdr:y>0.05316</cdr:y>
    </cdr:from>
    <cdr:to>
      <cdr:x>0.48272</cdr:x>
      <cdr:y>0.66265</cdr:y>
    </cdr:to>
    <cdr:cxnSp macro="">
      <cdr:nvCxnSpPr>
        <cdr:cNvPr id="4" name="Прямая соединительная линия 1"/>
        <cdr:cNvCxnSpPr/>
      </cdr:nvCxnSpPr>
      <cdr:spPr>
        <a:xfrm xmlns:a="http://schemas.openxmlformats.org/drawingml/2006/main">
          <a:off x="1483015" y="114827"/>
          <a:ext cx="0" cy="1316498"/>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dr:relSizeAnchor xmlns:cdr="http://schemas.openxmlformats.org/drawingml/2006/chartDrawing">
    <cdr:from>
      <cdr:x>0.68697</cdr:x>
      <cdr:y>0.04966</cdr:y>
    </cdr:from>
    <cdr:to>
      <cdr:x>0.68697</cdr:x>
      <cdr:y>0.65915</cdr:y>
    </cdr:to>
    <cdr:cxnSp macro="">
      <cdr:nvCxnSpPr>
        <cdr:cNvPr id="6" name="Прямая соединительная линия 5"/>
        <cdr:cNvCxnSpPr/>
      </cdr:nvCxnSpPr>
      <cdr:spPr>
        <a:xfrm xmlns:a="http://schemas.openxmlformats.org/drawingml/2006/main">
          <a:off x="2110512" y="107268"/>
          <a:ext cx="0" cy="1316498"/>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4.xml><?xml version="1.0" encoding="utf-8"?>
<xdr:wsDr xmlns:xdr="http://schemas.openxmlformats.org/drawingml/2006/spreadsheetDrawing" xmlns:a="http://schemas.openxmlformats.org/drawingml/2006/main">
  <xdr:twoCellAnchor>
    <xdr:from>
      <xdr:col>0</xdr:col>
      <xdr:colOff>462644</xdr:colOff>
      <xdr:row>10</xdr:row>
      <xdr:rowOff>61873</xdr:rowOff>
    </xdr:from>
    <xdr:to>
      <xdr:col>6</xdr:col>
      <xdr:colOff>52823</xdr:colOff>
      <xdr:row>26</xdr:row>
      <xdr:rowOff>44730</xdr:rowOff>
    </xdr:to>
    <xdr:graphicFrame macro="">
      <xdr:nvGraphicFramePr>
        <xdr:cNvPr id="2"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468630</xdr:colOff>
      <xdr:row>28</xdr:row>
      <xdr:rowOff>99060</xdr:rowOff>
    </xdr:from>
    <xdr:to>
      <xdr:col>6</xdr:col>
      <xdr:colOff>58809</xdr:colOff>
      <xdr:row>42</xdr:row>
      <xdr:rowOff>158117</xdr:rowOff>
    </xdr:to>
    <xdr:graphicFrame macro="">
      <xdr:nvGraphicFramePr>
        <xdr:cNvPr id="3" name="Диаграм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c:userShapes xmlns:c="http://schemas.openxmlformats.org/drawingml/2006/chart">
  <cdr:relSizeAnchor xmlns:cdr="http://schemas.openxmlformats.org/drawingml/2006/chartDrawing">
    <cdr:from>
      <cdr:x>0.23691</cdr:x>
      <cdr:y>0.07385</cdr:y>
    </cdr:from>
    <cdr:to>
      <cdr:x>0.23691</cdr:x>
      <cdr:y>0.63377</cdr:y>
    </cdr:to>
    <cdr:cxnSp macro="">
      <cdr:nvCxnSpPr>
        <cdr:cNvPr id="3" name="Прямая соединительная линия 1"/>
        <cdr:cNvCxnSpPr/>
      </cdr:nvCxnSpPr>
      <cdr:spPr>
        <a:xfrm xmlns:a="http://schemas.openxmlformats.org/drawingml/2006/main">
          <a:off x="748794" y="153085"/>
          <a:ext cx="0" cy="1160666"/>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6.xml><?xml version="1.0" encoding="utf-8"?>
<c:userShapes xmlns:c="http://schemas.openxmlformats.org/drawingml/2006/chart">
  <cdr:relSizeAnchor xmlns:cdr="http://schemas.openxmlformats.org/drawingml/2006/chartDrawing">
    <cdr:from>
      <cdr:x>0.23002</cdr:x>
      <cdr:y>0.07385</cdr:y>
    </cdr:from>
    <cdr:to>
      <cdr:x>0.23002</cdr:x>
      <cdr:y>0.62895</cdr:y>
    </cdr:to>
    <cdr:cxnSp macro="">
      <cdr:nvCxnSpPr>
        <cdr:cNvPr id="3" name="Прямая соединительная линия 1"/>
        <cdr:cNvCxnSpPr/>
      </cdr:nvCxnSpPr>
      <cdr:spPr>
        <a:xfrm xmlns:a="http://schemas.openxmlformats.org/drawingml/2006/main">
          <a:off x="729527" y="150673"/>
          <a:ext cx="0" cy="1132547"/>
        </a:xfrm>
        <a:prstGeom xmlns:a="http://schemas.openxmlformats.org/drawingml/2006/main" prst="line">
          <a:avLst/>
        </a:prstGeom>
        <a:noFill xmlns:a="http://schemas.openxmlformats.org/drawingml/2006/main"/>
        <a:ln xmlns:a="http://schemas.openxmlformats.org/drawingml/2006/main" w="9525" cap="flat" cmpd="sng" algn="ctr">
          <a:solidFill>
            <a:schemeClr val="tx2"/>
          </a:solidFill>
          <a:prstDash val="dash"/>
        </a:ln>
        <a:effectLst xmlns:a="http://schemas.openxmlformats.org/drawingml/2006/main"/>
      </cdr:spPr>
    </cdr:cxnSp>
  </cdr:relSizeAnchor>
</c:userShapes>
</file>

<file path=xl/drawings/drawing57.xml><?xml version="1.0" encoding="utf-8"?>
<xdr:wsDr xmlns:xdr="http://schemas.openxmlformats.org/drawingml/2006/spreadsheetDrawing" xmlns:a="http://schemas.openxmlformats.org/drawingml/2006/main">
  <xdr:twoCellAnchor>
    <xdr:from>
      <xdr:col>0</xdr:col>
      <xdr:colOff>571499</xdr:colOff>
      <xdr:row>6</xdr:row>
      <xdr:rowOff>136525</xdr:rowOff>
    </xdr:from>
    <xdr:to>
      <xdr:col>5</xdr:col>
      <xdr:colOff>585786</xdr:colOff>
      <xdr:row>18</xdr:row>
      <xdr:rowOff>47625</xdr:rowOff>
    </xdr:to>
    <xdr:graphicFrame macro="">
      <xdr:nvGraphicFramePr>
        <xdr:cNvPr id="2" name="Діаграма 1">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18</xdr:row>
      <xdr:rowOff>79375</xdr:rowOff>
    </xdr:from>
    <xdr:to>
      <xdr:col>5</xdr:col>
      <xdr:colOff>554037</xdr:colOff>
      <xdr:row>29</xdr:row>
      <xdr:rowOff>180975</xdr:rowOff>
    </xdr:to>
    <xdr:graphicFrame macro="">
      <xdr:nvGraphicFramePr>
        <xdr:cNvPr id="3" name="Діаграма 2">
          <a:extLst>
            <a:ext uri="{FF2B5EF4-FFF2-40B4-BE49-F238E27FC236}">
              <a16:creationId xmlns:a16="http://schemas.microsoft.com/office/drawing/2014/main" id="{00000000-0008-0000-2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8.xml><?xml version="1.0" encoding="utf-8"?>
<xdr:wsDr xmlns:xdr="http://schemas.openxmlformats.org/drawingml/2006/spreadsheetDrawing" xmlns:a="http://schemas.openxmlformats.org/drawingml/2006/main">
  <xdr:twoCellAnchor>
    <xdr:from>
      <xdr:col>1</xdr:col>
      <xdr:colOff>31749</xdr:colOff>
      <xdr:row>7</xdr:row>
      <xdr:rowOff>31750</xdr:rowOff>
    </xdr:from>
    <xdr:to>
      <xdr:col>6</xdr:col>
      <xdr:colOff>44450</xdr:colOff>
      <xdr:row>17</xdr:row>
      <xdr:rowOff>170250</xdr:rowOff>
    </xdr:to>
    <xdr:graphicFrame macro="">
      <xdr:nvGraphicFramePr>
        <xdr:cNvPr id="3" name="Діаграма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18</xdr:row>
      <xdr:rowOff>63500</xdr:rowOff>
    </xdr:from>
    <xdr:to>
      <xdr:col>6</xdr:col>
      <xdr:colOff>60326</xdr:colOff>
      <xdr:row>28</xdr:row>
      <xdr:rowOff>168487</xdr:rowOff>
    </xdr:to>
    <xdr:graphicFrame macro="">
      <xdr:nvGraphicFramePr>
        <xdr:cNvPr id="4" name="Діаграма 3">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9.xml><?xml version="1.0" encoding="utf-8"?>
<xdr:wsDr xmlns:xdr="http://schemas.openxmlformats.org/drawingml/2006/spreadsheetDrawing" xmlns:a="http://schemas.openxmlformats.org/drawingml/2006/main">
  <xdr:twoCellAnchor>
    <xdr:from>
      <xdr:col>0</xdr:col>
      <xdr:colOff>525780</xdr:colOff>
      <xdr:row>7</xdr:row>
      <xdr:rowOff>153036</xdr:rowOff>
    </xdr:from>
    <xdr:to>
      <xdr:col>5</xdr:col>
      <xdr:colOff>529842</xdr:colOff>
      <xdr:row>18</xdr:row>
      <xdr:rowOff>145536</xdr:rowOff>
    </xdr:to>
    <xdr:graphicFrame macro="">
      <xdr:nvGraphicFramePr>
        <xdr:cNvPr id="2" name="Діаграма 1">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539751</xdr:colOff>
      <xdr:row>19</xdr:row>
      <xdr:rowOff>0</xdr:rowOff>
    </xdr:from>
    <xdr:to>
      <xdr:col>5</xdr:col>
      <xdr:colOff>543813</xdr:colOff>
      <xdr:row>29</xdr:row>
      <xdr:rowOff>183000</xdr:rowOff>
    </xdr:to>
    <xdr:graphicFrame macro="">
      <xdr:nvGraphicFramePr>
        <xdr:cNvPr id="3" name="Діаграма 2">
          <a:extLst>
            <a:ext uri="{FF2B5EF4-FFF2-40B4-BE49-F238E27FC236}">
              <a16:creationId xmlns:a16="http://schemas.microsoft.com/office/drawing/2014/main" id="{00000000-0008-0000-2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0.29243</cdr:x>
      <cdr:y>0.04921</cdr:y>
    </cdr:from>
    <cdr:to>
      <cdr:x>0.29243</cdr:x>
      <cdr:y>0.6416</cdr:y>
    </cdr:to>
    <cdr:cxnSp macro="">
      <cdr:nvCxnSpPr>
        <cdr:cNvPr id="3" name="Пряма сполучна лінія 2"/>
        <cdr:cNvCxnSpPr/>
      </cdr:nvCxnSpPr>
      <cdr:spPr>
        <a:xfrm xmlns:a="http://schemas.openxmlformats.org/drawingml/2006/main" flipV="1">
          <a:off x="895555" y="119370"/>
          <a:ext cx="0" cy="143698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0.xml><?xml version="1.0" encoding="utf-8"?>
<xdr:wsDr xmlns:xdr="http://schemas.openxmlformats.org/drawingml/2006/spreadsheetDrawing" xmlns:a="http://schemas.openxmlformats.org/drawingml/2006/main">
  <xdr:twoCellAnchor>
    <xdr:from>
      <xdr:col>1</xdr:col>
      <xdr:colOff>76798</xdr:colOff>
      <xdr:row>6</xdr:row>
      <xdr:rowOff>127449</xdr:rowOff>
    </xdr:from>
    <xdr:to>
      <xdr:col>6</xdr:col>
      <xdr:colOff>89498</xdr:colOff>
      <xdr:row>18</xdr:row>
      <xdr:rowOff>129989</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156818</xdr:colOff>
      <xdr:row>18</xdr:row>
      <xdr:rowOff>136110</xdr:rowOff>
    </xdr:from>
    <xdr:to>
      <xdr:col>6</xdr:col>
      <xdr:colOff>169518</xdr:colOff>
      <xdr:row>30</xdr:row>
      <xdr:rowOff>138651</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365125</xdr:colOff>
      <xdr:row>18</xdr:row>
      <xdr:rowOff>78318</xdr:rowOff>
    </xdr:to>
    <xdr:graphicFrame macro="">
      <xdr:nvGraphicFramePr>
        <xdr:cNvPr id="2" name="Діаграма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333375</xdr:colOff>
      <xdr:row>18</xdr:row>
      <xdr:rowOff>114300</xdr:rowOff>
    </xdr:from>
    <xdr:to>
      <xdr:col>5</xdr:col>
      <xdr:colOff>346075</xdr:colOff>
      <xdr:row>28</xdr:row>
      <xdr:rowOff>135467</xdr:rowOff>
    </xdr:to>
    <xdr:graphicFrame macro="">
      <xdr:nvGraphicFramePr>
        <xdr:cNvPr id="3" name="Діаграма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a:extLst>
            <a:ext uri="{FF2B5EF4-FFF2-40B4-BE49-F238E27FC236}">
              <a16:creationId xmlns:a16="http://schemas.microsoft.com/office/drawing/2014/main" id="{00000000-0008-0000-2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19</xdr:row>
      <xdr:rowOff>76200</xdr:rowOff>
    </xdr:from>
    <xdr:to>
      <xdr:col>6</xdr:col>
      <xdr:colOff>60325</xdr:colOff>
      <xdr:row>30</xdr:row>
      <xdr:rowOff>104700</xdr:rowOff>
    </xdr:to>
    <xdr:graphicFrame macro="">
      <xdr:nvGraphicFramePr>
        <xdr:cNvPr id="3" name="Діаграма 2">
          <a:extLst>
            <a:ext uri="{FF2B5EF4-FFF2-40B4-BE49-F238E27FC236}">
              <a16:creationId xmlns:a16="http://schemas.microsoft.com/office/drawing/2014/main" id="{00000000-0008-0000-2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xdr:from>
      <xdr:col>0</xdr:col>
      <xdr:colOff>344487</xdr:colOff>
      <xdr:row>6</xdr:row>
      <xdr:rowOff>61912</xdr:rowOff>
    </xdr:from>
    <xdr:to>
      <xdr:col>5</xdr:col>
      <xdr:colOff>326324</xdr:colOff>
      <xdr:row>17</xdr:row>
      <xdr:rowOff>31749</xdr:rowOff>
    </xdr:to>
    <xdr:graphicFrame macro="">
      <xdr:nvGraphicFramePr>
        <xdr:cNvPr id="3" name="Діаграма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341312</xdr:colOff>
      <xdr:row>17</xdr:row>
      <xdr:rowOff>95250</xdr:rowOff>
    </xdr:from>
    <xdr:to>
      <xdr:col>5</xdr:col>
      <xdr:colOff>323149</xdr:colOff>
      <xdr:row>28</xdr:row>
      <xdr:rowOff>65087</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xdr:from>
      <xdr:col>1</xdr:col>
      <xdr:colOff>99060</xdr:colOff>
      <xdr:row>7</xdr:row>
      <xdr:rowOff>19051</xdr:rowOff>
    </xdr:from>
    <xdr:to>
      <xdr:col>6</xdr:col>
      <xdr:colOff>111760</xdr:colOff>
      <xdr:row>18</xdr:row>
      <xdr:rowOff>69004</xdr:rowOff>
    </xdr:to>
    <xdr:graphicFrame macro="">
      <xdr:nvGraphicFramePr>
        <xdr:cNvPr id="2" name="Діаграма 1">
          <a:extLst>
            <a:ext uri="{FF2B5EF4-FFF2-40B4-BE49-F238E27FC236}">
              <a16:creationId xmlns:a16="http://schemas.microsoft.com/office/drawing/2014/main" id="{00000000-0008-0000-2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60960</xdr:colOff>
      <xdr:row>19</xdr:row>
      <xdr:rowOff>68580</xdr:rowOff>
    </xdr:from>
    <xdr:to>
      <xdr:col>6</xdr:col>
      <xdr:colOff>73660</xdr:colOff>
      <xdr:row>30</xdr:row>
      <xdr:rowOff>118533</xdr:rowOff>
    </xdr:to>
    <xdr:graphicFrame macro="">
      <xdr:nvGraphicFramePr>
        <xdr:cNvPr id="3" name="Діаграма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xdr:from>
      <xdr:col>0</xdr:col>
      <xdr:colOff>342900</xdr:colOff>
      <xdr:row>8</xdr:row>
      <xdr:rowOff>20638</xdr:rowOff>
    </xdr:from>
    <xdr:to>
      <xdr:col>5</xdr:col>
      <xdr:colOff>346962</xdr:colOff>
      <xdr:row>19</xdr:row>
      <xdr:rowOff>13138</xdr:rowOff>
    </xdr:to>
    <xdr:graphicFrame macro="">
      <xdr:nvGraphicFramePr>
        <xdr:cNvPr id="4" name="Діаграма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309563</xdr:colOff>
      <xdr:row>19</xdr:row>
      <xdr:rowOff>15875</xdr:rowOff>
    </xdr:from>
    <xdr:to>
      <xdr:col>5</xdr:col>
      <xdr:colOff>313625</xdr:colOff>
      <xdr:row>30</xdr:row>
      <xdr:rowOff>8375</xdr:rowOff>
    </xdr:to>
    <xdr:graphicFrame macro="">
      <xdr:nvGraphicFramePr>
        <xdr:cNvPr id="5" name="Діаграма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xdr:from>
      <xdr:col>1</xdr:col>
      <xdr:colOff>39687</xdr:colOff>
      <xdr:row>8</xdr:row>
      <xdr:rowOff>1588</xdr:rowOff>
    </xdr:from>
    <xdr:to>
      <xdr:col>6</xdr:col>
      <xdr:colOff>52388</xdr:colOff>
      <xdr:row>20</xdr:row>
      <xdr:rowOff>48155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21</xdr:row>
      <xdr:rowOff>0</xdr:rowOff>
    </xdr:from>
    <xdr:to>
      <xdr:col>6</xdr:col>
      <xdr:colOff>12701</xdr:colOff>
      <xdr:row>33</xdr:row>
      <xdr:rowOff>46567</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xdr:wsDr xmlns:xdr="http://schemas.openxmlformats.org/drawingml/2006/spreadsheetDrawing" xmlns:a="http://schemas.openxmlformats.org/drawingml/2006/main">
  <xdr:twoCellAnchor>
    <xdr:from>
      <xdr:col>0</xdr:col>
      <xdr:colOff>352425</xdr:colOff>
      <xdr:row>8</xdr:row>
      <xdr:rowOff>57151</xdr:rowOff>
    </xdr:from>
    <xdr:to>
      <xdr:col>5</xdr:col>
      <xdr:colOff>466725</xdr:colOff>
      <xdr:row>18</xdr:row>
      <xdr:rowOff>78318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333374</xdr:colOff>
      <xdr:row>18</xdr:row>
      <xdr:rowOff>114300</xdr:rowOff>
    </xdr:from>
    <xdr:to>
      <xdr:col>5</xdr:col>
      <xdr:colOff>419099</xdr:colOff>
      <xdr:row>28</xdr:row>
      <xdr:rowOff>135467</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8.xml><?xml version="1.0" encoding="utf-8"?>
<c:userShapes xmlns:c="http://schemas.openxmlformats.org/drawingml/2006/chart">
  <cdr:relSizeAnchor xmlns:cdr="http://schemas.openxmlformats.org/drawingml/2006/chartDrawing">
    <cdr:from>
      <cdr:x>0.51906</cdr:x>
      <cdr:y>0.05227</cdr:y>
    </cdr:from>
    <cdr:to>
      <cdr:x>0.51906</cdr:x>
      <cdr:y>0.81856</cdr:y>
    </cdr:to>
    <cdr:cxnSp macro="">
      <cdr:nvCxnSpPr>
        <cdr:cNvPr id="2" name="Пряма сполучна лінія 1"/>
        <cdr:cNvCxnSpPr/>
      </cdr:nvCxnSpPr>
      <cdr:spPr>
        <a:xfrm xmlns:a="http://schemas.openxmlformats.org/drawingml/2006/main" flipV="1">
          <a:off x="1641422" y="96088"/>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0.30554</cdr:x>
      <cdr:y>0.05127</cdr:y>
    </cdr:from>
    <cdr:to>
      <cdr:x>0.30554</cdr:x>
      <cdr:y>0.81756</cdr:y>
    </cdr:to>
    <cdr:cxnSp macro="">
      <cdr:nvCxnSpPr>
        <cdr:cNvPr id="4" name="Пряма сполучна лінія 3"/>
        <cdr:cNvCxnSpPr/>
      </cdr:nvCxnSpPr>
      <cdr:spPr>
        <a:xfrm xmlns:a="http://schemas.openxmlformats.org/drawingml/2006/main" flipV="1">
          <a:off x="966213" y="94249"/>
          <a:ext cx="0" cy="140862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0.73437</cdr:x>
      <cdr:y>0.05249</cdr:y>
    </cdr:from>
    <cdr:to>
      <cdr:x>0.73437</cdr:x>
      <cdr:y>0.81878</cdr:y>
    </cdr:to>
    <cdr:cxnSp macro="">
      <cdr:nvCxnSpPr>
        <cdr:cNvPr id="5" name="Пряма сполучна лінія 4"/>
        <cdr:cNvCxnSpPr/>
      </cdr:nvCxnSpPr>
      <cdr:spPr>
        <a:xfrm xmlns:a="http://schemas.openxmlformats.org/drawingml/2006/main" flipV="1">
          <a:off x="2322291" y="96494"/>
          <a:ext cx="0" cy="140862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c:userShapes xmlns:c="http://schemas.openxmlformats.org/drawingml/2006/chart">
  <cdr:relSizeAnchor xmlns:cdr="http://schemas.openxmlformats.org/drawingml/2006/chartDrawing">
    <cdr:from>
      <cdr:x>0.52374</cdr:x>
      <cdr:y>0.05718</cdr:y>
    </cdr:from>
    <cdr:to>
      <cdr:x>0.52374</cdr:x>
      <cdr:y>0.82346</cdr:y>
    </cdr:to>
    <cdr:cxnSp macro="">
      <cdr:nvCxnSpPr>
        <cdr:cNvPr id="2" name="Пряма сполучна лінія 1"/>
        <cdr:cNvCxnSpPr/>
      </cdr:nvCxnSpPr>
      <cdr:spPr>
        <a:xfrm xmlns:a="http://schemas.openxmlformats.org/drawingml/2006/main" flipV="1">
          <a:off x="1641267" y="105111"/>
          <a:ext cx="0" cy="140860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0.3094</cdr:x>
      <cdr:y>0.06495</cdr:y>
    </cdr:from>
    <cdr:to>
      <cdr:x>0.3094</cdr:x>
      <cdr:y>0.83123</cdr:y>
    </cdr:to>
    <cdr:cxnSp macro="">
      <cdr:nvCxnSpPr>
        <cdr:cNvPr id="4" name="Пряма сполучна лінія 3"/>
        <cdr:cNvCxnSpPr/>
      </cdr:nvCxnSpPr>
      <cdr:spPr>
        <a:xfrm xmlns:a="http://schemas.openxmlformats.org/drawingml/2006/main" flipV="1">
          <a:off x="969563" y="119394"/>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0.73886</cdr:x>
      <cdr:y>0.06103</cdr:y>
    </cdr:from>
    <cdr:to>
      <cdr:x>0.73886</cdr:x>
      <cdr:y>0.82731</cdr:y>
    </cdr:to>
    <cdr:cxnSp macro="">
      <cdr:nvCxnSpPr>
        <cdr:cNvPr id="5" name="Пряма сполучна лінія 4"/>
        <cdr:cNvCxnSpPr/>
      </cdr:nvCxnSpPr>
      <cdr:spPr>
        <a:xfrm xmlns:a="http://schemas.openxmlformats.org/drawingml/2006/main" flipV="1">
          <a:off x="2315380" y="112188"/>
          <a:ext cx="0" cy="14086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0.28997</cdr:x>
      <cdr:y>0.04978</cdr:y>
    </cdr:from>
    <cdr:to>
      <cdr:x>0.29009</cdr:x>
      <cdr:y>0.65409</cdr:y>
    </cdr:to>
    <cdr:cxnSp macro="">
      <cdr:nvCxnSpPr>
        <cdr:cNvPr id="3" name="Пряма сполучна лінія 2"/>
        <cdr:cNvCxnSpPr/>
      </cdr:nvCxnSpPr>
      <cdr:spPr>
        <a:xfrm xmlns:a="http://schemas.openxmlformats.org/drawingml/2006/main" flipH="1" flipV="1">
          <a:off x="888180" y="125465"/>
          <a:ext cx="368" cy="152309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0.xml><?xml version="1.0" encoding="utf-8"?>
<xdr:wsDr xmlns:xdr="http://schemas.openxmlformats.org/drawingml/2006/spreadsheetDrawing" xmlns:a="http://schemas.openxmlformats.org/drawingml/2006/main">
  <xdr:twoCellAnchor>
    <xdr:from>
      <xdr:col>1</xdr:col>
      <xdr:colOff>106680</xdr:colOff>
      <xdr:row>8</xdr:row>
      <xdr:rowOff>3811</xdr:rowOff>
    </xdr:from>
    <xdr:to>
      <xdr:col>6</xdr:col>
      <xdr:colOff>119380</xdr:colOff>
      <xdr:row>19</xdr:row>
      <xdr:rowOff>32311</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82550</xdr:colOff>
      <xdr:row>19</xdr:row>
      <xdr:rowOff>171450</xdr:rowOff>
    </xdr:from>
    <xdr:to>
      <xdr:col>6</xdr:col>
      <xdr:colOff>95250</xdr:colOff>
      <xdr:row>31</xdr:row>
      <xdr:rowOff>15800</xdr:rowOff>
    </xdr:to>
    <xdr:graphicFrame macro="">
      <xdr:nvGraphicFramePr>
        <xdr:cNvPr id="4" name="Діаграма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0.27847</cdr:x>
      <cdr:y>0.05376</cdr:y>
    </cdr:from>
    <cdr:to>
      <cdr:x>0.27847</cdr:x>
      <cdr:y>0.74867</cdr:y>
    </cdr:to>
    <cdr:cxnSp macro="">
      <cdr:nvCxnSpPr>
        <cdr:cNvPr id="2" name="Пряма сполучна лінія 1"/>
        <cdr:cNvCxnSpPr/>
      </cdr:nvCxnSpPr>
      <cdr:spPr>
        <a:xfrm xmlns:a="http://schemas.openxmlformats.org/drawingml/2006/main" flipV="1">
          <a:off x="852319" y="110431"/>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0.48722</cdr:x>
      <cdr:y>0.04847</cdr:y>
    </cdr:from>
    <cdr:to>
      <cdr:x>0.48722</cdr:x>
      <cdr:y>0.74338</cdr:y>
    </cdr:to>
    <cdr:cxnSp macro="">
      <cdr:nvCxnSpPr>
        <cdr:cNvPr id="4" name="Пряма сполучна лінія 3"/>
        <cdr:cNvCxnSpPr/>
      </cdr:nvCxnSpPr>
      <cdr:spPr>
        <a:xfrm xmlns:a="http://schemas.openxmlformats.org/drawingml/2006/main" flipV="1">
          <a:off x="1491248" y="99570"/>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0.69964</cdr:x>
      <cdr:y>0.04449</cdr:y>
    </cdr:from>
    <cdr:to>
      <cdr:x>0.69964</cdr:x>
      <cdr:y>0.7394</cdr:y>
    </cdr:to>
    <cdr:cxnSp macro="">
      <cdr:nvCxnSpPr>
        <cdr:cNvPr id="5" name="Пряма сполучна лінія 4"/>
        <cdr:cNvCxnSpPr/>
      </cdr:nvCxnSpPr>
      <cdr:spPr>
        <a:xfrm xmlns:a="http://schemas.openxmlformats.org/drawingml/2006/main" flipV="1">
          <a:off x="2141377" y="91392"/>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2.xml><?xml version="1.0" encoding="utf-8"?>
<c:userShapes xmlns:c="http://schemas.openxmlformats.org/drawingml/2006/chart">
  <cdr:relSizeAnchor xmlns:cdr="http://schemas.openxmlformats.org/drawingml/2006/chartDrawing">
    <cdr:from>
      <cdr:x>0.27848</cdr:x>
      <cdr:y>0.05066</cdr:y>
    </cdr:from>
    <cdr:to>
      <cdr:x>0.27848</cdr:x>
      <cdr:y>0.74557</cdr:y>
    </cdr:to>
    <cdr:cxnSp macro="">
      <cdr:nvCxnSpPr>
        <cdr:cNvPr id="2" name="Пряма сполучна лінія 1"/>
        <cdr:cNvCxnSpPr/>
      </cdr:nvCxnSpPr>
      <cdr:spPr>
        <a:xfrm xmlns:a="http://schemas.openxmlformats.org/drawingml/2006/main" flipV="1">
          <a:off x="852335" y="104061"/>
          <a:ext cx="0" cy="1427449"/>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0.4893</cdr:x>
      <cdr:y>0.0454</cdr:y>
    </cdr:from>
    <cdr:to>
      <cdr:x>0.4893</cdr:x>
      <cdr:y>0.74031</cdr:y>
    </cdr:to>
    <cdr:cxnSp macro="">
      <cdr:nvCxnSpPr>
        <cdr:cNvPr id="4" name="Пряма сполучна лінія 3"/>
        <cdr:cNvCxnSpPr/>
      </cdr:nvCxnSpPr>
      <cdr:spPr>
        <a:xfrm xmlns:a="http://schemas.openxmlformats.org/drawingml/2006/main" flipV="1">
          <a:off x="1497596" y="93258"/>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0.69676</cdr:x>
      <cdr:y>0.04849</cdr:y>
    </cdr:from>
    <cdr:to>
      <cdr:x>0.69676</cdr:x>
      <cdr:y>0.7434</cdr:y>
    </cdr:to>
    <cdr:cxnSp macro="">
      <cdr:nvCxnSpPr>
        <cdr:cNvPr id="5" name="Пряма сполучна лінія 4"/>
        <cdr:cNvCxnSpPr/>
      </cdr:nvCxnSpPr>
      <cdr:spPr>
        <a:xfrm xmlns:a="http://schemas.openxmlformats.org/drawingml/2006/main" flipV="1">
          <a:off x="2132562" y="99600"/>
          <a:ext cx="0" cy="14274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3.xml><?xml version="1.0" encoding="utf-8"?>
<xdr:wsDr xmlns:xdr="http://schemas.openxmlformats.org/drawingml/2006/spreadsheetDrawing" xmlns:a="http://schemas.openxmlformats.org/drawingml/2006/main">
  <xdr:twoCellAnchor>
    <xdr:from>
      <xdr:col>0</xdr:col>
      <xdr:colOff>460374</xdr:colOff>
      <xdr:row>7</xdr:row>
      <xdr:rowOff>103188</xdr:rowOff>
    </xdr:from>
    <xdr:to>
      <xdr:col>5</xdr:col>
      <xdr:colOff>451207</xdr:colOff>
      <xdr:row>17</xdr:row>
      <xdr:rowOff>178188</xdr:rowOff>
    </xdr:to>
    <xdr:graphicFrame macro="">
      <xdr:nvGraphicFramePr>
        <xdr:cNvPr id="2" name="Діаграма 1">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482600</xdr:colOff>
      <xdr:row>18</xdr:row>
      <xdr:rowOff>127000</xdr:rowOff>
    </xdr:from>
    <xdr:to>
      <xdr:col>5</xdr:col>
      <xdr:colOff>473433</xdr:colOff>
      <xdr:row>29</xdr:row>
      <xdr:rowOff>17850</xdr:rowOff>
    </xdr:to>
    <xdr:graphicFrame macro="">
      <xdr:nvGraphicFramePr>
        <xdr:cNvPr id="3" name="Діаграма 2">
          <a:extLst>
            <a:ext uri="{FF2B5EF4-FFF2-40B4-BE49-F238E27FC236}">
              <a16:creationId xmlns:a16="http://schemas.microsoft.com/office/drawing/2014/main" id="{00000000-0008-0000-3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xdr:from>
      <xdr:col>1</xdr:col>
      <xdr:colOff>46181</xdr:colOff>
      <xdr:row>7</xdr:row>
      <xdr:rowOff>180398</xdr:rowOff>
    </xdr:from>
    <xdr:to>
      <xdr:col>6</xdr:col>
      <xdr:colOff>37015</xdr:colOff>
      <xdr:row>18</xdr:row>
      <xdr:rowOff>64898</xdr:rowOff>
    </xdr:to>
    <xdr:graphicFrame macro="">
      <xdr:nvGraphicFramePr>
        <xdr:cNvPr id="2" name="Діаграма 1">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19</xdr:row>
      <xdr:rowOff>0</xdr:rowOff>
    </xdr:from>
    <xdr:to>
      <xdr:col>5</xdr:col>
      <xdr:colOff>602021</xdr:colOff>
      <xdr:row>29</xdr:row>
      <xdr:rowOff>75000</xdr:rowOff>
    </xdr:to>
    <xdr:graphicFrame macro="">
      <xdr:nvGraphicFramePr>
        <xdr:cNvPr id="3" name="Діаграма 2">
          <a:extLst>
            <a:ext uri="{FF2B5EF4-FFF2-40B4-BE49-F238E27FC236}">
              <a16:creationId xmlns:a16="http://schemas.microsoft.com/office/drawing/2014/main" id="{00000000-0008-0000-3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xdr:from>
      <xdr:col>0</xdr:col>
      <xdr:colOff>485775</xdr:colOff>
      <xdr:row>7</xdr:row>
      <xdr:rowOff>28575</xdr:rowOff>
    </xdr:from>
    <xdr:to>
      <xdr:col>5</xdr:col>
      <xdr:colOff>476608</xdr:colOff>
      <xdr:row>17</xdr:row>
      <xdr:rowOff>103575</xdr:rowOff>
    </xdr:to>
    <xdr:graphicFrame macro="">
      <xdr:nvGraphicFramePr>
        <xdr:cNvPr id="2" name="Діаграма 1">
          <a:extLst>
            <a:ext uri="{FF2B5EF4-FFF2-40B4-BE49-F238E27FC236}">
              <a16:creationId xmlns:a16="http://schemas.microsoft.com/office/drawing/2014/main" id="{00000000-0008-0000-3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431800</xdr:colOff>
      <xdr:row>18</xdr:row>
      <xdr:rowOff>97473</xdr:rowOff>
    </xdr:from>
    <xdr:to>
      <xdr:col>5</xdr:col>
      <xdr:colOff>422633</xdr:colOff>
      <xdr:row>28</xdr:row>
      <xdr:rowOff>172473</xdr:rowOff>
    </xdr:to>
    <xdr:graphicFrame macro="">
      <xdr:nvGraphicFramePr>
        <xdr:cNvPr id="3" name="Діаграма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xdr:from>
      <xdr:col>1</xdr:col>
      <xdr:colOff>72496</xdr:colOff>
      <xdr:row>7</xdr:row>
      <xdr:rowOff>75670</xdr:rowOff>
    </xdr:from>
    <xdr:to>
      <xdr:col>6</xdr:col>
      <xdr:colOff>63329</xdr:colOff>
      <xdr:row>18</xdr:row>
      <xdr:rowOff>118427</xdr:rowOff>
    </xdr:to>
    <xdr:graphicFrame macro="">
      <xdr:nvGraphicFramePr>
        <xdr:cNvPr id="2" name="Діаграма 1">
          <a:extLst>
            <a:ext uri="{FF2B5EF4-FFF2-40B4-BE49-F238E27FC236}">
              <a16:creationId xmlns:a16="http://schemas.microsoft.com/office/drawing/2014/main" id="{00000000-0008-0000-3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603251</xdr:colOff>
      <xdr:row>19</xdr:row>
      <xdr:rowOff>86254</xdr:rowOff>
    </xdr:from>
    <xdr:to>
      <xdr:col>5</xdr:col>
      <xdr:colOff>592496</xdr:colOff>
      <xdr:row>30</xdr:row>
      <xdr:rowOff>121104</xdr:rowOff>
    </xdr:to>
    <xdr:graphicFrame macro="">
      <xdr:nvGraphicFramePr>
        <xdr:cNvPr id="3" name="Діаграма 2">
          <a:extLst>
            <a:ext uri="{FF2B5EF4-FFF2-40B4-BE49-F238E27FC236}">
              <a16:creationId xmlns:a16="http://schemas.microsoft.com/office/drawing/2014/main" id="{00000000-0008-0000-3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xdr:from>
      <xdr:col>0</xdr:col>
      <xdr:colOff>593725</xdr:colOff>
      <xdr:row>7</xdr:row>
      <xdr:rowOff>1</xdr:rowOff>
    </xdr:from>
    <xdr:to>
      <xdr:col>5</xdr:col>
      <xdr:colOff>606425</xdr:colOff>
      <xdr:row>19</xdr:row>
      <xdr:rowOff>46568</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539750</xdr:colOff>
      <xdr:row>19</xdr:row>
      <xdr:rowOff>166688</xdr:rowOff>
    </xdr:from>
    <xdr:to>
      <xdr:col>5</xdr:col>
      <xdr:colOff>552450</xdr:colOff>
      <xdr:row>32</xdr:row>
      <xdr:rowOff>22755</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8.xml><?xml version="1.0" encoding="utf-8"?>
<c:userShapes xmlns:c="http://schemas.openxmlformats.org/drawingml/2006/chart">
  <cdr:relSizeAnchor xmlns:cdr="http://schemas.openxmlformats.org/drawingml/2006/chartDrawing">
    <cdr:from>
      <cdr:x>0.30152</cdr:x>
      <cdr:y>0.04628</cdr:y>
    </cdr:from>
    <cdr:to>
      <cdr:x>0.30152</cdr:x>
      <cdr:y>0.70488</cdr:y>
    </cdr:to>
    <cdr:cxnSp macro="">
      <cdr:nvCxnSpPr>
        <cdr:cNvPr id="2" name="Пряма сполучна лінія 1"/>
        <cdr:cNvCxnSpPr/>
      </cdr:nvCxnSpPr>
      <cdr:spPr>
        <a:xfrm xmlns:a="http://schemas.openxmlformats.org/drawingml/2006/main" flipV="1">
          <a:off x="922856" y="102654"/>
          <a:ext cx="0" cy="146095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0.51833</cdr:x>
      <cdr:y>0.05084</cdr:y>
    </cdr:from>
    <cdr:to>
      <cdr:x>0.51833</cdr:x>
      <cdr:y>0.70944</cdr:y>
    </cdr:to>
    <cdr:cxnSp macro="">
      <cdr:nvCxnSpPr>
        <cdr:cNvPr id="3" name="Пряма сполучна лінія 2"/>
        <cdr:cNvCxnSpPr/>
      </cdr:nvCxnSpPr>
      <cdr:spPr>
        <a:xfrm xmlns:a="http://schemas.openxmlformats.org/drawingml/2006/main" flipV="1">
          <a:off x="1586440" y="112784"/>
          <a:ext cx="0" cy="146095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0.73441</cdr:x>
      <cdr:y>0.04715</cdr:y>
    </cdr:from>
    <cdr:to>
      <cdr:x>0.73441</cdr:x>
      <cdr:y>0.70575</cdr:y>
    </cdr:to>
    <cdr:cxnSp macro="">
      <cdr:nvCxnSpPr>
        <cdr:cNvPr id="4" name="Пряма сполучна лінія 3"/>
        <cdr:cNvCxnSpPr/>
      </cdr:nvCxnSpPr>
      <cdr:spPr>
        <a:xfrm xmlns:a="http://schemas.openxmlformats.org/drawingml/2006/main" flipV="1">
          <a:off x="2247813" y="104583"/>
          <a:ext cx="0" cy="146095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9.xml><?xml version="1.0" encoding="utf-8"?>
<c:userShapes xmlns:c="http://schemas.openxmlformats.org/drawingml/2006/chart">
  <cdr:relSizeAnchor xmlns:cdr="http://schemas.openxmlformats.org/drawingml/2006/chartDrawing">
    <cdr:from>
      <cdr:x>0.30386</cdr:x>
      <cdr:y>0.04575</cdr:y>
    </cdr:from>
    <cdr:to>
      <cdr:x>0.30386</cdr:x>
      <cdr:y>0.70435</cdr:y>
    </cdr:to>
    <cdr:cxnSp macro="">
      <cdr:nvCxnSpPr>
        <cdr:cNvPr id="2" name="Пряма сполучна лінія 1"/>
        <cdr:cNvCxnSpPr/>
      </cdr:nvCxnSpPr>
      <cdr:spPr>
        <a:xfrm xmlns:a="http://schemas.openxmlformats.org/drawingml/2006/main" flipV="1">
          <a:off x="930030" y="101050"/>
          <a:ext cx="0" cy="1454677"/>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0.51982</cdr:x>
      <cdr:y>0.04704</cdr:y>
    </cdr:from>
    <cdr:to>
      <cdr:x>0.51982</cdr:x>
      <cdr:y>0.70564</cdr:y>
    </cdr:to>
    <cdr:cxnSp macro="">
      <cdr:nvCxnSpPr>
        <cdr:cNvPr id="3" name="Пряма сполучна лінія 2"/>
        <cdr:cNvCxnSpPr/>
      </cdr:nvCxnSpPr>
      <cdr:spPr>
        <a:xfrm xmlns:a="http://schemas.openxmlformats.org/drawingml/2006/main" flipV="1">
          <a:off x="1591006" y="103899"/>
          <a:ext cx="0" cy="145467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0.73321</cdr:x>
      <cdr:y>0.04272</cdr:y>
    </cdr:from>
    <cdr:to>
      <cdr:x>0.73321</cdr:x>
      <cdr:y>0.70132</cdr:y>
    </cdr:to>
    <cdr:cxnSp macro="">
      <cdr:nvCxnSpPr>
        <cdr:cNvPr id="4" name="Пряма сполучна лінія 3"/>
        <cdr:cNvCxnSpPr/>
      </cdr:nvCxnSpPr>
      <cdr:spPr>
        <a:xfrm xmlns:a="http://schemas.openxmlformats.org/drawingml/2006/main" flipV="1">
          <a:off x="2244128" y="94361"/>
          <a:ext cx="0" cy="1454678"/>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twoCellAnchor>
    <xdr:from>
      <xdr:col>0</xdr:col>
      <xdr:colOff>490516</xdr:colOff>
      <xdr:row>9</xdr:row>
      <xdr:rowOff>104</xdr:rowOff>
    </xdr:from>
    <xdr:to>
      <xdr:col>5</xdr:col>
      <xdr:colOff>507701</xdr:colOff>
      <xdr:row>19</xdr:row>
      <xdr:rowOff>100205</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508001</xdr:colOff>
      <xdr:row>20</xdr:row>
      <xdr:rowOff>15875</xdr:rowOff>
    </xdr:from>
    <xdr:to>
      <xdr:col>5</xdr:col>
      <xdr:colOff>525186</xdr:colOff>
      <xdr:row>30</xdr:row>
      <xdr:rowOff>115976</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xdr:from>
      <xdr:col>1</xdr:col>
      <xdr:colOff>9850</xdr:colOff>
      <xdr:row>6</xdr:row>
      <xdr:rowOff>23237</xdr:rowOff>
    </xdr:from>
    <xdr:to>
      <xdr:col>6</xdr:col>
      <xdr:colOff>22550</xdr:colOff>
      <xdr:row>16</xdr:row>
      <xdr:rowOff>175846</xdr:rowOff>
    </xdr:to>
    <xdr:graphicFrame macro="">
      <xdr:nvGraphicFramePr>
        <xdr:cNvPr id="2" name="Діаграма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17</xdr:row>
      <xdr:rowOff>0</xdr:rowOff>
    </xdr:from>
    <xdr:to>
      <xdr:col>6</xdr:col>
      <xdr:colOff>12700</xdr:colOff>
      <xdr:row>27</xdr:row>
      <xdr:rowOff>152609</xdr:rowOff>
    </xdr:to>
    <xdr:graphicFrame macro="">
      <xdr:nvGraphicFramePr>
        <xdr:cNvPr id="3" name="Діаграма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1.xml><?xml version="1.0" encoding="utf-8"?>
<c:userShapes xmlns:c="http://schemas.openxmlformats.org/drawingml/2006/chart">
  <cdr:relSizeAnchor xmlns:cdr="http://schemas.openxmlformats.org/drawingml/2006/chartDrawing">
    <cdr:from>
      <cdr:x>0.49274</cdr:x>
      <cdr:y>0.05973</cdr:y>
    </cdr:from>
    <cdr:to>
      <cdr:x>0.49274</cdr:x>
      <cdr:y>0.7385</cdr:y>
    </cdr:to>
    <cdr:cxnSp macro="">
      <cdr:nvCxnSpPr>
        <cdr:cNvPr id="5" name="Пряма сполучна лінія 4"/>
        <cdr:cNvCxnSpPr/>
      </cdr:nvCxnSpPr>
      <cdr:spPr>
        <a:xfrm xmlns:a="http://schemas.openxmlformats.org/drawingml/2006/main" flipH="1" flipV="1">
          <a:off x="1508117" y="117216"/>
          <a:ext cx="0" cy="133199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0.29502</cdr:x>
      <cdr:y>0.04904</cdr:y>
    </cdr:from>
    <cdr:to>
      <cdr:x>0.29502</cdr:x>
      <cdr:y>0.72782</cdr:y>
    </cdr:to>
    <cdr:cxnSp macro="">
      <cdr:nvCxnSpPr>
        <cdr:cNvPr id="4" name="Пряма сполучна лінія 3"/>
        <cdr:cNvCxnSpPr/>
      </cdr:nvCxnSpPr>
      <cdr:spPr>
        <a:xfrm xmlns:a="http://schemas.openxmlformats.org/drawingml/2006/main" flipH="1" flipV="1">
          <a:off x="902961" y="96234"/>
          <a:ext cx="0" cy="1332010"/>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0.69283</cdr:x>
      <cdr:y>0.05146</cdr:y>
    </cdr:from>
    <cdr:to>
      <cdr:x>0.69283</cdr:x>
      <cdr:y>0.73024</cdr:y>
    </cdr:to>
    <cdr:cxnSp macro="">
      <cdr:nvCxnSpPr>
        <cdr:cNvPr id="6" name="Пряма сполучна лінія 5"/>
        <cdr:cNvCxnSpPr/>
      </cdr:nvCxnSpPr>
      <cdr:spPr>
        <a:xfrm xmlns:a="http://schemas.openxmlformats.org/drawingml/2006/main" flipH="1" flipV="1">
          <a:off x="2120556" y="100976"/>
          <a:ext cx="0" cy="133201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2.xml><?xml version="1.0" encoding="utf-8"?>
<c:userShapes xmlns:c="http://schemas.openxmlformats.org/drawingml/2006/chart">
  <cdr:relSizeAnchor xmlns:cdr="http://schemas.openxmlformats.org/drawingml/2006/chartDrawing">
    <cdr:from>
      <cdr:x>0.49582</cdr:x>
      <cdr:y>0.04866</cdr:y>
    </cdr:from>
    <cdr:to>
      <cdr:x>0.49582</cdr:x>
      <cdr:y>0.72743</cdr:y>
    </cdr:to>
    <cdr:cxnSp macro="">
      <cdr:nvCxnSpPr>
        <cdr:cNvPr id="5" name="Пряма сполучна лінія 4"/>
        <cdr:cNvCxnSpPr/>
      </cdr:nvCxnSpPr>
      <cdr:spPr>
        <a:xfrm xmlns:a="http://schemas.openxmlformats.org/drawingml/2006/main" flipH="1" flipV="1">
          <a:off x="1517568" y="99204"/>
          <a:ext cx="0" cy="1383712"/>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0.29502</cdr:x>
      <cdr:y>0.05505</cdr:y>
    </cdr:from>
    <cdr:to>
      <cdr:x>0.29502</cdr:x>
      <cdr:y>0.73383</cdr:y>
    </cdr:to>
    <cdr:cxnSp macro="">
      <cdr:nvCxnSpPr>
        <cdr:cNvPr id="4" name="Пряма сполучна лінія 3"/>
        <cdr:cNvCxnSpPr/>
      </cdr:nvCxnSpPr>
      <cdr:spPr>
        <a:xfrm xmlns:a="http://schemas.openxmlformats.org/drawingml/2006/main" flipH="1" flipV="1">
          <a:off x="902967" y="112215"/>
          <a:ext cx="0" cy="1383734"/>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0.69188</cdr:x>
      <cdr:y>0.05714</cdr:y>
    </cdr:from>
    <cdr:to>
      <cdr:x>0.69188</cdr:x>
      <cdr:y>0.73591</cdr:y>
    </cdr:to>
    <cdr:cxnSp macro="">
      <cdr:nvCxnSpPr>
        <cdr:cNvPr id="6" name="Пряма сполучна лінія 5"/>
        <cdr:cNvCxnSpPr/>
      </cdr:nvCxnSpPr>
      <cdr:spPr>
        <a:xfrm xmlns:a="http://schemas.openxmlformats.org/drawingml/2006/main" flipH="1" flipV="1">
          <a:off x="2117648" y="116483"/>
          <a:ext cx="0" cy="1383713"/>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c:userShapes xmlns:c="http://schemas.openxmlformats.org/drawingml/2006/chart">
  <cdr:relSizeAnchor xmlns:cdr="http://schemas.openxmlformats.org/drawingml/2006/chartDrawing">
    <cdr:from>
      <cdr:x>0.53634</cdr:x>
      <cdr:y>0.07034</cdr:y>
    </cdr:from>
    <cdr:to>
      <cdr:x>0.53634</cdr:x>
      <cdr:y>0.71349</cdr:y>
    </cdr:to>
    <cdr:cxnSp macro="">
      <cdr:nvCxnSpPr>
        <cdr:cNvPr id="3" name="Пряма сполучна лінія 2"/>
        <cdr:cNvCxnSpPr/>
      </cdr:nvCxnSpPr>
      <cdr:spPr>
        <a:xfrm xmlns:a="http://schemas.openxmlformats.org/drawingml/2006/main">
          <a:off x="1647515" y="141039"/>
          <a:ext cx="0" cy="1289581"/>
        </a:xfrm>
        <a:prstGeom xmlns:a="http://schemas.openxmlformats.org/drawingml/2006/main" prst="line">
          <a:avLst/>
        </a:prstGeom>
        <a:ln xmlns:a="http://schemas.openxmlformats.org/drawingml/2006/main" w="9525">
          <a:solidFill>
            <a:schemeClr val="tx2"/>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Nonbanking_Sector_Review_2026-03_R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NBR_OB_4q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FS/Urgent/Beglova/CU/&#1054;&#1075;&#1083;&#1103;&#1076;%20&#1053;&#1041;&#1060;&#1059;_&#1075;&#1088;&#1072;&#1092;&#1110;&#1082;&#1080;_&#1050;&#1057;_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FS/Urgent/Beglova/CU/&#1047;&#1074;&#1110;&#1090;&#1080;%20&#1050;&#1057;_01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s>
    <sheetDataSet>
      <sheetData sheetId="0">
        <row r="10">
          <cell r="J10" t="str">
            <v>Reporting under IFRS</v>
          </cell>
          <cell r="L10" t="str">
            <v>Reporting under regulatory requirements*</v>
          </cell>
        </row>
        <row r="11">
          <cell r="J11" t="str">
            <v>Q4.22</v>
          </cell>
          <cell r="K11" t="str">
            <v>Q4.23</v>
          </cell>
          <cell r="L11" t="str">
            <v>Q4.23</v>
          </cell>
          <cell r="M11" t="str">
            <v>Q4.24</v>
          </cell>
          <cell r="N11" t="str">
            <v>Q1.25</v>
          </cell>
          <cell r="O11" t="str">
            <v>Q2.25</v>
          </cell>
          <cell r="P11" t="str">
            <v>Q3.25</v>
          </cell>
          <cell r="Q11" t="str">
            <v>Q4.25</v>
          </cell>
        </row>
        <row r="12">
          <cell r="J12" t="str">
            <v>Звітність за МСФЗ</v>
          </cell>
          <cell r="L12" t="str">
            <v>Регуляторна звітність*</v>
          </cell>
        </row>
        <row r="13">
          <cell r="J13" t="str">
            <v>12.22</v>
          </cell>
          <cell r="K13" t="str">
            <v>12.23</v>
          </cell>
          <cell r="L13" t="str">
            <v>12.23</v>
          </cell>
          <cell r="M13" t="str">
            <v>12.24</v>
          </cell>
          <cell r="N13" t="str">
            <v>03.25</v>
          </cell>
          <cell r="O13" t="str">
            <v>06.25</v>
          </cell>
          <cell r="P13" t="str">
            <v>09.25</v>
          </cell>
          <cell r="Q13" t="str">
            <v>12.25</v>
          </cell>
        </row>
        <row r="14">
          <cell r="H14" t="str">
            <v>Assets of non-life insurers</v>
          </cell>
          <cell r="I14" t="str">
            <v>Активи ризикових страховиків</v>
          </cell>
          <cell r="J14">
            <v>49.69</v>
          </cell>
          <cell r="K14">
            <v>50.16</v>
          </cell>
          <cell r="L14">
            <v>41.65</v>
          </cell>
          <cell r="M14">
            <v>45.9</v>
          </cell>
          <cell r="N14">
            <v>49.51</v>
          </cell>
          <cell r="O14">
            <v>53.32</v>
          </cell>
          <cell r="P14">
            <v>58.58</v>
          </cell>
          <cell r="Q14">
            <v>63.28</v>
          </cell>
        </row>
        <row r="15">
          <cell r="H15" t="str">
            <v>Assets of life insurers</v>
          </cell>
          <cell r="I15" t="str">
            <v>Активи страховиків життя</v>
          </cell>
          <cell r="J15">
            <v>20.61</v>
          </cell>
          <cell r="K15">
            <v>24.12</v>
          </cell>
          <cell r="L15">
            <v>23.35</v>
          </cell>
          <cell r="M15">
            <v>26.63</v>
          </cell>
          <cell r="N15">
            <v>27.39</v>
          </cell>
          <cell r="O15">
            <v>28.34</v>
          </cell>
          <cell r="P15">
            <v>29.17</v>
          </cell>
          <cell r="Q15">
            <v>30.57</v>
          </cell>
        </row>
        <row r="16">
          <cell r="H16" t="str">
            <v>Number of insurers (r.h.s.)</v>
          </cell>
          <cell r="I16" t="str">
            <v>Кількість компаній (п. ш.)</v>
          </cell>
          <cell r="J16">
            <v>128</v>
          </cell>
          <cell r="K16">
            <v>101</v>
          </cell>
          <cell r="L16">
            <v>101</v>
          </cell>
          <cell r="M16">
            <v>65</v>
          </cell>
          <cell r="N16">
            <v>63</v>
          </cell>
          <cell r="O16">
            <v>62</v>
          </cell>
          <cell r="P16">
            <v>60</v>
          </cell>
          <cell r="Q16">
            <v>57</v>
          </cell>
        </row>
      </sheetData>
      <sheetData sheetId="1">
        <row r="6">
          <cell r="K6" t="str">
            <v>Life insurers</v>
          </cell>
          <cell r="U6" t="str">
            <v>Non-life insurers</v>
          </cell>
        </row>
        <row r="7">
          <cell r="K7" t="str">
            <v xml:space="preserve"> </v>
          </cell>
          <cell r="L7" t="str">
            <v>03.24</v>
          </cell>
          <cell r="O7" t="str">
            <v>12.24</v>
          </cell>
          <cell r="S7" t="str">
            <v>12.25</v>
          </cell>
          <cell r="U7" t="str">
            <v xml:space="preserve"> </v>
          </cell>
          <cell r="V7" t="str">
            <v>03.24</v>
          </cell>
          <cell r="Y7" t="str">
            <v>12.24</v>
          </cell>
          <cell r="AC7" t="str">
            <v>12.25</v>
          </cell>
          <cell r="AD7" t="str">
            <v xml:space="preserve"> </v>
          </cell>
        </row>
        <row r="8">
          <cell r="K8" t="str">
            <v>Страховики життя</v>
          </cell>
          <cell r="U8" t="str">
            <v>Ризикові страховики</v>
          </cell>
        </row>
        <row r="9">
          <cell r="K9" t="str">
            <v xml:space="preserve"> </v>
          </cell>
          <cell r="L9" t="str">
            <v>03.24</v>
          </cell>
          <cell r="O9" t="str">
            <v>12.24</v>
          </cell>
          <cell r="S9" t="str">
            <v>12.25</v>
          </cell>
          <cell r="U9" t="str">
            <v xml:space="preserve"> </v>
          </cell>
          <cell r="V9" t="str">
            <v>03.24</v>
          </cell>
          <cell r="Y9" t="str">
            <v>12.24</v>
          </cell>
          <cell r="AC9" t="str">
            <v>12.25</v>
          </cell>
          <cell r="AD9" t="str">
            <v xml:space="preserve"> </v>
          </cell>
        </row>
        <row r="10">
          <cell r="H10" t="str">
            <v>Assets</v>
          </cell>
          <cell r="I10" t="str">
            <v>Активи</v>
          </cell>
          <cell r="L10">
            <v>2091.65</v>
          </cell>
          <cell r="M10">
            <v>2078.15</v>
          </cell>
          <cell r="N10">
            <v>2124.98</v>
          </cell>
          <cell r="O10">
            <v>2163.44</v>
          </cell>
          <cell r="P10">
            <v>2195.64</v>
          </cell>
          <cell r="Q10">
            <v>2219.69</v>
          </cell>
          <cell r="R10">
            <v>2249.3000000000002</v>
          </cell>
          <cell r="S10">
            <v>2252.17</v>
          </cell>
          <cell r="V10">
            <v>520.37</v>
          </cell>
          <cell r="W10">
            <v>546.92999999999995</v>
          </cell>
          <cell r="X10">
            <v>559.69000000000005</v>
          </cell>
          <cell r="Y10">
            <v>570.19000000000005</v>
          </cell>
          <cell r="Z10">
            <v>590.74</v>
          </cell>
          <cell r="AA10">
            <v>602.85</v>
          </cell>
          <cell r="AB10">
            <v>608.67999999999995</v>
          </cell>
          <cell r="AC10">
            <v>615.71</v>
          </cell>
        </row>
        <row r="11">
          <cell r="H11" t="str">
            <v>Gross premiums</v>
          </cell>
          <cell r="I11" t="str">
            <v>Валові премії</v>
          </cell>
          <cell r="L11">
            <v>2726.26</v>
          </cell>
          <cell r="M11">
            <v>2806.7</v>
          </cell>
          <cell r="N11">
            <v>2807.73</v>
          </cell>
          <cell r="O11">
            <v>2923.07</v>
          </cell>
          <cell r="P11">
            <v>3015.23</v>
          </cell>
          <cell r="Q11">
            <v>3072.2287000000001</v>
          </cell>
          <cell r="R11">
            <v>2925.2</v>
          </cell>
          <cell r="S11">
            <v>2850.95</v>
          </cell>
          <cell r="V11">
            <v>560.67999999999995</v>
          </cell>
          <cell r="W11">
            <v>573.03</v>
          </cell>
          <cell r="X11">
            <v>594.23</v>
          </cell>
          <cell r="Y11">
            <v>584.89</v>
          </cell>
          <cell r="Z11">
            <v>594.38</v>
          </cell>
          <cell r="AA11">
            <v>645.34860000000003</v>
          </cell>
          <cell r="AB11">
            <v>654.01</v>
          </cell>
          <cell r="AC11">
            <v>640.01</v>
          </cell>
        </row>
        <row r="12">
          <cell r="H12" t="str">
            <v>Technical provisions</v>
          </cell>
          <cell r="I12" t="str">
            <v>Технічні резерви</v>
          </cell>
          <cell r="L12">
            <v>1923.0581999999999</v>
          </cell>
          <cell r="M12">
            <v>1891.1992</v>
          </cell>
          <cell r="N12">
            <v>1807.3922</v>
          </cell>
          <cell r="O12">
            <v>1834.4340999999999</v>
          </cell>
          <cell r="P12">
            <v>1837.4712999999999</v>
          </cell>
          <cell r="Q12">
            <v>1829.3456000000001</v>
          </cell>
          <cell r="R12">
            <v>1846.39</v>
          </cell>
          <cell r="S12">
            <v>1926.82</v>
          </cell>
          <cell r="V12">
            <v>632.8374</v>
          </cell>
          <cell r="W12">
            <v>602.23030000000006</v>
          </cell>
          <cell r="X12">
            <v>608.68409999999994</v>
          </cell>
          <cell r="Y12">
            <v>619.79070000000002</v>
          </cell>
          <cell r="Z12">
            <v>637.47619999999995</v>
          </cell>
          <cell r="AA12">
            <v>658.71450000000004</v>
          </cell>
          <cell r="AB12">
            <v>660.59</v>
          </cell>
          <cell r="AC12">
            <v>678.41</v>
          </cell>
        </row>
      </sheetData>
      <sheetData sheetId="2">
        <row r="7">
          <cell r="J7" t="str">
            <v>Assets</v>
          </cell>
          <cell r="O7" t="str">
            <v>Equity and Liabilities</v>
          </cell>
        </row>
        <row r="8">
          <cell r="J8" t="str">
            <v>Q4.24</v>
          </cell>
          <cell r="K8" t="str">
            <v>Q1.25</v>
          </cell>
          <cell r="L8" t="str">
            <v>Q2.25</v>
          </cell>
          <cell r="M8" t="str">
            <v>Q3.25</v>
          </cell>
          <cell r="N8" t="str">
            <v>Q4.25</v>
          </cell>
          <cell r="O8" t="str">
            <v>Q4.24</v>
          </cell>
          <cell r="P8" t="str">
            <v>Q1.25</v>
          </cell>
          <cell r="Q8" t="str">
            <v>Q2.25</v>
          </cell>
          <cell r="R8" t="str">
            <v>Q3.25</v>
          </cell>
          <cell r="S8" t="str">
            <v>Q4.25</v>
          </cell>
        </row>
        <row r="9">
          <cell r="J9" t="str">
            <v>Активи</v>
          </cell>
          <cell r="O9" t="str">
            <v>Пасиви</v>
          </cell>
        </row>
        <row r="10">
          <cell r="J10" t="str">
            <v>12.24</v>
          </cell>
          <cell r="K10" t="str">
            <v>03.25</v>
          </cell>
          <cell r="L10" t="str">
            <v>06.25</v>
          </cell>
          <cell r="M10" t="str">
            <v>09.25</v>
          </cell>
          <cell r="N10" t="str">
            <v>12.25</v>
          </cell>
          <cell r="O10" t="str">
            <v>12.24</v>
          </cell>
          <cell r="P10" t="str">
            <v>03.25</v>
          </cell>
          <cell r="Q10" t="str">
            <v>06.25</v>
          </cell>
          <cell r="R10" t="str">
            <v>09.25</v>
          </cell>
          <cell r="S10" t="str">
            <v>12.25</v>
          </cell>
        </row>
        <row r="11">
          <cell r="H11" t="str">
            <v>Other</v>
          </cell>
          <cell r="I11" t="str">
            <v>Інше</v>
          </cell>
          <cell r="J11">
            <v>2.8400000000000002E-2</v>
          </cell>
          <cell r="K11">
            <v>1.12E-2</v>
          </cell>
          <cell r="L11">
            <v>1.09E-2</v>
          </cell>
          <cell r="M11">
            <v>1.03E-2</v>
          </cell>
          <cell r="N11">
            <v>1.0800000000000001E-2</v>
          </cell>
        </row>
        <row r="12">
          <cell r="H12" t="str">
            <v>Real estate</v>
          </cell>
          <cell r="I12" t="str">
            <v>Нерухоме майно</v>
          </cell>
          <cell r="J12">
            <v>2.2499999999999999E-2</v>
          </cell>
          <cell r="K12">
            <v>2.18E-2</v>
          </cell>
          <cell r="L12">
            <v>2.1100000000000001E-2</v>
          </cell>
          <cell r="M12">
            <v>2.06E-2</v>
          </cell>
          <cell r="N12">
            <v>1.9900000000000001E-2</v>
          </cell>
        </row>
        <row r="13">
          <cell r="H13" t="str">
            <v>Bonds</v>
          </cell>
          <cell r="I13" t="str">
            <v>Облігації</v>
          </cell>
          <cell r="J13">
            <v>0.42420000000000002</v>
          </cell>
          <cell r="K13">
            <v>0.40749999999999997</v>
          </cell>
          <cell r="L13">
            <v>0.379</v>
          </cell>
          <cell r="M13">
            <v>0.40620000000000001</v>
          </cell>
          <cell r="N13">
            <v>0.41449999999999998</v>
          </cell>
        </row>
        <row r="14">
          <cell r="H14" t="str">
            <v>Reinsurance reserves**</v>
          </cell>
          <cell r="I14" t="str">
            <v>Резерви перестрахування**</v>
          </cell>
          <cell r="J14">
            <v>8.9999999999999998E-4</v>
          </cell>
          <cell r="K14">
            <v>8.9999999999999998E-4</v>
          </cell>
          <cell r="L14">
            <v>8.9999999999999998E-4</v>
          </cell>
          <cell r="M14">
            <v>8.0000000000000004E-4</v>
          </cell>
          <cell r="N14">
            <v>5.9999999999999995E-4</v>
          </cell>
        </row>
        <row r="15">
          <cell r="H15" t="str">
            <v>Receivables</v>
          </cell>
          <cell r="I15" t="str">
            <v>Дебіторська заборгованість</v>
          </cell>
          <cell r="J15">
            <v>1.06E-2</v>
          </cell>
          <cell r="K15">
            <v>1.21E-2</v>
          </cell>
          <cell r="L15">
            <v>1.4200000000000001E-2</v>
          </cell>
          <cell r="M15">
            <v>1.0999999999999999E-2</v>
          </cell>
          <cell r="N15">
            <v>9.5999999999999992E-3</v>
          </cell>
        </row>
        <row r="16">
          <cell r="H16" t="str">
            <v>Balances at MTIBU*</v>
          </cell>
          <cell r="I16" t="str">
            <v>Залишки в МТСБУ</v>
          </cell>
          <cell r="J16">
            <v>0</v>
          </cell>
          <cell r="K16">
            <v>0</v>
          </cell>
          <cell r="L16">
            <v>0</v>
          </cell>
          <cell r="M16">
            <v>0</v>
          </cell>
          <cell r="N16">
            <v>0</v>
          </cell>
        </row>
        <row r="17">
          <cell r="H17" t="str">
            <v>Current accounts and cash</v>
          </cell>
          <cell r="I17" t="str">
            <v>Поточні рахунки та готівка</v>
          </cell>
          <cell r="J17">
            <v>6.6400000000000001E-2</v>
          </cell>
          <cell r="K17">
            <v>5.9400000000000001E-2</v>
          </cell>
          <cell r="L17">
            <v>7.6399999999999996E-2</v>
          </cell>
          <cell r="M17">
            <v>4.7100000000000003E-2</v>
          </cell>
          <cell r="N17">
            <v>3.1699999999999999E-2</v>
          </cell>
        </row>
        <row r="18">
          <cell r="H18" t="str">
            <v>Deposits</v>
          </cell>
          <cell r="I18" t="str">
            <v>Депозити</v>
          </cell>
          <cell r="J18">
            <v>0.44690000000000002</v>
          </cell>
          <cell r="K18">
            <v>0.48709999999999998</v>
          </cell>
          <cell r="L18">
            <v>0.4975</v>
          </cell>
          <cell r="M18">
            <v>0.50409999999999999</v>
          </cell>
          <cell r="N18">
            <v>0.51290000000000002</v>
          </cell>
        </row>
        <row r="19">
          <cell r="H19" t="str">
            <v>Matching reserve</v>
          </cell>
          <cell r="I19" t="str">
            <v>Резерв узгодження</v>
          </cell>
          <cell r="O19">
            <v>0.18709999999999999</v>
          </cell>
          <cell r="P19">
            <v>0.2049</v>
          </cell>
          <cell r="Q19">
            <v>0.2087</v>
          </cell>
          <cell r="R19">
            <v>0.21920000000000001</v>
          </cell>
          <cell r="S19">
            <v>0.17949999999999999</v>
          </cell>
        </row>
        <row r="20">
          <cell r="H20" t="str">
            <v>Equity</v>
          </cell>
          <cell r="I20" t="str">
            <v>Власний капітал</v>
          </cell>
          <cell r="O20">
            <v>0.31259999999999999</v>
          </cell>
          <cell r="P20">
            <v>0.3155</v>
          </cell>
          <cell r="Q20">
            <v>0.30180000000000001</v>
          </cell>
          <cell r="R20">
            <v>0.3034</v>
          </cell>
          <cell r="S20">
            <v>0.31619999999999998</v>
          </cell>
        </row>
        <row r="21">
          <cell r="H21" t="str">
            <v>Other</v>
          </cell>
          <cell r="I21" t="str">
            <v>Інше</v>
          </cell>
          <cell r="O21">
            <v>3.5400000000000001E-2</v>
          </cell>
          <cell r="P21">
            <v>2.9499999999999998E-2</v>
          </cell>
          <cell r="Q21">
            <v>4.0500000000000001E-2</v>
          </cell>
          <cell r="R21">
            <v>3.6200000000000003E-2</v>
          </cell>
          <cell r="S21">
            <v>4.2099999999999999E-2</v>
          </cell>
        </row>
        <row r="22">
          <cell r="H22" t="str">
            <v>Insurance provisions</v>
          </cell>
          <cell r="I22" t="str">
            <v>Технічні резерви</v>
          </cell>
          <cell r="O22">
            <v>0.46479999999999999</v>
          </cell>
          <cell r="P22">
            <v>0.4501</v>
          </cell>
          <cell r="Q22">
            <v>0.44900000000000001</v>
          </cell>
          <cell r="R22">
            <v>0.44119999999999998</v>
          </cell>
          <cell r="S22">
            <v>0.4622</v>
          </cell>
        </row>
      </sheetData>
      <sheetData sheetId="3">
        <row r="12">
          <cell r="H12" t="str">
            <v>Other</v>
          </cell>
          <cell r="I12" t="str">
            <v>Інше</v>
          </cell>
          <cell r="J12">
            <v>4.48E-2</v>
          </cell>
          <cell r="K12">
            <v>4.2299999999999997E-2</v>
          </cell>
          <cell r="L12">
            <v>4.07E-2</v>
          </cell>
          <cell r="M12">
            <v>3.7900000000000003E-2</v>
          </cell>
          <cell r="N12">
            <v>4.3200000000000002E-2</v>
          </cell>
        </row>
        <row r="13">
          <cell r="H13" t="str">
            <v>Real estate</v>
          </cell>
          <cell r="I13" t="str">
            <v>Нерухоме майно</v>
          </cell>
          <cell r="J13">
            <v>5.7700000000000001E-2</v>
          </cell>
          <cell r="K13">
            <v>5.33E-2</v>
          </cell>
          <cell r="L13">
            <v>4.9500000000000002E-2</v>
          </cell>
          <cell r="M13">
            <v>4.5199999999999997E-2</v>
          </cell>
          <cell r="N13">
            <v>4.3400000000000001E-2</v>
          </cell>
        </row>
        <row r="14">
          <cell r="H14" t="str">
            <v>Bonds</v>
          </cell>
          <cell r="I14" t="str">
            <v>Облігації</v>
          </cell>
          <cell r="J14">
            <v>0.26200000000000001</v>
          </cell>
          <cell r="K14">
            <v>0.23250000000000001</v>
          </cell>
          <cell r="L14">
            <v>0.22309999999999999</v>
          </cell>
          <cell r="M14">
            <v>0.22650000000000001</v>
          </cell>
          <cell r="N14">
            <v>0.24110000000000001</v>
          </cell>
        </row>
        <row r="15">
          <cell r="H15" t="str">
            <v>Reinsurance reserves**</v>
          </cell>
          <cell r="I15" t="str">
            <v>Резерви перестрахування**</v>
          </cell>
          <cell r="J15">
            <v>8.9899999999999994E-2</v>
          </cell>
          <cell r="K15">
            <v>0.1072</v>
          </cell>
          <cell r="L15">
            <v>0.1038</v>
          </cell>
          <cell r="M15">
            <v>0.1048</v>
          </cell>
          <cell r="N15">
            <v>9.6100000000000005E-2</v>
          </cell>
        </row>
        <row r="16">
          <cell r="H16" t="str">
            <v>Receivables</v>
          </cell>
          <cell r="I16" t="str">
            <v>Дебіторська заборгованість</v>
          </cell>
          <cell r="J16">
            <v>2.5700000000000001E-2</v>
          </cell>
          <cell r="K16">
            <v>2.3599999999999999E-2</v>
          </cell>
          <cell r="L16">
            <v>2.24E-2</v>
          </cell>
          <cell r="M16">
            <v>2.1299999999999999E-2</v>
          </cell>
          <cell r="N16">
            <v>2.1100000000000001E-2</v>
          </cell>
        </row>
        <row r="17">
          <cell r="H17" t="str">
            <v>Balances at MTIBU*</v>
          </cell>
          <cell r="I17" t="str">
            <v>Залишки в МТСБУ</v>
          </cell>
          <cell r="J17">
            <v>0.17610000000000001</v>
          </cell>
          <cell r="K17">
            <v>0.18190000000000001</v>
          </cell>
          <cell r="L17">
            <v>0.18340000000000001</v>
          </cell>
          <cell r="M17">
            <v>0.18099999999999999</v>
          </cell>
          <cell r="N17">
            <v>0.187</v>
          </cell>
        </row>
        <row r="18">
          <cell r="H18" t="str">
            <v>Current accounts and cash</v>
          </cell>
          <cell r="I18" t="str">
            <v>Поточні рахунки та готівка</v>
          </cell>
          <cell r="J18">
            <v>8.1500000000000003E-2</v>
          </cell>
          <cell r="K18">
            <v>8.09E-2</v>
          </cell>
          <cell r="L18">
            <v>8.3599999999999994E-2</v>
          </cell>
          <cell r="M18">
            <v>8.2900000000000001E-2</v>
          </cell>
          <cell r="N18">
            <v>7.8600000000000003E-2</v>
          </cell>
        </row>
        <row r="19">
          <cell r="H19" t="str">
            <v>Deposits</v>
          </cell>
          <cell r="I19" t="str">
            <v>Депозити</v>
          </cell>
          <cell r="J19">
            <v>0.26219999999999999</v>
          </cell>
          <cell r="K19">
            <v>0.27829999999999999</v>
          </cell>
          <cell r="L19">
            <v>0.29360000000000003</v>
          </cell>
          <cell r="M19">
            <v>0.3004</v>
          </cell>
          <cell r="N19">
            <v>0.28960000000000002</v>
          </cell>
        </row>
        <row r="20">
          <cell r="H20" t="str">
            <v>Matching reserve</v>
          </cell>
          <cell r="I20" t="str">
            <v>Резерв узгодження</v>
          </cell>
          <cell r="O20">
            <v>2.5000000000000001E-3</v>
          </cell>
          <cell r="P20">
            <v>-1.2999999999999999E-3</v>
          </cell>
          <cell r="Q20">
            <v>3.0999999999999999E-3</v>
          </cell>
          <cell r="R20">
            <v>2.5000000000000001E-3</v>
          </cell>
          <cell r="S20">
            <v>2.3999999999999998E-3</v>
          </cell>
        </row>
        <row r="21">
          <cell r="H21" t="str">
            <v>Equity</v>
          </cell>
          <cell r="I21" t="str">
            <v>Власний капітал</v>
          </cell>
          <cell r="O21">
            <v>0.39900000000000002</v>
          </cell>
          <cell r="P21">
            <v>0.38529999999999998</v>
          </cell>
          <cell r="Q21">
            <v>0.36320000000000002</v>
          </cell>
          <cell r="R21">
            <v>0.3543</v>
          </cell>
          <cell r="S21">
            <v>0.35110000000000002</v>
          </cell>
        </row>
        <row r="22">
          <cell r="H22" t="str">
            <v>Other</v>
          </cell>
          <cell r="I22" t="str">
            <v>Інше</v>
          </cell>
          <cell r="O22">
            <v>6.5299999999999997E-2</v>
          </cell>
          <cell r="P22">
            <v>8.6999999999999994E-2</v>
          </cell>
          <cell r="Q22">
            <v>8.6199999999999999E-2</v>
          </cell>
          <cell r="R22">
            <v>7.8200000000000006E-2</v>
          </cell>
          <cell r="S22">
            <v>8.9399999999999993E-2</v>
          </cell>
        </row>
        <row r="23">
          <cell r="H23" t="str">
            <v>Technical provisions</v>
          </cell>
          <cell r="I23" t="str">
            <v>Технічні резерви</v>
          </cell>
          <cell r="O23">
            <v>0.53310000000000002</v>
          </cell>
          <cell r="P23">
            <v>0.52910000000000001</v>
          </cell>
          <cell r="Q23">
            <v>0.54749999999999999</v>
          </cell>
          <cell r="R23">
            <v>0.56499999999999995</v>
          </cell>
          <cell r="S23">
            <v>0.55710000000000004</v>
          </cell>
        </row>
      </sheetData>
      <sheetData sheetId="4">
        <row r="7">
          <cell r="J7" t="str">
            <v>Q1.24</v>
          </cell>
          <cell r="K7" t="str">
            <v>Q2.24</v>
          </cell>
          <cell r="L7" t="str">
            <v>Q3.24</v>
          </cell>
          <cell r="M7" t="str">
            <v>Q4.24</v>
          </cell>
          <cell r="N7" t="str">
            <v>Q1.25</v>
          </cell>
          <cell r="O7" t="str">
            <v>Q2.25</v>
          </cell>
          <cell r="P7" t="str">
            <v>Q3.25</v>
          </cell>
          <cell r="Q7" t="str">
            <v>Q4.25</v>
          </cell>
        </row>
        <row r="8">
          <cell r="J8">
            <v>45382</v>
          </cell>
          <cell r="K8">
            <v>45473</v>
          </cell>
          <cell r="L8">
            <v>45565</v>
          </cell>
          <cell r="M8">
            <v>45657</v>
          </cell>
          <cell r="N8">
            <v>45747</v>
          </cell>
          <cell r="O8">
            <v>45838</v>
          </cell>
          <cell r="P8">
            <v>45930</v>
          </cell>
          <cell r="Q8">
            <v>46022</v>
          </cell>
        </row>
        <row r="9">
          <cell r="H9" t="str">
            <v>Deposits at banks</v>
          </cell>
          <cell r="I9" t="str">
            <v>Грошові кошти в банках</v>
          </cell>
          <cell r="J9">
            <v>19.885400000000001</v>
          </cell>
          <cell r="K9">
            <v>21.9</v>
          </cell>
          <cell r="L9">
            <v>26.22</v>
          </cell>
          <cell r="M9">
            <v>27.4</v>
          </cell>
          <cell r="N9">
            <v>29.11</v>
          </cell>
          <cell r="O9">
            <v>33.708199999999998</v>
          </cell>
          <cell r="P9">
            <v>35.729999999999997</v>
          </cell>
          <cell r="Q9">
            <v>37.14</v>
          </cell>
          <cell r="R9">
            <v>0.39600000000000002</v>
          </cell>
          <cell r="S9">
            <v>0.41980000000000001</v>
          </cell>
          <cell r="T9">
            <v>0.42859999999999998</v>
          </cell>
          <cell r="U9">
            <v>0.437</v>
          </cell>
          <cell r="V9">
            <v>0.43630000000000002</v>
          </cell>
          <cell r="W9">
            <v>0.45829999999999999</v>
          </cell>
          <cell r="X9">
            <v>0.45550000000000002</v>
          </cell>
          <cell r="Y9">
            <v>0.44840000000000002</v>
          </cell>
        </row>
        <row r="10">
          <cell r="H10" t="str">
            <v>Real estate</v>
          </cell>
          <cell r="I10" t="str">
            <v>Нерухоме майно</v>
          </cell>
          <cell r="J10">
            <v>1.7857000000000001</v>
          </cell>
          <cell r="K10">
            <v>2.0299999999999998</v>
          </cell>
          <cell r="L10">
            <v>2.23</v>
          </cell>
          <cell r="M10">
            <v>2.1800000000000002</v>
          </cell>
          <cell r="N10">
            <v>2.29</v>
          </cell>
          <cell r="O10">
            <v>2.4563000000000001</v>
          </cell>
          <cell r="P10">
            <v>2.39</v>
          </cell>
          <cell r="Q10">
            <v>2.4300000000000002</v>
          </cell>
        </row>
        <row r="11">
          <cell r="H11" t="str">
            <v>Government securities</v>
          </cell>
          <cell r="I11" t="str">
            <v>Державні цінні папери</v>
          </cell>
          <cell r="J11">
            <v>18.051200000000001</v>
          </cell>
          <cell r="K11">
            <v>17.78</v>
          </cell>
          <cell r="L11">
            <v>20.94</v>
          </cell>
          <cell r="M11">
            <v>20.77</v>
          </cell>
          <cell r="N11">
            <v>20.05</v>
          </cell>
          <cell r="O11">
            <v>20.253699999999998</v>
          </cell>
          <cell r="P11">
            <v>22.81</v>
          </cell>
          <cell r="Q11">
            <v>24.92</v>
          </cell>
          <cell r="R11">
            <v>0.35949999999999999</v>
          </cell>
          <cell r="S11">
            <v>0.34079999999999999</v>
          </cell>
          <cell r="T11">
            <v>0.34229999999999999</v>
          </cell>
          <cell r="U11">
            <v>0.33129999999999998</v>
          </cell>
          <cell r="V11">
            <v>0.30049999999999999</v>
          </cell>
          <cell r="W11">
            <v>0.27539999999999998</v>
          </cell>
          <cell r="X11">
            <v>0.2908</v>
          </cell>
          <cell r="Y11">
            <v>0.3009</v>
          </cell>
        </row>
        <row r="12">
          <cell r="H12" t="str">
            <v>Reinsurance claims</v>
          </cell>
          <cell r="I12" t="str">
            <v>Резерви перестрахування*</v>
          </cell>
          <cell r="J12">
            <v>4.2325999999999997</v>
          </cell>
          <cell r="K12">
            <v>3.99</v>
          </cell>
          <cell r="L12">
            <v>4.28</v>
          </cell>
          <cell r="M12">
            <v>4.1399999999999997</v>
          </cell>
          <cell r="N12">
            <v>5.42</v>
          </cell>
          <cell r="O12">
            <v>6.4592000000000001</v>
          </cell>
          <cell r="P12">
            <v>6.15</v>
          </cell>
          <cell r="Q12">
            <v>6.06</v>
          </cell>
          <cell r="R12">
            <v>8.43E-2</v>
          </cell>
          <cell r="S12">
            <v>7.6499999999999999E-2</v>
          </cell>
          <cell r="T12">
            <v>7.0000000000000007E-2</v>
          </cell>
          <cell r="U12">
            <v>6.6000000000000003E-2</v>
          </cell>
          <cell r="V12">
            <v>8.1199999999999994E-2</v>
          </cell>
          <cell r="W12">
            <v>8.7800000000000003E-2</v>
          </cell>
          <cell r="X12">
            <v>7.8399999999999997E-2</v>
          </cell>
          <cell r="Y12">
            <v>7.3200000000000001E-2</v>
          </cell>
        </row>
        <row r="13">
          <cell r="H13" t="str">
            <v>Balances at MTIBU**</v>
          </cell>
          <cell r="I13" t="str">
            <v xml:space="preserve">Залишок коштів у МТСБУ </v>
          </cell>
          <cell r="J13">
            <v>5.6132999999999997</v>
          </cell>
          <cell r="K13">
            <v>5.9</v>
          </cell>
          <cell r="L13">
            <v>6.47</v>
          </cell>
          <cell r="M13">
            <v>7.14</v>
          </cell>
          <cell r="N13">
            <v>8.73</v>
          </cell>
          <cell r="O13">
            <v>9.2888000000000002</v>
          </cell>
          <cell r="P13">
            <v>9.9</v>
          </cell>
          <cell r="Q13">
            <v>11.09</v>
          </cell>
          <cell r="R13">
            <v>0.1118</v>
          </cell>
          <cell r="S13">
            <v>0.11310000000000001</v>
          </cell>
          <cell r="T13">
            <v>0.10580000000000001</v>
          </cell>
          <cell r="U13">
            <v>0.1139</v>
          </cell>
          <cell r="V13">
            <v>0.1308</v>
          </cell>
          <cell r="W13">
            <v>0.1263</v>
          </cell>
          <cell r="X13">
            <v>0.12620000000000001</v>
          </cell>
          <cell r="Y13">
            <v>0.13389999999999999</v>
          </cell>
        </row>
        <row r="14">
          <cell r="H14" t="str">
            <v>Other</v>
          </cell>
          <cell r="I14" t="str">
            <v>Інші</v>
          </cell>
          <cell r="J14">
            <v>0.6421</v>
          </cell>
          <cell r="K14">
            <v>0.56999999999999995</v>
          </cell>
          <cell r="L14">
            <v>1.03</v>
          </cell>
          <cell r="M14">
            <v>1.07</v>
          </cell>
          <cell r="N14">
            <v>1.1200000000000001</v>
          </cell>
          <cell r="O14">
            <v>1.3809</v>
          </cell>
          <cell r="P14">
            <v>1.46</v>
          </cell>
          <cell r="Q14">
            <v>1.19</v>
          </cell>
        </row>
      </sheetData>
      <sheetData sheetId="5">
        <row r="8">
          <cell r="J8" t="str">
            <v>Q1.22</v>
          </cell>
          <cell r="M8" t="str">
            <v>Q4.22</v>
          </cell>
          <cell r="O8" t="str">
            <v>Q2.23</v>
          </cell>
          <cell r="Q8" t="str">
            <v>Q4.23</v>
          </cell>
          <cell r="S8" t="str">
            <v>Q2.24</v>
          </cell>
          <cell r="U8" t="str">
            <v>Q4.24</v>
          </cell>
          <cell r="W8" t="str">
            <v>Q2.25</v>
          </cell>
          <cell r="Y8" t="str">
            <v>Q4.25</v>
          </cell>
        </row>
        <row r="9">
          <cell r="J9" t="str">
            <v>I.22</v>
          </cell>
          <cell r="M9" t="str">
            <v>ІV.22</v>
          </cell>
          <cell r="O9" t="str">
            <v>II.23</v>
          </cell>
          <cell r="Q9" t="str">
            <v>ІV.23</v>
          </cell>
          <cell r="S9" t="str">
            <v>II.24</v>
          </cell>
          <cell r="U9" t="str">
            <v>ІV.24</v>
          </cell>
          <cell r="W9" t="str">
            <v>II.25</v>
          </cell>
          <cell r="Y9" t="str">
            <v>ІV.25</v>
          </cell>
        </row>
        <row r="10">
          <cell r="H10" t="str">
            <v>Валові страхові премії страхування життя</v>
          </cell>
          <cell r="I10" t="str">
            <v>Gross life insurance premiums</v>
          </cell>
          <cell r="J10">
            <v>1.3</v>
          </cell>
          <cell r="K10">
            <v>0.95</v>
          </cell>
          <cell r="L10">
            <v>1.22</v>
          </cell>
          <cell r="M10">
            <v>1.34</v>
          </cell>
          <cell r="N10">
            <v>1.1299999999999999</v>
          </cell>
          <cell r="O10">
            <v>1.1299999999999999</v>
          </cell>
          <cell r="P10">
            <v>1.31</v>
          </cell>
          <cell r="Q10">
            <v>1.59</v>
          </cell>
          <cell r="R10">
            <v>1.33</v>
          </cell>
          <cell r="S10">
            <v>1.3</v>
          </cell>
          <cell r="T10">
            <v>1.43</v>
          </cell>
          <cell r="U10">
            <v>1.67</v>
          </cell>
          <cell r="V10">
            <v>1.41</v>
          </cell>
          <cell r="W10">
            <v>1.36</v>
          </cell>
          <cell r="X10">
            <v>1.52</v>
          </cell>
          <cell r="Y10">
            <v>1.73</v>
          </cell>
        </row>
        <row r="11">
          <cell r="H11" t="str">
            <v>Валові страхові премії ризикового страхування</v>
          </cell>
          <cell r="I11" t="str">
            <v>Gross non-life insurance premiums</v>
          </cell>
          <cell r="J11">
            <v>8.3800000000000008</v>
          </cell>
          <cell r="K11">
            <v>7.07</v>
          </cell>
          <cell r="L11">
            <v>9.75</v>
          </cell>
          <cell r="M11">
            <v>9.65</v>
          </cell>
          <cell r="N11">
            <v>8.98</v>
          </cell>
          <cell r="O11">
            <v>10.11</v>
          </cell>
          <cell r="P11">
            <v>11.48</v>
          </cell>
          <cell r="Q11">
            <v>11.28</v>
          </cell>
          <cell r="R11">
            <v>10.26</v>
          </cell>
          <cell r="S11">
            <v>11.32</v>
          </cell>
          <cell r="T11">
            <v>12.84</v>
          </cell>
          <cell r="U11">
            <v>13.12</v>
          </cell>
          <cell r="V11">
            <v>14</v>
          </cell>
          <cell r="W11">
            <v>16.48</v>
          </cell>
          <cell r="X11">
            <v>17.91</v>
          </cell>
          <cell r="Y11">
            <v>17.88</v>
          </cell>
        </row>
        <row r="12">
          <cell r="H12" t="str">
            <v>Рівень виплат страхування життя (п. ш.)</v>
          </cell>
          <cell r="I12" t="str">
            <v>Ratio of life claims paid  (r.h.s.)</v>
          </cell>
          <cell r="J12">
            <v>0.13250000000000001</v>
          </cell>
          <cell r="K12">
            <v>0.14099999999999999</v>
          </cell>
          <cell r="L12">
            <v>0.15709999999999999</v>
          </cell>
          <cell r="M12">
            <v>0.17280000000000001</v>
          </cell>
          <cell r="N12">
            <v>0.20219999999999999</v>
          </cell>
          <cell r="O12">
            <v>0.2152</v>
          </cell>
          <cell r="P12">
            <v>0.22220000000000001</v>
          </cell>
          <cell r="Q12">
            <v>0.23119999999999999</v>
          </cell>
          <cell r="R12">
            <v>0.23100000000000001</v>
          </cell>
          <cell r="S12">
            <v>0.2344</v>
          </cell>
          <cell r="T12">
            <v>0.24279999999999999</v>
          </cell>
          <cell r="U12">
            <v>0.255</v>
          </cell>
          <cell r="V12">
            <v>0.26519999999999999</v>
          </cell>
          <cell r="W12">
            <v>0.27889999999999998</v>
          </cell>
          <cell r="X12">
            <v>0.29899999999999999</v>
          </cell>
          <cell r="Y12">
            <v>0.30919999999999997</v>
          </cell>
        </row>
        <row r="13">
          <cell r="H13" t="str">
            <v>Рівень виплат ризикового страхування (п. ш.)</v>
          </cell>
          <cell r="I13" t="str">
            <v>Ratio of non-life claims paid (r.h.s.)</v>
          </cell>
          <cell r="J13">
            <v>0.38200000000000001</v>
          </cell>
          <cell r="K13">
            <v>0.38629999999999998</v>
          </cell>
          <cell r="L13">
            <v>0.37230000000000002</v>
          </cell>
          <cell r="M13">
            <v>0.34770000000000001</v>
          </cell>
          <cell r="N13">
            <v>0.35720000000000002</v>
          </cell>
          <cell r="O13">
            <v>0.35570000000000002</v>
          </cell>
          <cell r="P13">
            <v>0.35659999999999997</v>
          </cell>
          <cell r="Q13">
            <v>0.37280000000000002</v>
          </cell>
          <cell r="R13">
            <v>0.3866</v>
          </cell>
          <cell r="S13">
            <v>0.39889999999999998</v>
          </cell>
          <cell r="T13">
            <v>0.40679999999999999</v>
          </cell>
          <cell r="U13">
            <v>0.40949999999999998</v>
          </cell>
          <cell r="V13">
            <v>0.39500000000000002</v>
          </cell>
          <cell r="W13">
            <v>0.38090000000000002</v>
          </cell>
          <cell r="X13">
            <v>0.37090000000000001</v>
          </cell>
          <cell r="Y13">
            <v>0.37630000000000002</v>
          </cell>
        </row>
      </sheetData>
      <sheetData sheetId="6">
        <row r="11">
          <cell r="M11" t="str">
            <v>Q1.22</v>
          </cell>
          <cell r="P11" t="str">
            <v>Q4.22</v>
          </cell>
          <cell r="R11" t="str">
            <v>Q2.23</v>
          </cell>
          <cell r="T11" t="str">
            <v>Q4.23</v>
          </cell>
          <cell r="V11" t="str">
            <v>Q2.24</v>
          </cell>
          <cell r="X11" t="str">
            <v>Q4.24</v>
          </cell>
          <cell r="Z11" t="str">
            <v>Q2.25</v>
          </cell>
          <cell r="AB11" t="str">
            <v>Q4.25</v>
          </cell>
        </row>
        <row r="12">
          <cell r="M12" t="str">
            <v>I.22</v>
          </cell>
          <cell r="P12" t="str">
            <v>ІV.22</v>
          </cell>
          <cell r="R12" t="str">
            <v>II.23</v>
          </cell>
          <cell r="T12" t="str">
            <v>ІV.23</v>
          </cell>
          <cell r="V12" t="str">
            <v>II.24</v>
          </cell>
          <cell r="X12" t="str">
            <v>ІV.24</v>
          </cell>
          <cell r="Z12" t="str">
            <v>II.25</v>
          </cell>
          <cell r="AB12" t="str">
            <v>ІV.25</v>
          </cell>
        </row>
        <row r="13">
          <cell r="J13" t="str">
            <v>Premiums ceded to non-resident reinsurers</v>
          </cell>
          <cell r="K13" t="str">
            <v>Премії, належні перестраховикам-нерезидентам</v>
          </cell>
          <cell r="M13">
            <v>0.97</v>
          </cell>
          <cell r="N13">
            <v>0.78</v>
          </cell>
          <cell r="O13">
            <v>0.81</v>
          </cell>
          <cell r="P13">
            <v>0.55000000000000004</v>
          </cell>
          <cell r="Q13">
            <v>1.18</v>
          </cell>
          <cell r="R13">
            <v>0.8</v>
          </cell>
          <cell r="S13">
            <v>1</v>
          </cell>
          <cell r="T13">
            <v>0.67</v>
          </cell>
          <cell r="U13">
            <v>1.21</v>
          </cell>
          <cell r="V13">
            <v>0.96</v>
          </cell>
          <cell r="W13">
            <v>1.01</v>
          </cell>
          <cell r="X13">
            <v>0.8</v>
          </cell>
          <cell r="Y13">
            <v>1.52</v>
          </cell>
          <cell r="Z13">
            <v>1.46</v>
          </cell>
          <cell r="AA13">
            <v>1.65</v>
          </cell>
          <cell r="AB13">
            <v>1.53</v>
          </cell>
        </row>
        <row r="14">
          <cell r="J14" t="str">
            <v>Premiums ceded to resident reinsurers</v>
          </cell>
          <cell r="K14" t="str">
            <v>Премії, належні перестраховикам-резидентам</v>
          </cell>
          <cell r="M14">
            <v>0.34</v>
          </cell>
          <cell r="N14">
            <v>0.14000000000000001</v>
          </cell>
          <cell r="O14">
            <v>0.38</v>
          </cell>
          <cell r="P14">
            <v>0.27</v>
          </cell>
          <cell r="Q14">
            <v>0.2</v>
          </cell>
          <cell r="R14">
            <v>0.26</v>
          </cell>
          <cell r="S14">
            <v>0.24</v>
          </cell>
          <cell r="T14">
            <v>0.3</v>
          </cell>
          <cell r="U14">
            <v>0.11</v>
          </cell>
          <cell r="V14">
            <v>0.08</v>
          </cell>
          <cell r="W14">
            <v>0.1</v>
          </cell>
          <cell r="X14">
            <v>0.25</v>
          </cell>
          <cell r="Y14">
            <v>0.05</v>
          </cell>
          <cell r="Z14">
            <v>0.13</v>
          </cell>
          <cell r="AA14">
            <v>7.0000000000000007E-2</v>
          </cell>
          <cell r="AB14">
            <v>0.05</v>
          </cell>
        </row>
        <row r="15">
          <cell r="J15" t="str">
            <v>Retention ratio** (r.h.s.)</v>
          </cell>
          <cell r="K15" t="str">
            <v>Коефіцієнт утримання** (п. ш.)</v>
          </cell>
          <cell r="M15">
            <v>0.82199999999999995</v>
          </cell>
          <cell r="N15">
            <v>0.83930000000000005</v>
          </cell>
          <cell r="O15">
            <v>0.85370000000000001</v>
          </cell>
          <cell r="P15">
            <v>0.88139999999999996</v>
          </cell>
          <cell r="Q15">
            <v>0.88149999999999995</v>
          </cell>
          <cell r="R15">
            <v>0.88739999999999997</v>
          </cell>
          <cell r="S15">
            <v>0.89100000000000001</v>
          </cell>
          <cell r="T15">
            <v>0.89200000000000002</v>
          </cell>
          <cell r="U15">
            <v>0.92400000000000004</v>
          </cell>
          <cell r="V15">
            <v>0.94730000000000003</v>
          </cell>
          <cell r="W15">
            <v>0.97330000000000005</v>
          </cell>
          <cell r="X15">
            <v>0.99270000000000003</v>
          </cell>
          <cell r="Y15">
            <v>0.99409999999999998</v>
          </cell>
          <cell r="Z15">
            <v>0.99460000000000004</v>
          </cell>
          <cell r="AA15">
            <v>0.99570000000000003</v>
          </cell>
          <cell r="AB15">
            <v>0.99619999999999997</v>
          </cell>
        </row>
        <row r="16">
          <cell r="J16" t="str">
            <v xml:space="preserve">Ratio of claims paid* (r.h.s.) </v>
          </cell>
          <cell r="K16" t="str">
            <v>Рівень виплат* (п. ш.)</v>
          </cell>
          <cell r="M16">
            <v>0.39900000000000002</v>
          </cell>
          <cell r="N16">
            <v>0.41770000000000002</v>
          </cell>
          <cell r="O16">
            <v>0.36070000000000002</v>
          </cell>
          <cell r="P16">
            <v>0.35620000000000002</v>
          </cell>
          <cell r="Q16">
            <v>0.38069999999999998</v>
          </cell>
          <cell r="R16">
            <v>0.3715</v>
          </cell>
          <cell r="S16">
            <v>0.33329999999999999</v>
          </cell>
          <cell r="T16">
            <v>0.33929999999999999</v>
          </cell>
          <cell r="U16">
            <v>0.34079999999999999</v>
          </cell>
          <cell r="V16">
            <v>0.3639</v>
          </cell>
          <cell r="W16">
            <v>0.4052</v>
          </cell>
          <cell r="X16">
            <v>0.42780000000000001</v>
          </cell>
          <cell r="Y16">
            <v>0.41689999999999999</v>
          </cell>
          <cell r="Z16">
            <v>0.40579999999999999</v>
          </cell>
          <cell r="AA16">
            <v>0.38550000000000001</v>
          </cell>
          <cell r="AB16">
            <v>0.45989999999999998</v>
          </cell>
        </row>
      </sheetData>
      <sheetData sheetId="7">
        <row r="8">
          <cell r="J8" t="str">
            <v>Premiums</v>
          </cell>
          <cell r="K8" t="str">
            <v>Claims</v>
          </cell>
        </row>
        <row r="9">
          <cell r="J9" t="str">
            <v>Премії</v>
          </cell>
          <cell r="K9" t="str">
            <v>Виплати</v>
          </cell>
        </row>
        <row r="10">
          <cell r="H10" t="str">
            <v>MTPL***</v>
          </cell>
          <cell r="I10" t="str">
            <v>ОСЦПВ</v>
          </cell>
          <cell r="J10">
            <v>23.04</v>
          </cell>
          <cell r="K10">
            <v>6.68</v>
          </cell>
          <cell r="L10">
            <v>0.28989999999999999</v>
          </cell>
        </row>
        <row r="11">
          <cell r="H11" t="str">
            <v>C&amp;C**</v>
          </cell>
          <cell r="I11" t="str">
            <v>КАСКО</v>
          </cell>
          <cell r="J11">
            <v>16</v>
          </cell>
          <cell r="K11">
            <v>7.77</v>
          </cell>
          <cell r="L11">
            <v>0.48559999999999998</v>
          </cell>
        </row>
        <row r="12">
          <cell r="H12" t="str">
            <v>Health insurance*</v>
          </cell>
          <cell r="I12" t="str">
            <v>Здоров’я</v>
          </cell>
          <cell r="J12">
            <v>10.51</v>
          </cell>
          <cell r="K12">
            <v>5.7</v>
          </cell>
          <cell r="L12">
            <v>0.5423</v>
          </cell>
        </row>
        <row r="13">
          <cell r="H13" t="str">
            <v>Life insurance</v>
          </cell>
          <cell r="I13" t="str">
            <v>Життя</v>
          </cell>
          <cell r="J13">
            <v>6.01</v>
          </cell>
          <cell r="K13">
            <v>1.86</v>
          </cell>
          <cell r="L13">
            <v>0.3095</v>
          </cell>
        </row>
        <row r="14">
          <cell r="H14" t="str">
            <v>Green Card****</v>
          </cell>
          <cell r="I14" t="str">
            <v>“Зелена картка”</v>
          </cell>
          <cell r="J14">
            <v>5.31</v>
          </cell>
          <cell r="K14">
            <v>2.4</v>
          </cell>
          <cell r="L14">
            <v>0.45200000000000001</v>
          </cell>
        </row>
        <row r="15">
          <cell r="H15" t="str">
            <v>Property and fire risks</v>
          </cell>
          <cell r="I15" t="str">
            <v>Майно та вогн. ризики</v>
          </cell>
          <cell r="J15">
            <v>3.92</v>
          </cell>
          <cell r="K15">
            <v>1.42</v>
          </cell>
          <cell r="L15">
            <v>0.36220000000000002</v>
          </cell>
        </row>
        <row r="16">
          <cell r="H16" t="str">
            <v>Liability</v>
          </cell>
          <cell r="I16" t="str">
            <v>Відповідальність</v>
          </cell>
          <cell r="J16">
            <v>2.4</v>
          </cell>
          <cell r="K16">
            <v>0.3</v>
          </cell>
          <cell r="L16">
            <v>0.125</v>
          </cell>
        </row>
        <row r="17">
          <cell r="H17" t="str">
            <v>Cargo and luggage</v>
          </cell>
          <cell r="I17" t="str">
            <v>Вантажі та багаж</v>
          </cell>
          <cell r="J17">
            <v>2.0099999999999998</v>
          </cell>
          <cell r="K17">
            <v>0.16</v>
          </cell>
          <cell r="L17">
            <v>7.9600000000000004E-2</v>
          </cell>
        </row>
        <row r="18">
          <cell r="H18" t="str">
            <v>Assistance</v>
          </cell>
          <cell r="I18" t="str">
            <v>Асистанс</v>
          </cell>
          <cell r="J18">
            <v>1.78</v>
          </cell>
          <cell r="K18">
            <v>0.37</v>
          </cell>
          <cell r="L18">
            <v>0.2079</v>
          </cell>
        </row>
        <row r="19">
          <cell r="H19" t="str">
            <v>Financial exposure</v>
          </cell>
          <cell r="I19" t="str">
            <v>Фінансові ризики</v>
          </cell>
          <cell r="J19">
            <v>1.28</v>
          </cell>
          <cell r="K19">
            <v>0.15</v>
          </cell>
          <cell r="L19">
            <v>0.1172</v>
          </cell>
        </row>
      </sheetData>
      <sheetData sheetId="8">
        <row r="8">
          <cell r="J8" t="str">
            <v>Agency network</v>
          </cell>
          <cell r="K8" t="str">
            <v>Direct sales</v>
          </cell>
          <cell r="L8" t="str">
            <v>Bank</v>
          </cell>
          <cell r="M8" t="str">
            <v>Online aggregators</v>
          </cell>
          <cell r="N8" t="str">
            <v>Broker</v>
          </cell>
          <cell r="O8" t="str">
            <v>Car dealers</v>
          </cell>
          <cell r="P8" t="str">
            <v>Other</v>
          </cell>
        </row>
        <row r="9">
          <cell r="J9" t="str">
            <v xml:space="preserve">Агентська мережа </v>
          </cell>
          <cell r="K9" t="str">
            <v xml:space="preserve">Прямі продажі </v>
          </cell>
          <cell r="L9" t="str">
            <v xml:space="preserve">Банк </v>
          </cell>
          <cell r="M9" t="str">
            <v xml:space="preserve">Онлайн-агрегатори </v>
          </cell>
          <cell r="N9" t="str">
            <v>Брокер</v>
          </cell>
          <cell r="O9" t="str">
            <v>Автосалон</v>
          </cell>
          <cell r="P9" t="str">
            <v>Інші</v>
          </cell>
        </row>
        <row r="10">
          <cell r="H10" t="str">
            <v>Life</v>
          </cell>
          <cell r="I10" t="str">
            <v>Життя</v>
          </cell>
          <cell r="J10">
            <v>0.83020000000000005</v>
          </cell>
          <cell r="K10">
            <v>1.89E-2</v>
          </cell>
          <cell r="L10">
            <v>0.1263</v>
          </cell>
          <cell r="M10">
            <v>1.4E-3</v>
          </cell>
          <cell r="N10">
            <v>2.3199999999999998E-2</v>
          </cell>
          <cell r="O10">
            <v>0</v>
          </cell>
          <cell r="P10">
            <v>0</v>
          </cell>
        </row>
        <row r="11">
          <cell r="H11" t="str">
            <v>Health*</v>
          </cell>
          <cell r="I11" t="str">
            <v>Здоров’я</v>
          </cell>
          <cell r="J11">
            <v>0.44269999999999998</v>
          </cell>
          <cell r="K11">
            <v>0.23619999999999999</v>
          </cell>
          <cell r="L11">
            <v>0.1187</v>
          </cell>
          <cell r="M11">
            <v>1.5900000000000001E-2</v>
          </cell>
          <cell r="N11">
            <v>0.17979999999999999</v>
          </cell>
          <cell r="O11">
            <v>4.0000000000000002E-4</v>
          </cell>
          <cell r="P11">
            <v>6.4000000000000003E-3</v>
          </cell>
        </row>
        <row r="12">
          <cell r="H12" t="str">
            <v>Green Card****</v>
          </cell>
          <cell r="I12" t="str">
            <v>“Зелена картка”</v>
          </cell>
          <cell r="J12">
            <v>0.71230000000000004</v>
          </cell>
          <cell r="K12">
            <v>6.0100000000000001E-2</v>
          </cell>
          <cell r="L12">
            <v>4.0800000000000003E-2</v>
          </cell>
          <cell r="M12">
            <v>0.17219999999999999</v>
          </cell>
          <cell r="N12">
            <v>5.7000000000000002E-3</v>
          </cell>
          <cell r="O12">
            <v>1.6000000000000001E-3</v>
          </cell>
          <cell r="P12">
            <v>7.1000000000000004E-3</v>
          </cell>
        </row>
        <row r="13">
          <cell r="H13" t="str">
            <v>MTPL***</v>
          </cell>
          <cell r="I13" t="str">
            <v>ОСЦПВ</v>
          </cell>
          <cell r="J13">
            <v>0.67520000000000002</v>
          </cell>
          <cell r="K13">
            <v>8.3500000000000005E-2</v>
          </cell>
          <cell r="L13">
            <v>7.5600000000000001E-2</v>
          </cell>
          <cell r="M13">
            <v>0.15279999999999999</v>
          </cell>
          <cell r="N13">
            <v>4.1000000000000003E-3</v>
          </cell>
          <cell r="O13">
            <v>6.1000000000000004E-3</v>
          </cell>
          <cell r="P13">
            <v>2.5999999999999999E-3</v>
          </cell>
        </row>
        <row r="14">
          <cell r="H14" t="str">
            <v>C&amp;C**</v>
          </cell>
          <cell r="I14" t="str">
            <v>КАСКО</v>
          </cell>
          <cell r="J14">
            <v>0.51480000000000004</v>
          </cell>
          <cell r="K14">
            <v>0.1469</v>
          </cell>
          <cell r="L14">
            <v>0.22639999999999999</v>
          </cell>
          <cell r="M14">
            <v>2E-3</v>
          </cell>
          <cell r="N14">
            <v>1.3899999999999999E-2</v>
          </cell>
          <cell r="O14">
            <v>9.4399999999999998E-2</v>
          </cell>
          <cell r="P14">
            <v>1.6000000000000001E-3</v>
          </cell>
        </row>
      </sheetData>
      <sheetData sheetId="9">
        <row r="10">
          <cell r="I10" t="str">
            <v>Q1.22</v>
          </cell>
          <cell r="L10" t="str">
            <v>Q4.22</v>
          </cell>
          <cell r="N10" t="str">
            <v>Q2.23</v>
          </cell>
          <cell r="P10" t="str">
            <v>Q4.23</v>
          </cell>
          <cell r="R10" t="str">
            <v>Q2.24</v>
          </cell>
          <cell r="T10" t="str">
            <v>Q4.24</v>
          </cell>
          <cell r="V10" t="str">
            <v>Q2.25</v>
          </cell>
          <cell r="X10" t="str">
            <v>Q4.25</v>
          </cell>
        </row>
        <row r="11">
          <cell r="I11" t="str">
            <v>I.22</v>
          </cell>
          <cell r="L11" t="str">
            <v>ІV.22</v>
          </cell>
          <cell r="N11" t="str">
            <v>II.23</v>
          </cell>
          <cell r="P11" t="str">
            <v>ІV.23</v>
          </cell>
          <cell r="R11" t="str">
            <v>II.24</v>
          </cell>
          <cell r="T11" t="str">
            <v>ІV.24</v>
          </cell>
          <cell r="V11" t="str">
            <v>II.25</v>
          </cell>
          <cell r="X11" t="str">
            <v>ІV.25</v>
          </cell>
        </row>
        <row r="12">
          <cell r="G12" t="str">
            <v>Loss reserves, UAH billions</v>
          </cell>
          <cell r="H12" t="str">
            <v>Резерв збитків, млрд грн</v>
          </cell>
          <cell r="I12">
            <v>9.07</v>
          </cell>
          <cell r="J12">
            <v>10.210000000000001</v>
          </cell>
          <cell r="K12">
            <v>11.3</v>
          </cell>
          <cell r="L12">
            <v>11.32</v>
          </cell>
          <cell r="M12">
            <v>11.03</v>
          </cell>
          <cell r="N12">
            <v>10.92</v>
          </cell>
          <cell r="O12">
            <v>11.52</v>
          </cell>
          <cell r="P12">
            <v>11.77</v>
          </cell>
          <cell r="Q12">
            <v>11.44</v>
          </cell>
          <cell r="R12">
            <v>11.71</v>
          </cell>
          <cell r="S12">
            <v>13.05</v>
          </cell>
          <cell r="T12">
            <v>12.68</v>
          </cell>
          <cell r="U12">
            <v>12.96</v>
          </cell>
          <cell r="V12">
            <v>13.83</v>
          </cell>
          <cell r="W12">
            <v>15.5</v>
          </cell>
          <cell r="X12">
            <v>15.81</v>
          </cell>
        </row>
        <row r="13">
          <cell r="G13" t="str">
            <v>Loss reserves to net premiums ratio (r.h.s.)</v>
          </cell>
          <cell r="H13" t="str">
            <v>Резерви збитків до чистих премій (п. ш.)</v>
          </cell>
          <cell r="I13">
            <v>0.85319999999999996</v>
          </cell>
          <cell r="J13">
            <v>0.98350000000000004</v>
          </cell>
          <cell r="K13">
            <v>1.1205000000000001</v>
          </cell>
          <cell r="L13">
            <v>1.2428999999999999</v>
          </cell>
          <cell r="M13">
            <v>1.2726999999999999</v>
          </cell>
          <cell r="N13">
            <v>1.1921999999999999</v>
          </cell>
          <cell r="O13">
            <v>1.1412</v>
          </cell>
          <cell r="P13">
            <v>1.1074999999999999</v>
          </cell>
          <cell r="Q13">
            <v>1.0784</v>
          </cell>
          <cell r="R13">
            <v>1.0604</v>
          </cell>
          <cell r="S13">
            <v>1.0634999999999999</v>
          </cell>
          <cell r="T13">
            <v>1.0359</v>
          </cell>
          <cell r="U13">
            <v>0.98899999999999999</v>
          </cell>
          <cell r="V13">
            <v>0.93559999999999999</v>
          </cell>
          <cell r="W13">
            <v>0.89759999999999995</v>
          </cell>
          <cell r="X13">
            <v>0.88009999999999999</v>
          </cell>
        </row>
        <row r="14">
          <cell r="G14" t="str">
            <v>Loss reserves to net claims ratio (r.h.s.)</v>
          </cell>
          <cell r="H14" t="str">
            <v>Резерви збитків до чистих виплат (п. ш.)</v>
          </cell>
          <cell r="I14">
            <v>2.1124999999999998</v>
          </cell>
          <cell r="J14">
            <v>2.4371999999999998</v>
          </cell>
          <cell r="K14">
            <v>2.9106000000000001</v>
          </cell>
          <cell r="L14">
            <v>3.5123000000000002</v>
          </cell>
          <cell r="M14">
            <v>3.5186999999999999</v>
          </cell>
          <cell r="N14">
            <v>3.2932000000000001</v>
          </cell>
          <cell r="O14">
            <v>3.1533000000000002</v>
          </cell>
          <cell r="P14">
            <v>2.9245000000000001</v>
          </cell>
          <cell r="Q14">
            <v>2.7515999999999998</v>
          </cell>
          <cell r="R14">
            <v>2.6345999999999998</v>
          </cell>
          <cell r="S14">
            <v>2.5937000000000001</v>
          </cell>
          <cell r="T14">
            <v>2.5236999999999998</v>
          </cell>
          <cell r="U14">
            <v>2.5015000000000001</v>
          </cell>
          <cell r="V14">
            <v>2.4548000000000001</v>
          </cell>
          <cell r="W14">
            <v>2.4279999999999999</v>
          </cell>
          <cell r="X14">
            <v>2.3462000000000001</v>
          </cell>
        </row>
      </sheetData>
      <sheetData sheetId="10">
        <row r="7">
          <cell r="J7" t="str">
            <v>Q1.22</v>
          </cell>
          <cell r="M7" t="str">
            <v>Q4.22</v>
          </cell>
          <cell r="O7" t="str">
            <v>Q2.23</v>
          </cell>
          <cell r="Q7" t="str">
            <v>Q4.23</v>
          </cell>
          <cell r="S7" t="str">
            <v>Q2.24</v>
          </cell>
          <cell r="U7" t="str">
            <v>Q4.24</v>
          </cell>
          <cell r="W7" t="str">
            <v>Q2.25</v>
          </cell>
          <cell r="Y7" t="str">
            <v>Q4.25</v>
          </cell>
        </row>
        <row r="8">
          <cell r="J8" t="str">
            <v>I.22</v>
          </cell>
          <cell r="M8" t="str">
            <v>ІV.22</v>
          </cell>
          <cell r="O8" t="str">
            <v>II.23</v>
          </cell>
          <cell r="Q8" t="str">
            <v>ІV.23</v>
          </cell>
          <cell r="S8" t="str">
            <v>II.24</v>
          </cell>
          <cell r="U8" t="str">
            <v>ІV.24</v>
          </cell>
          <cell r="W8" t="str">
            <v>II.25</v>
          </cell>
          <cell r="Y8" t="str">
            <v>ІV.25</v>
          </cell>
        </row>
        <row r="9">
          <cell r="H9" t="str">
            <v>C&amp;C*</v>
          </cell>
          <cell r="I9" t="str">
            <v>КАСКО</v>
          </cell>
          <cell r="J9">
            <v>1</v>
          </cell>
          <cell r="K9">
            <v>0.96640000000000004</v>
          </cell>
          <cell r="L9">
            <v>1.3877999999999999</v>
          </cell>
          <cell r="M9">
            <v>1.5314000000000001</v>
          </cell>
          <cell r="N9">
            <v>1.2551000000000001</v>
          </cell>
          <cell r="O9">
            <v>1.5468999999999999</v>
          </cell>
          <cell r="P9">
            <v>1.7172000000000001</v>
          </cell>
          <cell r="Q9">
            <v>1.7816000000000001</v>
          </cell>
          <cell r="R9">
            <v>1.5956999999999999</v>
          </cell>
          <cell r="S9">
            <v>1.9018999999999999</v>
          </cell>
          <cell r="T9">
            <v>2.0884</v>
          </cell>
          <cell r="U9">
            <v>2.1663999999999999</v>
          </cell>
          <cell r="V9">
            <v>1.8732</v>
          </cell>
          <cell r="W9">
            <v>2.3338000000000001</v>
          </cell>
          <cell r="X9">
            <v>2.4525000000000001</v>
          </cell>
          <cell r="Y9">
            <v>2.6166</v>
          </cell>
        </row>
        <row r="10">
          <cell r="H10" t="str">
            <v>Health insurance</v>
          </cell>
          <cell r="I10" t="str">
            <v>Здоров’я</v>
          </cell>
          <cell r="J10">
            <v>1</v>
          </cell>
          <cell r="K10">
            <v>0.45700000000000002</v>
          </cell>
          <cell r="L10">
            <v>0.66669999999999996</v>
          </cell>
          <cell r="M10">
            <v>0.60950000000000004</v>
          </cell>
          <cell r="N10">
            <v>0.73509999999999998</v>
          </cell>
          <cell r="O10">
            <v>0.72240000000000004</v>
          </cell>
          <cell r="P10">
            <v>0.75939999999999996</v>
          </cell>
          <cell r="Q10">
            <v>0.70040000000000002</v>
          </cell>
          <cell r="R10">
            <v>0.87839999999999996</v>
          </cell>
          <cell r="S10">
            <v>0.86040000000000005</v>
          </cell>
          <cell r="T10">
            <v>0.99739999999999995</v>
          </cell>
          <cell r="U10">
            <v>0.88070000000000004</v>
          </cell>
          <cell r="V10">
            <v>1.0336000000000001</v>
          </cell>
          <cell r="W10">
            <v>1.0613999999999999</v>
          </cell>
          <cell r="X10">
            <v>1.2164999999999999</v>
          </cell>
          <cell r="Y10">
            <v>0.98270000000000002</v>
          </cell>
        </row>
        <row r="11">
          <cell r="H11" t="str">
            <v>MTPL**</v>
          </cell>
          <cell r="I11" t="str">
            <v>ОСЦПВ</v>
          </cell>
          <cell r="J11">
            <v>1</v>
          </cell>
          <cell r="K11">
            <v>1.2833000000000001</v>
          </cell>
          <cell r="L11">
            <v>1.6595</v>
          </cell>
          <cell r="M11">
            <v>1.6359999999999999</v>
          </cell>
          <cell r="N11">
            <v>1.3091999999999999</v>
          </cell>
          <cell r="O11">
            <v>1.7032</v>
          </cell>
          <cell r="P11">
            <v>1.9883999999999999</v>
          </cell>
          <cell r="Q11">
            <v>1.9575</v>
          </cell>
          <cell r="R11">
            <v>1.6769000000000001</v>
          </cell>
          <cell r="S11">
            <v>2.0588000000000002</v>
          </cell>
          <cell r="T11">
            <v>2.2814000000000001</v>
          </cell>
          <cell r="U11">
            <v>2.7054999999999998</v>
          </cell>
          <cell r="V11">
            <v>3.4647999999999999</v>
          </cell>
          <cell r="W11">
            <v>4.7653999999999996</v>
          </cell>
          <cell r="X11">
            <v>5.1108000000000002</v>
          </cell>
          <cell r="Y11">
            <v>5.4290000000000003</v>
          </cell>
        </row>
        <row r="12">
          <cell r="H12" t="str">
            <v>Green Card***</v>
          </cell>
          <cell r="I12" t="str">
            <v>“Зелена картка”</v>
          </cell>
          <cell r="J12">
            <v>1</v>
          </cell>
          <cell r="K12">
            <v>1.4325000000000001</v>
          </cell>
          <cell r="L12">
            <v>2.0017999999999998</v>
          </cell>
          <cell r="M12">
            <v>1.7715000000000001</v>
          </cell>
          <cell r="N12">
            <v>1.8043</v>
          </cell>
          <cell r="O12">
            <v>1.9507000000000001</v>
          </cell>
          <cell r="P12">
            <v>2.2145000000000001</v>
          </cell>
          <cell r="Q12">
            <v>1.8123</v>
          </cell>
          <cell r="R12">
            <v>1.8589</v>
          </cell>
          <cell r="S12">
            <v>2.1535000000000002</v>
          </cell>
          <cell r="T12">
            <v>2.4260999999999999</v>
          </cell>
          <cell r="U12">
            <v>2.1802999999999999</v>
          </cell>
          <cell r="V12">
            <v>1.905</v>
          </cell>
          <cell r="W12">
            <v>2.0318000000000001</v>
          </cell>
          <cell r="X12">
            <v>2.3006000000000002</v>
          </cell>
          <cell r="Y12">
            <v>2.0432000000000001</v>
          </cell>
        </row>
        <row r="13">
          <cell r="H13" t="str">
            <v>Property and fire risks</v>
          </cell>
          <cell r="I13" t="str">
            <v>Майно та вогн. ризики</v>
          </cell>
          <cell r="J13">
            <v>1</v>
          </cell>
          <cell r="K13">
            <v>0.48209999999999997</v>
          </cell>
          <cell r="L13">
            <v>0.90290000000000004</v>
          </cell>
          <cell r="M13">
            <v>0.90669999999999995</v>
          </cell>
          <cell r="N13">
            <v>0.93049999999999999</v>
          </cell>
          <cell r="O13">
            <v>1.0143</v>
          </cell>
          <cell r="P13">
            <v>1.2414000000000001</v>
          </cell>
          <cell r="Q13">
            <v>1.2657</v>
          </cell>
          <cell r="R13">
            <v>0.99109999999999998</v>
          </cell>
          <cell r="S13">
            <v>0.87109999999999999</v>
          </cell>
          <cell r="T13">
            <v>0.94140000000000001</v>
          </cell>
          <cell r="U13">
            <v>1.0042</v>
          </cell>
          <cell r="V13">
            <v>1.0559000000000001</v>
          </cell>
          <cell r="W13">
            <v>1.1825000000000001</v>
          </cell>
          <cell r="X13">
            <v>1.1376999999999999</v>
          </cell>
          <cell r="Y13">
            <v>1.4801</v>
          </cell>
        </row>
        <row r="14">
          <cell r="H14" t="str">
            <v>Life insurance</v>
          </cell>
          <cell r="I14" t="str">
            <v>Життя</v>
          </cell>
          <cell r="J14">
            <v>1</v>
          </cell>
          <cell r="K14">
            <v>0.73109999999999997</v>
          </cell>
          <cell r="L14">
            <v>0.93369999999999997</v>
          </cell>
          <cell r="M14">
            <v>1.0255000000000001</v>
          </cell>
          <cell r="N14">
            <v>0.86760000000000004</v>
          </cell>
          <cell r="O14">
            <v>0.86539999999999995</v>
          </cell>
          <cell r="P14">
            <v>1.0042</v>
          </cell>
          <cell r="Q14">
            <v>1.2228000000000001</v>
          </cell>
          <cell r="R14">
            <v>1.0213000000000001</v>
          </cell>
          <cell r="S14">
            <v>0.99629999999999996</v>
          </cell>
          <cell r="T14">
            <v>1.0936999999999999</v>
          </cell>
          <cell r="U14">
            <v>1.2797000000000001</v>
          </cell>
          <cell r="V14">
            <v>1.079</v>
          </cell>
          <cell r="W14">
            <v>1.0391999999999999</v>
          </cell>
          <cell r="X14">
            <v>1.1649</v>
          </cell>
          <cell r="Y14">
            <v>1.3263</v>
          </cell>
        </row>
      </sheetData>
      <sheetData sheetId="11">
        <row r="7">
          <cell r="J7" t="str">
            <v>Q1.23</v>
          </cell>
          <cell r="M7" t="str">
            <v>Q4.23</v>
          </cell>
          <cell r="O7" t="str">
            <v>Q2.24</v>
          </cell>
          <cell r="Q7" t="str">
            <v>Q4.24</v>
          </cell>
          <cell r="S7" t="str">
            <v>Q2.25</v>
          </cell>
          <cell r="U7" t="str">
            <v>Q4.25</v>
          </cell>
        </row>
        <row r="8">
          <cell r="J8" t="str">
            <v>I.23</v>
          </cell>
          <cell r="M8" t="str">
            <v>ІV.23</v>
          </cell>
          <cell r="O8" t="str">
            <v>II.24</v>
          </cell>
          <cell r="Q8" t="str">
            <v>ІV.24</v>
          </cell>
          <cell r="S8" t="str">
            <v>II.25</v>
          </cell>
          <cell r="U8" t="str">
            <v>ІV.25</v>
          </cell>
        </row>
        <row r="9">
          <cell r="G9" t="str">
            <v>Транспортне*</v>
          </cell>
          <cell r="H9" t="str">
            <v>Motor*</v>
          </cell>
          <cell r="J9">
            <v>4.93</v>
          </cell>
          <cell r="K9">
            <v>6.01</v>
          </cell>
          <cell r="L9">
            <v>6.82</v>
          </cell>
          <cell r="M9">
            <v>6.64</v>
          </cell>
          <cell r="N9">
            <v>6</v>
          </cell>
          <cell r="O9">
            <v>7.19</v>
          </cell>
          <cell r="P9">
            <v>7.96</v>
          </cell>
          <cell r="Q9">
            <v>8.4600000000000009</v>
          </cell>
          <cell r="R9">
            <v>8.7100000000000009</v>
          </cell>
          <cell r="S9">
            <v>11.18</v>
          </cell>
          <cell r="T9">
            <v>11.98</v>
          </cell>
          <cell r="U9">
            <v>12.49</v>
          </cell>
        </row>
        <row r="10">
          <cell r="G10" t="str">
            <v>Особисте**</v>
          </cell>
          <cell r="H10" t="str">
            <v>Personal**</v>
          </cell>
          <cell r="J10">
            <v>2.93</v>
          </cell>
          <cell r="K10">
            <v>2.9</v>
          </cell>
          <cell r="L10">
            <v>3.17</v>
          </cell>
          <cell r="M10">
            <v>3.31</v>
          </cell>
          <cell r="N10">
            <v>3.66</v>
          </cell>
          <cell r="O10">
            <v>3.63</v>
          </cell>
          <cell r="P10">
            <v>4.28</v>
          </cell>
          <cell r="Q10">
            <v>4.1100000000000003</v>
          </cell>
          <cell r="R10">
            <v>4.24</v>
          </cell>
          <cell r="S10">
            <v>4.38</v>
          </cell>
          <cell r="T10">
            <v>5.14</v>
          </cell>
          <cell r="U10">
            <v>4.54</v>
          </cell>
        </row>
        <row r="11">
          <cell r="G11" t="str">
            <v>Майно та вогн. ризики</v>
          </cell>
          <cell r="H11" t="str">
            <v>Property and fire risks</v>
          </cell>
          <cell r="J11">
            <v>0.75</v>
          </cell>
          <cell r="K11">
            <v>0.82</v>
          </cell>
          <cell r="L11">
            <v>1</v>
          </cell>
          <cell r="M11">
            <v>1.02</v>
          </cell>
          <cell r="N11">
            <v>0.8</v>
          </cell>
          <cell r="O11">
            <v>0.7</v>
          </cell>
          <cell r="P11">
            <v>0.76</v>
          </cell>
          <cell r="Q11">
            <v>0.81</v>
          </cell>
          <cell r="R11">
            <v>0.85</v>
          </cell>
          <cell r="S11">
            <v>0.95</v>
          </cell>
          <cell r="T11">
            <v>0.92</v>
          </cell>
          <cell r="U11">
            <v>1.19</v>
          </cell>
        </row>
        <row r="12">
          <cell r="G12" t="str">
            <v>Відповідальність</v>
          </cell>
          <cell r="H12" t="str">
            <v>Liability</v>
          </cell>
          <cell r="J12">
            <v>0.42</v>
          </cell>
          <cell r="K12">
            <v>0.37</v>
          </cell>
          <cell r="L12">
            <v>0.56000000000000005</v>
          </cell>
          <cell r="M12">
            <v>0.48</v>
          </cell>
          <cell r="N12">
            <v>0.48</v>
          </cell>
          <cell r="O12">
            <v>0.49</v>
          </cell>
          <cell r="P12">
            <v>0.54</v>
          </cell>
          <cell r="Q12">
            <v>0.63</v>
          </cell>
          <cell r="R12">
            <v>0.69</v>
          </cell>
          <cell r="S12">
            <v>0.56999999999999995</v>
          </cell>
          <cell r="T12">
            <v>0.54</v>
          </cell>
          <cell r="U12">
            <v>0.6</v>
          </cell>
        </row>
        <row r="13">
          <cell r="G13" t="str">
            <v>Вантажі та багаж</v>
          </cell>
          <cell r="H13" t="str">
            <v>Cargo and luggage</v>
          </cell>
          <cell r="J13">
            <v>0.28999999999999998</v>
          </cell>
          <cell r="K13">
            <v>0.34</v>
          </cell>
          <cell r="L13">
            <v>0.32</v>
          </cell>
          <cell r="M13">
            <v>0.35</v>
          </cell>
          <cell r="N13">
            <v>0.35</v>
          </cell>
          <cell r="O13">
            <v>0.38</v>
          </cell>
          <cell r="P13">
            <v>0.45</v>
          </cell>
          <cell r="Q13">
            <v>0.52</v>
          </cell>
          <cell r="R13">
            <v>0.53</v>
          </cell>
          <cell r="S13">
            <v>0.47</v>
          </cell>
          <cell r="T13">
            <v>0.55000000000000004</v>
          </cell>
          <cell r="U13">
            <v>0.46</v>
          </cell>
        </row>
        <row r="14">
          <cell r="G14" t="str">
            <v>Фінансові ризики</v>
          </cell>
          <cell r="H14" t="str">
            <v>Financial exposure</v>
          </cell>
          <cell r="J14">
            <v>0.3</v>
          </cell>
          <cell r="K14">
            <v>0.22</v>
          </cell>
          <cell r="L14">
            <v>0.25</v>
          </cell>
          <cell r="M14">
            <v>0.35</v>
          </cell>
          <cell r="N14">
            <v>0.28999999999999998</v>
          </cell>
          <cell r="O14">
            <v>0.22</v>
          </cell>
          <cell r="P14">
            <v>0.28000000000000003</v>
          </cell>
          <cell r="Q14">
            <v>0.26</v>
          </cell>
          <cell r="R14">
            <v>0.39</v>
          </cell>
          <cell r="S14">
            <v>0.28000000000000003</v>
          </cell>
          <cell r="T14">
            <v>0.28999999999999998</v>
          </cell>
          <cell r="U14">
            <v>0.32</v>
          </cell>
        </row>
        <row r="15">
          <cell r="G15" t="str">
            <v>Від нещасних випадків</v>
          </cell>
          <cell r="H15" t="str">
            <v>Accident insurance</v>
          </cell>
          <cell r="J15">
            <v>0.35</v>
          </cell>
          <cell r="K15">
            <v>0.31</v>
          </cell>
          <cell r="L15">
            <v>0.37</v>
          </cell>
          <cell r="M15">
            <v>0.39</v>
          </cell>
          <cell r="N15">
            <v>0</v>
          </cell>
          <cell r="O15">
            <v>0</v>
          </cell>
          <cell r="P15">
            <v>0</v>
          </cell>
          <cell r="Q15">
            <v>0</v>
          </cell>
          <cell r="R15">
            <v>0</v>
          </cell>
          <cell r="S15">
            <v>0</v>
          </cell>
          <cell r="T15">
            <v>0</v>
          </cell>
          <cell r="U15">
            <v>0</v>
          </cell>
        </row>
        <row r="16">
          <cell r="G16" t="str">
            <v>Інше</v>
          </cell>
          <cell r="H16" t="str">
            <v>Other</v>
          </cell>
          <cell r="J16">
            <v>0.15</v>
          </cell>
          <cell r="K16">
            <v>0.28000000000000003</v>
          </cell>
          <cell r="L16">
            <v>0.31</v>
          </cell>
          <cell r="M16">
            <v>0.33</v>
          </cell>
          <cell r="N16">
            <v>0.02</v>
          </cell>
          <cell r="O16">
            <v>0</v>
          </cell>
          <cell r="P16">
            <v>0</v>
          </cell>
          <cell r="Q16">
            <v>0</v>
          </cell>
          <cell r="R16">
            <v>0</v>
          </cell>
          <cell r="S16">
            <v>0</v>
          </cell>
          <cell r="T16">
            <v>0</v>
          </cell>
          <cell r="U16">
            <v>0.01</v>
          </cell>
        </row>
        <row r="17">
          <cell r="J17">
            <v>0.48720000000000002</v>
          </cell>
          <cell r="K17">
            <v>0.53420000000000001</v>
          </cell>
          <cell r="L17">
            <v>0.53280000000000005</v>
          </cell>
          <cell r="M17">
            <v>0.51590000000000003</v>
          </cell>
          <cell r="N17">
            <v>0.51719999999999999</v>
          </cell>
          <cell r="O17">
            <v>0.5796</v>
          </cell>
          <cell r="P17">
            <v>0.55779999999999996</v>
          </cell>
          <cell r="Q17">
            <v>0.57199999999999995</v>
          </cell>
          <cell r="R17">
            <v>0.56520000000000004</v>
          </cell>
          <cell r="S17">
            <v>0.627</v>
          </cell>
          <cell r="T17">
            <v>0.6169</v>
          </cell>
          <cell r="U17">
            <v>0.63690000000000002</v>
          </cell>
        </row>
        <row r="18">
          <cell r="J18">
            <v>0.28949999999999998</v>
          </cell>
          <cell r="K18">
            <v>0.25779999999999997</v>
          </cell>
          <cell r="L18">
            <v>0.2477</v>
          </cell>
          <cell r="M18">
            <v>0.25719999999999998</v>
          </cell>
          <cell r="N18">
            <v>0.3155</v>
          </cell>
          <cell r="O18">
            <v>0.27979999999999999</v>
          </cell>
          <cell r="P18">
            <v>0.2999</v>
          </cell>
          <cell r="Q18">
            <v>0.27789999999999998</v>
          </cell>
          <cell r="R18">
            <v>0.27510000000000001</v>
          </cell>
          <cell r="S18">
            <v>0.2457</v>
          </cell>
          <cell r="T18">
            <v>0.26469999999999999</v>
          </cell>
          <cell r="U18">
            <v>0.23150000000000001</v>
          </cell>
        </row>
      </sheetData>
      <sheetData sheetId="12">
        <row r="10">
          <cell r="I10" t="str">
            <v>Q1.22</v>
          </cell>
          <cell r="L10" t="str">
            <v>Q4.22</v>
          </cell>
          <cell r="N10" t="str">
            <v>Q2.23</v>
          </cell>
          <cell r="P10" t="str">
            <v>Q4.23</v>
          </cell>
          <cell r="R10" t="str">
            <v>Q2.24</v>
          </cell>
          <cell r="T10" t="str">
            <v>Q4.24</v>
          </cell>
          <cell r="V10" t="str">
            <v>Q2.25</v>
          </cell>
          <cell r="X10" t="str">
            <v>Q4.25</v>
          </cell>
        </row>
        <row r="11">
          <cell r="I11" t="str">
            <v>I.22</v>
          </cell>
          <cell r="L11" t="str">
            <v>ІV.22</v>
          </cell>
          <cell r="N11" t="str">
            <v>II.23</v>
          </cell>
          <cell r="P11" t="str">
            <v>ІV.23</v>
          </cell>
          <cell r="R11" t="str">
            <v>II.24</v>
          </cell>
          <cell r="T11" t="str">
            <v>ІV.24</v>
          </cell>
          <cell r="V11" t="str">
            <v>II.25</v>
          </cell>
          <cell r="X11" t="str">
            <v>ІV.25</v>
          </cell>
        </row>
        <row r="12">
          <cell r="G12" t="str">
            <v>Life</v>
          </cell>
          <cell r="H12" t="str">
            <v>Страховики життя</v>
          </cell>
          <cell r="I12">
            <v>1</v>
          </cell>
          <cell r="J12">
            <v>0.73109999999999997</v>
          </cell>
          <cell r="K12">
            <v>0.93369999999999997</v>
          </cell>
          <cell r="L12">
            <v>1.0255000000000001</v>
          </cell>
          <cell r="M12">
            <v>0.86760000000000004</v>
          </cell>
          <cell r="N12">
            <v>0.86539999999999995</v>
          </cell>
          <cell r="O12">
            <v>1.0042</v>
          </cell>
          <cell r="P12">
            <v>1.2228000000000001</v>
          </cell>
          <cell r="Q12">
            <v>1.0213000000000001</v>
          </cell>
          <cell r="R12">
            <v>0.99939999999999996</v>
          </cell>
          <cell r="S12">
            <v>1.0936999999999999</v>
          </cell>
          <cell r="T12">
            <v>1.2797000000000001</v>
          </cell>
          <cell r="U12">
            <v>1.079</v>
          </cell>
          <cell r="V12">
            <v>1.0391999999999999</v>
          </cell>
          <cell r="W12">
            <v>1.1649</v>
          </cell>
          <cell r="X12">
            <v>1.3263</v>
          </cell>
        </row>
        <row r="13">
          <cell r="G13" t="str">
            <v>Non-Life</v>
          </cell>
          <cell r="H13" t="str">
            <v>Ризикові страховики</v>
          </cell>
          <cell r="I13">
            <v>1</v>
          </cell>
          <cell r="J13">
            <v>0.86180000000000001</v>
          </cell>
          <cell r="K13">
            <v>1.1657</v>
          </cell>
          <cell r="L13">
            <v>1.1672</v>
          </cell>
          <cell r="M13">
            <v>1.0932999999999999</v>
          </cell>
          <cell r="N13">
            <v>1.2261</v>
          </cell>
          <cell r="O13">
            <v>1.3980999999999999</v>
          </cell>
          <cell r="P13">
            <v>1.3665</v>
          </cell>
          <cell r="Q13">
            <v>1.2633000000000001</v>
          </cell>
          <cell r="R13">
            <v>1.3980999999999999</v>
          </cell>
          <cell r="S13">
            <v>1.5852999999999999</v>
          </cell>
          <cell r="T13">
            <v>1.6015999999999999</v>
          </cell>
          <cell r="U13">
            <v>1.7359</v>
          </cell>
          <cell r="V13">
            <v>2.0413999999999999</v>
          </cell>
          <cell r="W13">
            <v>2.2204000000000002</v>
          </cell>
          <cell r="X13">
            <v>2.2187999999999999</v>
          </cell>
        </row>
      </sheetData>
      <sheetData sheetId="13">
        <row r="10">
          <cell r="I10" t="str">
            <v>Q1.22</v>
          </cell>
          <cell r="L10" t="str">
            <v>Q4.22</v>
          </cell>
          <cell r="N10" t="str">
            <v>Q2.23</v>
          </cell>
          <cell r="P10" t="str">
            <v>Q4.23</v>
          </cell>
          <cell r="R10" t="str">
            <v>Q2.24</v>
          </cell>
          <cell r="T10" t="str">
            <v>Q4.24</v>
          </cell>
          <cell r="V10" t="str">
            <v>Q2.25</v>
          </cell>
          <cell r="X10" t="str">
            <v>Q4.25</v>
          </cell>
        </row>
        <row r="11">
          <cell r="I11" t="str">
            <v>I.22</v>
          </cell>
          <cell r="L11" t="str">
            <v>ІV.22</v>
          </cell>
          <cell r="N11" t="str">
            <v>II.23</v>
          </cell>
          <cell r="P11" t="str">
            <v>ІV.23</v>
          </cell>
          <cell r="R11" t="str">
            <v>II.24</v>
          </cell>
          <cell r="T11" t="str">
            <v>ІV.24</v>
          </cell>
          <cell r="V11" t="str">
            <v>II.25</v>
          </cell>
          <cell r="X11" t="str">
            <v>ІV.25</v>
          </cell>
        </row>
        <row r="12">
          <cell r="G12" t="str">
            <v>Individuals</v>
          </cell>
          <cell r="H12" t="str">
            <v>Фізичні особи</v>
          </cell>
          <cell r="I12">
            <v>1</v>
          </cell>
          <cell r="J12">
            <v>0.91800000000000004</v>
          </cell>
          <cell r="K12">
            <v>1.2522</v>
          </cell>
          <cell r="L12">
            <v>1.2318</v>
          </cell>
          <cell r="M12">
            <v>1.1129</v>
          </cell>
          <cell r="N12">
            <v>1.2948999999999999</v>
          </cell>
          <cell r="O12">
            <v>1.4725999999999999</v>
          </cell>
          <cell r="P12">
            <v>1.3824000000000001</v>
          </cell>
          <cell r="Q12">
            <v>1.2062999999999999</v>
          </cell>
          <cell r="R12">
            <v>1.5186999999999999</v>
          </cell>
          <cell r="S12">
            <v>1.6647000000000001</v>
          </cell>
          <cell r="T12">
            <v>1.6862999999999999</v>
          </cell>
          <cell r="U12">
            <v>1.7936000000000001</v>
          </cell>
          <cell r="V12">
            <v>2.2097000000000002</v>
          </cell>
          <cell r="W12">
            <v>2.4687999999999999</v>
          </cell>
          <cell r="X12">
            <v>2.4897999999999998</v>
          </cell>
        </row>
        <row r="13">
          <cell r="G13" t="str">
            <v>Legal entities</v>
          </cell>
          <cell r="H13" t="str">
            <v>Юридичні особи</v>
          </cell>
          <cell r="I13">
            <v>1</v>
          </cell>
          <cell r="J13">
            <v>0.77059999999999995</v>
          </cell>
          <cell r="K13">
            <v>1.079</v>
          </cell>
          <cell r="L13">
            <v>1.0955999999999999</v>
          </cell>
          <cell r="M13">
            <v>1.0650999999999999</v>
          </cell>
          <cell r="N13">
            <v>1.1378999999999999</v>
          </cell>
          <cell r="O13">
            <v>1.3075000000000001</v>
          </cell>
          <cell r="P13">
            <v>1.3447</v>
          </cell>
          <cell r="Q13">
            <v>1.2371000000000001</v>
          </cell>
          <cell r="R13">
            <v>1.3677999999999999</v>
          </cell>
          <cell r="S13">
            <v>1.4902</v>
          </cell>
          <cell r="T13">
            <v>1.5517000000000001</v>
          </cell>
          <cell r="U13">
            <v>1.6649</v>
          </cell>
          <cell r="V13">
            <v>1.8310999999999999</v>
          </cell>
          <cell r="W13">
            <v>1.9106000000000001</v>
          </cell>
          <cell r="X13">
            <v>1.8743000000000001</v>
          </cell>
        </row>
      </sheetData>
      <sheetData sheetId="14">
        <row r="8">
          <cell r="F8" t="str">
            <v>Q1.22</v>
          </cell>
          <cell r="I8" t="str">
            <v>Q4.22</v>
          </cell>
          <cell r="K8" t="str">
            <v>Q2.23</v>
          </cell>
          <cell r="M8" t="str">
            <v>Q4.23</v>
          </cell>
          <cell r="O8" t="str">
            <v>Q2.24</v>
          </cell>
          <cell r="Q8" t="str">
            <v>Q4.24</v>
          </cell>
          <cell r="S8" t="str">
            <v>Q2.25</v>
          </cell>
          <cell r="U8" t="str">
            <v>Q4.25</v>
          </cell>
        </row>
        <row r="9">
          <cell r="F9" t="str">
            <v>I.22</v>
          </cell>
          <cell r="I9" t="str">
            <v>ІV.22</v>
          </cell>
          <cell r="K9" t="str">
            <v>II.23</v>
          </cell>
          <cell r="M9" t="str">
            <v>ІV.23</v>
          </cell>
          <cell r="O9" t="str">
            <v>II.24</v>
          </cell>
          <cell r="Q9" t="str">
            <v>ІV.24</v>
          </cell>
          <cell r="S9" t="str">
            <v>II.25</v>
          </cell>
          <cell r="U9" t="str">
            <v>ІV.25</v>
          </cell>
        </row>
        <row r="10">
          <cell r="D10" t="str">
            <v>Net profit or loss</v>
          </cell>
          <cell r="E10" t="str">
            <v>Фінансовий результат</v>
          </cell>
          <cell r="F10">
            <v>0.86</v>
          </cell>
          <cell r="G10">
            <v>1.78</v>
          </cell>
          <cell r="H10">
            <v>3.14</v>
          </cell>
          <cell r="I10">
            <v>3.01</v>
          </cell>
          <cell r="J10">
            <v>0.51</v>
          </cell>
          <cell r="K10">
            <v>1.17</v>
          </cell>
          <cell r="L10">
            <v>1.81</v>
          </cell>
          <cell r="M10">
            <v>1.9</v>
          </cell>
          <cell r="N10">
            <v>0.82</v>
          </cell>
          <cell r="O10">
            <v>1.39</v>
          </cell>
          <cell r="P10">
            <v>1.98</v>
          </cell>
          <cell r="Q10">
            <v>2.48</v>
          </cell>
          <cell r="R10">
            <v>0.96044757747999976</v>
          </cell>
          <cell r="S10">
            <v>1.8767360285100003</v>
          </cell>
          <cell r="T10">
            <v>3.48</v>
          </cell>
          <cell r="U10">
            <v>4.95</v>
          </cell>
        </row>
        <row r="11">
          <cell r="D11" t="str">
            <v>Net loss ratio (r.h.s.)</v>
          </cell>
          <cell r="E11" t="str">
            <v>Net loss ratio (п. ш.)</v>
          </cell>
          <cell r="F11">
            <v>0.42120000000000002</v>
          </cell>
          <cell r="G11">
            <v>0.40789999999999998</v>
          </cell>
          <cell r="H11">
            <v>0.41089999999999999</v>
          </cell>
          <cell r="I11">
            <v>0.40260000000000001</v>
          </cell>
          <cell r="J11">
            <v>0.40310000000000001</v>
          </cell>
          <cell r="K11">
            <v>0.42480000000000001</v>
          </cell>
          <cell r="L11">
            <v>0.43469999999999998</v>
          </cell>
          <cell r="M11">
            <v>0.4405</v>
          </cell>
          <cell r="N11">
            <v>0.61850000000000005</v>
          </cell>
          <cell r="O11">
            <v>0.51780000000000004</v>
          </cell>
          <cell r="P11">
            <v>0.49619999999999997</v>
          </cell>
          <cell r="Q11">
            <v>0.49640000000000001</v>
          </cell>
          <cell r="R11">
            <v>0.46779999999999999</v>
          </cell>
          <cell r="S11">
            <v>0.49390000000000001</v>
          </cell>
          <cell r="T11">
            <v>0.4899</v>
          </cell>
          <cell r="U11">
            <v>0.49380000000000002</v>
          </cell>
        </row>
        <row r="12">
          <cell r="D12" t="str">
            <v>Net combined ratio (r.h.s.)</v>
          </cell>
          <cell r="E12" t="str">
            <v>Net combined ratio (п. ш.)</v>
          </cell>
          <cell r="F12">
            <v>0.98570000000000002</v>
          </cell>
          <cell r="G12">
            <v>0.98019999999999996</v>
          </cell>
          <cell r="H12">
            <v>0.98180000000000001</v>
          </cell>
          <cell r="I12">
            <v>0.99160000000000004</v>
          </cell>
          <cell r="J12">
            <v>0.99629999999999996</v>
          </cell>
          <cell r="K12">
            <v>1.0202</v>
          </cell>
          <cell r="L12">
            <v>1.0245</v>
          </cell>
          <cell r="M12">
            <v>1.0329999999999999</v>
          </cell>
          <cell r="N12">
            <v>1.1266</v>
          </cell>
          <cell r="O12">
            <v>1.0410999999999999</v>
          </cell>
          <cell r="P12">
            <v>1.0011000000000001</v>
          </cell>
          <cell r="Q12">
            <v>0.99050000000000005</v>
          </cell>
          <cell r="R12">
            <v>0.95320000000000005</v>
          </cell>
          <cell r="S12">
            <v>0.99539999999999995</v>
          </cell>
          <cell r="T12">
            <v>0.98060000000000003</v>
          </cell>
          <cell r="U12">
            <v>0.97640000000000005</v>
          </cell>
        </row>
        <row r="13">
          <cell r="D13" t="str">
            <v>Net operating ratio (r.h.s.)</v>
          </cell>
          <cell r="E13" t="str">
            <v>Net operating ratio (п. ш.)</v>
          </cell>
          <cell r="F13">
            <v>0.93520000000000003</v>
          </cell>
          <cell r="G13">
            <v>0.92620000000000002</v>
          </cell>
          <cell r="H13">
            <v>0.91769999999999996</v>
          </cell>
          <cell r="I13">
            <v>0.92520000000000002</v>
          </cell>
          <cell r="J13">
            <v>0.91969999999999996</v>
          </cell>
          <cell r="K13">
            <v>0.93779999999999997</v>
          </cell>
          <cell r="L13">
            <v>0.93940000000000001</v>
          </cell>
          <cell r="M13">
            <v>0.94610000000000005</v>
          </cell>
          <cell r="N13">
            <v>1.0335000000000001</v>
          </cell>
          <cell r="O13">
            <v>0.95660000000000001</v>
          </cell>
          <cell r="P13">
            <v>0.91720000000000002</v>
          </cell>
          <cell r="Q13">
            <v>0.90329999999999999</v>
          </cell>
          <cell r="R13">
            <v>0.86809999999999998</v>
          </cell>
          <cell r="S13">
            <v>0.91090000000000004</v>
          </cell>
          <cell r="T13">
            <v>0.89590000000000003</v>
          </cell>
          <cell r="U13">
            <v>0.89100000000000001</v>
          </cell>
        </row>
      </sheetData>
      <sheetData sheetId="15">
        <row r="6">
          <cell r="H6" t="str">
            <v>Non-life insurers</v>
          </cell>
          <cell r="M6" t="str">
            <v>Life insurers</v>
          </cell>
        </row>
        <row r="7">
          <cell r="H7">
            <v>2021</v>
          </cell>
          <cell r="I7">
            <v>2022</v>
          </cell>
          <cell r="J7">
            <v>2023</v>
          </cell>
          <cell r="K7">
            <v>2024</v>
          </cell>
          <cell r="L7">
            <v>2025</v>
          </cell>
          <cell r="M7">
            <v>2021</v>
          </cell>
          <cell r="N7">
            <v>2022</v>
          </cell>
          <cell r="O7">
            <v>2023</v>
          </cell>
          <cell r="P7">
            <v>2024</v>
          </cell>
          <cell r="Q7">
            <v>2025</v>
          </cell>
        </row>
        <row r="8">
          <cell r="H8" t="str">
            <v>Ризикові страховики</v>
          </cell>
          <cell r="M8" t="str">
            <v>Страховики життя</v>
          </cell>
        </row>
        <row r="9">
          <cell r="H9">
            <v>2021</v>
          </cell>
          <cell r="I9">
            <v>2022</v>
          </cell>
          <cell r="J9">
            <v>2023</v>
          </cell>
          <cell r="K9">
            <v>2024</v>
          </cell>
          <cell r="L9">
            <v>2025</v>
          </cell>
          <cell r="M9">
            <v>2021</v>
          </cell>
          <cell r="N9">
            <v>2022</v>
          </cell>
          <cell r="O9">
            <v>2023</v>
          </cell>
          <cell r="P9">
            <v>2024</v>
          </cell>
          <cell r="Q9">
            <v>2025</v>
          </cell>
        </row>
        <row r="10">
          <cell r="G10" t="str">
            <v>ROA&lt;0%</v>
          </cell>
          <cell r="H10">
            <v>0.28139999999999998</v>
          </cell>
          <cell r="I10">
            <v>0.22309999999999999</v>
          </cell>
          <cell r="J10">
            <v>0.27189999999999998</v>
          </cell>
          <cell r="K10">
            <v>0.12959999999999999</v>
          </cell>
          <cell r="L10">
            <v>0.1489</v>
          </cell>
          <cell r="M10">
            <v>0.31580000000000003</v>
          </cell>
          <cell r="N10">
            <v>0.15379999999999999</v>
          </cell>
          <cell r="O10">
            <v>0.16669999999999999</v>
          </cell>
          <cell r="P10">
            <v>0.1</v>
          </cell>
          <cell r="Q10">
            <v>0.2</v>
          </cell>
        </row>
        <row r="11">
          <cell r="G11" t="str">
            <v>0%≤ROA&lt;3%</v>
          </cell>
          <cell r="H11">
            <v>0.41920000000000002</v>
          </cell>
          <cell r="I11">
            <v>0.41539999999999999</v>
          </cell>
          <cell r="J11">
            <v>0.37719999999999998</v>
          </cell>
          <cell r="K11">
            <v>0.31480000000000002</v>
          </cell>
          <cell r="L11">
            <v>0.17019999999999999</v>
          </cell>
          <cell r="M11">
            <v>0.42109999999999997</v>
          </cell>
          <cell r="N11">
            <v>0.69230000000000003</v>
          </cell>
          <cell r="O11">
            <v>0.33329999999999999</v>
          </cell>
          <cell r="P11">
            <v>0.4</v>
          </cell>
          <cell r="Q11">
            <v>0.1</v>
          </cell>
        </row>
        <row r="12">
          <cell r="G12" t="str">
            <v>3%≤ROA&lt;6%</v>
          </cell>
          <cell r="H12">
            <v>0.14369999999999999</v>
          </cell>
          <cell r="I12">
            <v>0.1</v>
          </cell>
          <cell r="J12">
            <v>0.12280000000000001</v>
          </cell>
          <cell r="K12">
            <v>9.2600000000000002E-2</v>
          </cell>
          <cell r="L12">
            <v>6.3799999999999996E-2</v>
          </cell>
          <cell r="M12">
            <v>0.15790000000000001</v>
          </cell>
          <cell r="N12">
            <v>0</v>
          </cell>
          <cell r="O12">
            <v>0.25</v>
          </cell>
          <cell r="P12">
            <v>0.3</v>
          </cell>
          <cell r="Q12">
            <v>0.4</v>
          </cell>
        </row>
        <row r="13">
          <cell r="G13" t="str">
            <v>6%≤ROA&lt;10%</v>
          </cell>
          <cell r="H13">
            <v>6.59E-2</v>
          </cell>
          <cell r="I13">
            <v>6.9199999999999998E-2</v>
          </cell>
          <cell r="J13">
            <v>0.1053</v>
          </cell>
          <cell r="K13">
            <v>0.20369999999999999</v>
          </cell>
          <cell r="L13">
            <v>0.27660000000000001</v>
          </cell>
          <cell r="M13">
            <v>5.2600000000000001E-2</v>
          </cell>
          <cell r="N13">
            <v>7.6899999999999996E-2</v>
          </cell>
          <cell r="O13">
            <v>0.16669999999999999</v>
          </cell>
          <cell r="P13">
            <v>0</v>
          </cell>
          <cell r="Q13">
            <v>0.2</v>
          </cell>
        </row>
        <row r="14">
          <cell r="G14" t="str">
            <v>ROA&gt;10%</v>
          </cell>
          <cell r="H14">
            <v>8.9800000000000005E-2</v>
          </cell>
          <cell r="I14">
            <v>0.1923</v>
          </cell>
          <cell r="J14">
            <v>0.12280000000000001</v>
          </cell>
          <cell r="K14">
            <v>0.25929999999999997</v>
          </cell>
          <cell r="L14">
            <v>0.34039999999999998</v>
          </cell>
          <cell r="M14">
            <v>5.2600000000000001E-2</v>
          </cell>
          <cell r="N14">
            <v>7.6899999999999996E-2</v>
          </cell>
          <cell r="O14">
            <v>8.3299999999999999E-2</v>
          </cell>
          <cell r="P14">
            <v>0.2</v>
          </cell>
          <cell r="Q14">
            <v>0.1</v>
          </cell>
        </row>
      </sheetData>
      <sheetData sheetId="16">
        <row r="9">
          <cell r="J9" t="str">
            <v>Assets, UAH bn</v>
          </cell>
          <cell r="K9" t="str">
            <v>Number of insurers (r.h.s.)</v>
          </cell>
        </row>
        <row r="10">
          <cell r="J10" t="str">
            <v>Обсяг активів, млрд грн</v>
          </cell>
          <cell r="K10" t="str">
            <v>Кількість (п. ш.)</v>
          </cell>
        </row>
        <row r="11">
          <cell r="I11" t="str">
            <v>&lt;90%</v>
          </cell>
          <cell r="J11">
            <v>7.15</v>
          </cell>
          <cell r="K11">
            <v>12</v>
          </cell>
        </row>
        <row r="12">
          <cell r="I12" t="str">
            <v>90–94%</v>
          </cell>
          <cell r="J12">
            <v>11.87</v>
          </cell>
          <cell r="K12">
            <v>6</v>
          </cell>
        </row>
        <row r="13">
          <cell r="I13" t="str">
            <v>95–99%</v>
          </cell>
          <cell r="J13">
            <v>28.96</v>
          </cell>
          <cell r="K13">
            <v>8</v>
          </cell>
        </row>
        <row r="14">
          <cell r="I14" t="str">
            <v>100–105%</v>
          </cell>
          <cell r="J14">
            <v>11.29</v>
          </cell>
          <cell r="K14">
            <v>9</v>
          </cell>
        </row>
        <row r="15">
          <cell r="I15" t="str">
            <v>&gt;105%</v>
          </cell>
          <cell r="J15">
            <v>4.03</v>
          </cell>
          <cell r="K15">
            <v>12</v>
          </cell>
        </row>
      </sheetData>
      <sheetData sheetId="17">
        <row r="10">
          <cell r="I10" t="str">
            <v>Net loss ratio</v>
          </cell>
          <cell r="M10" t="str">
            <v>Net expense ratio</v>
          </cell>
        </row>
        <row r="11">
          <cell r="I11" t="str">
            <v>Q1.25</v>
          </cell>
          <cell r="J11" t="str">
            <v>Q2.25</v>
          </cell>
          <cell r="K11" t="str">
            <v>Q3.25</v>
          </cell>
          <cell r="L11" t="str">
            <v>Q4.25</v>
          </cell>
          <cell r="M11" t="str">
            <v>Q1.25</v>
          </cell>
          <cell r="N11" t="str">
            <v>Q2.25</v>
          </cell>
          <cell r="O11" t="str">
            <v>Q3.25</v>
          </cell>
          <cell r="P11" t="str">
            <v>Q4.25</v>
          </cell>
        </row>
        <row r="12">
          <cell r="I12" t="str">
            <v>Коефіцієнт нетто-збитковості</v>
          </cell>
          <cell r="M12" t="str">
            <v>Коефіцієнт нетто-витрат</v>
          </cell>
        </row>
        <row r="13">
          <cell r="I13" t="str">
            <v>I.25</v>
          </cell>
          <cell r="J13" t="str">
            <v>II.25</v>
          </cell>
          <cell r="K13" t="str">
            <v>III.25</v>
          </cell>
          <cell r="L13" t="str">
            <v>IV.25</v>
          </cell>
          <cell r="M13" t="str">
            <v>I.25</v>
          </cell>
          <cell r="N13" t="str">
            <v>II.25</v>
          </cell>
          <cell r="O13" t="str">
            <v>III.25</v>
          </cell>
          <cell r="P13" t="str">
            <v>IV.25</v>
          </cell>
        </row>
        <row r="14">
          <cell r="H14" t="str">
            <v>&lt;40%</v>
          </cell>
          <cell r="I14">
            <v>0.1905</v>
          </cell>
          <cell r="J14">
            <v>6.5600000000000006E-2</v>
          </cell>
          <cell r="K14">
            <v>0.26290000000000002</v>
          </cell>
          <cell r="L14">
            <v>7.5700000000000003E-2</v>
          </cell>
          <cell r="M14">
            <v>9.5600000000000004E-2</v>
          </cell>
          <cell r="N14">
            <v>0.1128</v>
          </cell>
          <cell r="O14">
            <v>0.28270000000000001</v>
          </cell>
          <cell r="P14">
            <v>0.20469999999999999</v>
          </cell>
        </row>
        <row r="15">
          <cell r="H15" t="str">
            <v>40–49%</v>
          </cell>
          <cell r="I15">
            <v>0.33100000000000002</v>
          </cell>
          <cell r="J15">
            <v>0.46710000000000002</v>
          </cell>
          <cell r="K15">
            <v>0.4153</v>
          </cell>
          <cell r="L15">
            <v>0.43809999999999999</v>
          </cell>
          <cell r="M15">
            <v>0.37669999999999998</v>
          </cell>
          <cell r="N15">
            <v>0.3402</v>
          </cell>
          <cell r="O15">
            <v>0.432</v>
          </cell>
          <cell r="P15">
            <v>0.43180000000000002</v>
          </cell>
        </row>
        <row r="16">
          <cell r="H16" t="str">
            <v>50–59%</v>
          </cell>
          <cell r="I16">
            <v>0.40920000000000001</v>
          </cell>
          <cell r="J16">
            <v>0.16189999999999999</v>
          </cell>
          <cell r="K16">
            <v>0.29870000000000002</v>
          </cell>
          <cell r="L16">
            <v>0.26889999999999997</v>
          </cell>
          <cell r="M16">
            <v>0.40920000000000001</v>
          </cell>
          <cell r="N16">
            <v>0.48120000000000002</v>
          </cell>
          <cell r="O16">
            <v>0.23419999999999999</v>
          </cell>
          <cell r="P16">
            <v>0.30299999999999999</v>
          </cell>
        </row>
        <row r="17">
          <cell r="H17" t="str">
            <v>60–69%</v>
          </cell>
          <cell r="I17">
            <v>2.63E-2</v>
          </cell>
          <cell r="J17">
            <v>0.18709999999999999</v>
          </cell>
          <cell r="K17">
            <v>1.0200000000000001E-2</v>
          </cell>
          <cell r="L17">
            <v>0.13689999999999999</v>
          </cell>
          <cell r="M17">
            <v>8.0500000000000002E-2</v>
          </cell>
          <cell r="N17">
            <v>1.8700000000000001E-2</v>
          </cell>
          <cell r="O17">
            <v>2.64E-2</v>
          </cell>
          <cell r="P17">
            <v>2.2499999999999999E-2</v>
          </cell>
        </row>
        <row r="18">
          <cell r="H18" t="str">
            <v>&gt;70%</v>
          </cell>
          <cell r="I18">
            <v>4.2999999999999997E-2</v>
          </cell>
          <cell r="J18">
            <v>0.1183</v>
          </cell>
          <cell r="K18">
            <v>1.2800000000000001E-2</v>
          </cell>
          <cell r="L18">
            <v>8.0500000000000002E-2</v>
          </cell>
          <cell r="M18">
            <v>3.8100000000000002E-2</v>
          </cell>
          <cell r="N18">
            <v>4.7E-2</v>
          </cell>
          <cell r="O18">
            <v>2.47E-2</v>
          </cell>
          <cell r="P18">
            <v>3.7999999999999999E-2</v>
          </cell>
        </row>
      </sheetData>
      <sheetData sheetId="18">
        <row r="8">
          <cell r="G8" t="str">
            <v>I.22</v>
          </cell>
          <cell r="J8" t="str">
            <v>ІV.22</v>
          </cell>
          <cell r="L8" t="str">
            <v>II.23</v>
          </cell>
          <cell r="N8" t="str">
            <v>ІV.23</v>
          </cell>
          <cell r="P8" t="str">
            <v>II.24</v>
          </cell>
          <cell r="R8" t="str">
            <v>ІV.24</v>
          </cell>
          <cell r="T8" t="str">
            <v>II.25</v>
          </cell>
          <cell r="V8" t="str">
            <v>ІV.25</v>
          </cell>
        </row>
        <row r="9">
          <cell r="E9" t="str">
            <v>Net profit or loss</v>
          </cell>
          <cell r="F9" t="str">
            <v>Фінансовий результат</v>
          </cell>
          <cell r="G9">
            <v>0.1</v>
          </cell>
          <cell r="H9">
            <v>0.31</v>
          </cell>
          <cell r="I9">
            <v>0.33</v>
          </cell>
          <cell r="J9">
            <v>0.34</v>
          </cell>
          <cell r="K9">
            <v>0.25</v>
          </cell>
          <cell r="L9">
            <v>0.45</v>
          </cell>
          <cell r="M9">
            <v>0.7</v>
          </cell>
          <cell r="N9">
            <v>0.55000000000000004</v>
          </cell>
          <cell r="O9">
            <v>0.26</v>
          </cell>
          <cell r="P9">
            <v>0.87</v>
          </cell>
          <cell r="Q9">
            <v>1.075</v>
          </cell>
          <cell r="R9">
            <v>1.41</v>
          </cell>
          <cell r="S9">
            <v>0.24833654568999997</v>
          </cell>
          <cell r="T9">
            <v>0.46</v>
          </cell>
          <cell r="U9">
            <v>0.82</v>
          </cell>
          <cell r="V9">
            <v>1.84</v>
          </cell>
        </row>
        <row r="10">
          <cell r="E10" t="str">
            <v>ROA (r.h.s.)</v>
          </cell>
          <cell r="F10" t="str">
            <v>ROA (п. ш.)</v>
          </cell>
          <cell r="G10">
            <v>5.4999999999999997E-3</v>
          </cell>
          <cell r="H10">
            <v>1.7000000000000001E-2</v>
          </cell>
          <cell r="I10">
            <v>1.8100000000000002E-2</v>
          </cell>
          <cell r="J10">
            <v>1.8200000000000001E-2</v>
          </cell>
          <cell r="K10">
            <v>1.18E-2</v>
          </cell>
          <cell r="L10">
            <v>2.1100000000000001E-2</v>
          </cell>
          <cell r="M10">
            <v>3.2199999999999999E-2</v>
          </cell>
          <cell r="N10">
            <v>2.47E-2</v>
          </cell>
          <cell r="O10">
            <v>1.06E-2</v>
          </cell>
          <cell r="P10">
            <v>3.5099999999999999E-2</v>
          </cell>
          <cell r="Q10">
            <v>4.3200000000000002E-2</v>
          </cell>
          <cell r="R10">
            <v>5.5899999999999998E-2</v>
          </cell>
          <cell r="S10">
            <v>9.6091323804543584E-3</v>
          </cell>
          <cell r="T10">
            <v>1.66E-2</v>
          </cell>
          <cell r="U10">
            <v>2.93E-2</v>
          </cell>
          <cell r="V10">
            <v>6.4899999999999999E-2</v>
          </cell>
        </row>
        <row r="11">
          <cell r="E11" t="str">
            <v>ROE (r.h.s.)</v>
          </cell>
          <cell r="F11" t="str">
            <v>ROE (п. ш.)</v>
          </cell>
          <cell r="G11">
            <v>4.0800000000000003E-2</v>
          </cell>
          <cell r="H11">
            <v>0.12809999999999999</v>
          </cell>
          <cell r="I11">
            <v>0.13830000000000001</v>
          </cell>
          <cell r="J11">
            <v>0.1424</v>
          </cell>
          <cell r="K11">
            <v>9.5000000000000001E-2</v>
          </cell>
          <cell r="L11">
            <v>0.16619999999999999</v>
          </cell>
          <cell r="M11">
            <v>0.248</v>
          </cell>
          <cell r="N11">
            <v>0.1885</v>
          </cell>
          <cell r="O11">
            <v>5.0999999999999997E-2</v>
          </cell>
          <cell r="P11">
            <v>0.1401</v>
          </cell>
          <cell r="Q11">
            <v>0.14860000000000001</v>
          </cell>
          <cell r="R11">
            <v>0.1893</v>
          </cell>
          <cell r="S11">
            <v>3.1614146008711111E-2</v>
          </cell>
          <cell r="T11">
            <v>5.3900000000000003E-2</v>
          </cell>
          <cell r="U11">
            <v>9.6000000000000002E-2</v>
          </cell>
          <cell r="V11">
            <v>0.21299999999999999</v>
          </cell>
        </row>
      </sheetData>
      <sheetData sheetId="19">
        <row r="8">
          <cell r="G8" t="str">
            <v>I.22</v>
          </cell>
          <cell r="J8" t="str">
            <v>ІV.22</v>
          </cell>
          <cell r="L8" t="str">
            <v>II.23</v>
          </cell>
          <cell r="N8" t="str">
            <v>ІV.23</v>
          </cell>
          <cell r="P8" t="str">
            <v>II.24</v>
          </cell>
          <cell r="R8" t="str">
            <v>ІV.24</v>
          </cell>
          <cell r="T8" t="str">
            <v>II.25</v>
          </cell>
          <cell r="V8" t="str">
            <v>ІV.25</v>
          </cell>
        </row>
        <row r="9">
          <cell r="E9" t="str">
            <v>Net profit or loss</v>
          </cell>
          <cell r="F9" t="str">
            <v>Фінансовий результат</v>
          </cell>
          <cell r="G9">
            <v>0.86</v>
          </cell>
          <cell r="H9">
            <v>1.78</v>
          </cell>
          <cell r="I9">
            <v>3.14</v>
          </cell>
          <cell r="J9">
            <v>3.01</v>
          </cell>
          <cell r="K9">
            <v>0.51</v>
          </cell>
          <cell r="L9">
            <v>1.17</v>
          </cell>
          <cell r="M9">
            <v>1.81</v>
          </cell>
          <cell r="N9">
            <v>1.9</v>
          </cell>
          <cell r="O9">
            <v>0.82</v>
          </cell>
          <cell r="P9">
            <v>1.39</v>
          </cell>
          <cell r="Q9">
            <v>1.98</v>
          </cell>
          <cell r="R9">
            <v>2.48</v>
          </cell>
          <cell r="S9">
            <v>0.96</v>
          </cell>
          <cell r="T9">
            <v>1.87</v>
          </cell>
          <cell r="U9">
            <v>3.48</v>
          </cell>
          <cell r="V9">
            <v>4.95</v>
          </cell>
        </row>
        <row r="10">
          <cell r="E10" t="str">
            <v>ROA (r.h.s.)</v>
          </cell>
          <cell r="F10" t="str">
            <v>ROA (п. ш.)</v>
          </cell>
          <cell r="G10">
            <v>1.83E-2</v>
          </cell>
          <cell r="H10">
            <v>3.7900000000000003E-2</v>
          </cell>
          <cell r="I10">
            <v>6.5699999999999995E-2</v>
          </cell>
          <cell r="J10">
            <v>6.2300000000000001E-2</v>
          </cell>
          <cell r="K10">
            <v>1.0200000000000001E-2</v>
          </cell>
          <cell r="L10">
            <v>2.3800000000000002E-2</v>
          </cell>
          <cell r="M10">
            <v>3.6700000000000003E-2</v>
          </cell>
          <cell r="N10">
            <v>3.8300000000000001E-2</v>
          </cell>
          <cell r="O10">
            <v>1.77E-2</v>
          </cell>
          <cell r="P10">
            <v>3.1300000000000001E-2</v>
          </cell>
          <cell r="Q10">
            <v>4.48E-2</v>
          </cell>
          <cell r="R10">
            <v>5.57E-2</v>
          </cell>
          <cell r="S10">
            <v>2.1499999999999998E-2</v>
          </cell>
          <cell r="T10">
            <v>3.78E-2</v>
          </cell>
          <cell r="U10">
            <v>6.7299999999999999E-2</v>
          </cell>
          <cell r="V10">
            <v>9.1700000000000004E-2</v>
          </cell>
        </row>
        <row r="11">
          <cell r="E11" t="str">
            <v>ROE (r.h.s.)</v>
          </cell>
          <cell r="F11" t="str">
            <v>ROE (п. ш.)</v>
          </cell>
          <cell r="G11">
            <v>4.2099999999999999E-2</v>
          </cell>
          <cell r="H11">
            <v>8.5999999999999993E-2</v>
          </cell>
          <cell r="I11">
            <v>0.1487</v>
          </cell>
          <cell r="J11">
            <v>0.14230000000000001</v>
          </cell>
          <cell r="K11">
            <v>2.52E-2</v>
          </cell>
          <cell r="L11">
            <v>5.96E-2</v>
          </cell>
          <cell r="M11">
            <v>9.35E-2</v>
          </cell>
          <cell r="N11">
            <v>9.9599999999999994E-2</v>
          </cell>
          <cell r="O11">
            <v>4.6399999999999997E-2</v>
          </cell>
          <cell r="P11">
            <v>7.85E-2</v>
          </cell>
          <cell r="Q11">
            <v>0.11219999999999999</v>
          </cell>
          <cell r="R11">
            <v>0.13969999999999999</v>
          </cell>
          <cell r="S11">
            <v>5.33E-2</v>
          </cell>
          <cell r="T11">
            <v>9.9199999999999997E-2</v>
          </cell>
          <cell r="U11">
            <v>0.1807</v>
          </cell>
          <cell r="V11">
            <v>0.25019999999999998</v>
          </cell>
        </row>
      </sheetData>
      <sheetData sheetId="20">
        <row r="10">
          <cell r="I10" t="str">
            <v>Number of companies (r.h.s.)</v>
          </cell>
          <cell r="J10" t="str">
            <v>Assets, UAH billions</v>
          </cell>
        </row>
        <row r="11">
          <cell r="I11" t="str">
            <v>Кількість компаній (п. ш.)</v>
          </cell>
          <cell r="J11" t="str">
            <v>Активи, млрд грн</v>
          </cell>
        </row>
        <row r="12">
          <cell r="H12" t="str">
            <v>&lt;100%</v>
          </cell>
          <cell r="I12">
            <v>2</v>
          </cell>
          <cell r="J12">
            <v>0.57999999999999996</v>
          </cell>
        </row>
        <row r="13">
          <cell r="H13" t="str">
            <v>100–119%</v>
          </cell>
          <cell r="I13">
            <v>1</v>
          </cell>
          <cell r="J13">
            <v>0.32</v>
          </cell>
        </row>
        <row r="14">
          <cell r="H14" t="str">
            <v>120–149%</v>
          </cell>
          <cell r="I14">
            <v>27</v>
          </cell>
          <cell r="J14">
            <v>32.119999999999997</v>
          </cell>
        </row>
        <row r="15">
          <cell r="H15" t="str">
            <v>150–200%</v>
          </cell>
          <cell r="I15">
            <v>14</v>
          </cell>
          <cell r="J15">
            <v>21.14</v>
          </cell>
        </row>
        <row r="16">
          <cell r="H16" t="str">
            <v>&gt;200%</v>
          </cell>
          <cell r="I16">
            <v>13</v>
          </cell>
          <cell r="J16">
            <v>39.69</v>
          </cell>
        </row>
      </sheetData>
      <sheetData sheetId="21">
        <row r="8">
          <cell r="I8" t="str">
            <v>Q1.24</v>
          </cell>
          <cell r="J8" t="str">
            <v>Q2.24</v>
          </cell>
          <cell r="K8" t="str">
            <v>Q3.24</v>
          </cell>
          <cell r="L8" t="str">
            <v>Q4.24</v>
          </cell>
          <cell r="M8" t="str">
            <v>Q1.25</v>
          </cell>
          <cell r="N8" t="str">
            <v>Q2.25</v>
          </cell>
          <cell r="O8" t="str">
            <v>Q3.25</v>
          </cell>
          <cell r="P8" t="str">
            <v>Q4.25</v>
          </cell>
        </row>
        <row r="9">
          <cell r="I9" t="str">
            <v>I.24</v>
          </cell>
          <cell r="J9" t="str">
            <v>II.24</v>
          </cell>
          <cell r="K9" t="str">
            <v>III.24</v>
          </cell>
          <cell r="L9" t="str">
            <v>IV.24</v>
          </cell>
          <cell r="M9" t="str">
            <v>I.25</v>
          </cell>
          <cell r="N9" t="str">
            <v>II.25</v>
          </cell>
          <cell r="O9" t="str">
            <v>III.25</v>
          </cell>
          <cell r="P9" t="str">
            <v>IV.25</v>
          </cell>
        </row>
        <row r="10">
          <cell r="H10" t="str">
            <v>&lt;100%</v>
          </cell>
          <cell r="I10">
            <v>0.36259999999999998</v>
          </cell>
          <cell r="J10">
            <v>0.1429</v>
          </cell>
          <cell r="K10">
            <v>2.4899999999999999E-2</v>
          </cell>
          <cell r="L10">
            <v>0</v>
          </cell>
          <cell r="M10">
            <v>8.6999999999999994E-3</v>
          </cell>
          <cell r="N10">
            <v>0</v>
          </cell>
          <cell r="O10">
            <v>0</v>
          </cell>
          <cell r="P10">
            <v>6.1999999999999998E-3</v>
          </cell>
        </row>
        <row r="11">
          <cell r="H11" t="str">
            <v>100–119%</v>
          </cell>
          <cell r="I11">
            <v>6.3399999999999998E-2</v>
          </cell>
          <cell r="J11">
            <v>0.16189999999999999</v>
          </cell>
          <cell r="K11">
            <v>1.2699999999999999E-2</v>
          </cell>
          <cell r="L11">
            <v>8.6999999999999994E-3</v>
          </cell>
          <cell r="M11">
            <v>0</v>
          </cell>
          <cell r="N11">
            <v>1.2200000000000001E-2</v>
          </cell>
          <cell r="O11">
            <v>1.8E-3</v>
          </cell>
          <cell r="P11">
            <v>3.3999999999999998E-3</v>
          </cell>
        </row>
        <row r="12">
          <cell r="H12" t="str">
            <v>120–149%</v>
          </cell>
          <cell r="I12">
            <v>0.17330000000000001</v>
          </cell>
          <cell r="J12">
            <v>0.23449999999999999</v>
          </cell>
          <cell r="K12">
            <v>0.29930000000000001</v>
          </cell>
          <cell r="L12">
            <v>0.3322</v>
          </cell>
          <cell r="M12">
            <v>0.27089999999999997</v>
          </cell>
          <cell r="N12">
            <v>0.26889999999999997</v>
          </cell>
          <cell r="O12">
            <v>0.2918</v>
          </cell>
          <cell r="P12">
            <v>0.3422</v>
          </cell>
        </row>
        <row r="13">
          <cell r="H13" t="str">
            <v>150–199%</v>
          </cell>
          <cell r="I13">
            <v>9.1700000000000004E-2</v>
          </cell>
          <cell r="J13">
            <v>4.4999999999999998E-2</v>
          </cell>
          <cell r="K13">
            <v>0.11990000000000001</v>
          </cell>
          <cell r="L13">
            <v>9.0499999999999997E-2</v>
          </cell>
          <cell r="M13">
            <v>0.1439</v>
          </cell>
          <cell r="N13">
            <v>0.16170000000000001</v>
          </cell>
          <cell r="O13">
            <v>0.1923</v>
          </cell>
          <cell r="P13">
            <v>0.2253</v>
          </cell>
        </row>
        <row r="14">
          <cell r="H14" t="str">
            <v>&gt;200%</v>
          </cell>
          <cell r="I14">
            <v>0.309</v>
          </cell>
          <cell r="J14">
            <v>0.41570000000000001</v>
          </cell>
          <cell r="K14">
            <v>0.54330000000000001</v>
          </cell>
          <cell r="L14">
            <v>0.56869999999999998</v>
          </cell>
          <cell r="M14">
            <v>0.57640000000000002</v>
          </cell>
          <cell r="N14">
            <v>0.55720000000000003</v>
          </cell>
          <cell r="O14">
            <v>0.5141</v>
          </cell>
          <cell r="P14">
            <v>0.4229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
      <sheetName val="28"/>
      <sheetName val="29"/>
      <sheetName val="30"/>
      <sheetName val="31"/>
      <sheetName val="32"/>
    </sheetNames>
    <sheetDataSet>
      <sheetData sheetId="0">
        <row r="8">
          <cell r="I8" t="str">
            <v>12.21</v>
          </cell>
          <cell r="J8" t="str">
            <v>12.22</v>
          </cell>
          <cell r="K8" t="str">
            <v>12.23</v>
          </cell>
          <cell r="L8" t="str">
            <v>12.24</v>
          </cell>
          <cell r="M8" t="str">
            <v>03.25</v>
          </cell>
          <cell r="N8" t="str">
            <v>06.25</v>
          </cell>
          <cell r="O8" t="str">
            <v>09.25</v>
          </cell>
          <cell r="P8" t="str">
            <v>12.25</v>
          </cell>
        </row>
        <row r="9">
          <cell r="G9" t="str">
            <v>Активи КС, що залучають депозити членів спілок</v>
          </cell>
          <cell r="I9">
            <v>1.8090662369499999</v>
          </cell>
          <cell r="J9">
            <v>1.10051833683</v>
          </cell>
          <cell r="K9">
            <v>1.0756734423000001</v>
          </cell>
          <cell r="L9">
            <v>1.0473069556399999</v>
          </cell>
          <cell r="M9">
            <v>1.0422682650499999</v>
          </cell>
          <cell r="N9">
            <v>1.016</v>
          </cell>
          <cell r="O9">
            <v>1.006087</v>
          </cell>
          <cell r="P9">
            <v>0.99948800000000004</v>
          </cell>
        </row>
        <row r="10">
          <cell r="G10" t="str">
            <v>Активи КС, що не залучають депозити</v>
          </cell>
          <cell r="I10">
            <v>0.4</v>
          </cell>
          <cell r="J10">
            <v>0.29527807763000063</v>
          </cell>
          <cell r="K10">
            <v>0.26349067369000029</v>
          </cell>
          <cell r="L10">
            <v>0.217</v>
          </cell>
          <cell r="M10">
            <v>0.185</v>
          </cell>
          <cell r="N10">
            <v>0.187</v>
          </cell>
          <cell r="O10">
            <v>0.191942</v>
          </cell>
          <cell r="P10">
            <v>0.143124</v>
          </cell>
        </row>
        <row r="11">
          <cell r="G11" t="str">
            <v>Активи ОКС</v>
          </cell>
          <cell r="I11">
            <v>4.7933763050000001E-2</v>
          </cell>
          <cell r="J11">
            <v>5.3329318310000005E-2</v>
          </cell>
          <cell r="K11">
            <v>8.282879269E-2</v>
          </cell>
          <cell r="L11">
            <v>9.0693044360000002E-2</v>
          </cell>
          <cell r="M11">
            <v>9.6015445740000011E-2</v>
          </cell>
          <cell r="N11">
            <v>9.5101868359999994E-2</v>
          </cell>
          <cell r="O11">
            <v>9.4700000000000006E-2</v>
          </cell>
          <cell r="P11">
            <v>0.106296</v>
          </cell>
        </row>
        <row r="12">
          <cell r="G12" t="str">
            <v>Кількість  КС, що залучають депозити членів спілок (п. ш.)</v>
          </cell>
          <cell r="I12">
            <v>130</v>
          </cell>
          <cell r="J12">
            <v>103</v>
          </cell>
          <cell r="K12">
            <v>80</v>
          </cell>
          <cell r="L12">
            <v>57</v>
          </cell>
          <cell r="M12">
            <v>55</v>
          </cell>
          <cell r="N12">
            <v>51</v>
          </cell>
          <cell r="O12">
            <v>48</v>
          </cell>
          <cell r="P12">
            <v>46</v>
          </cell>
        </row>
        <row r="13">
          <cell r="G13" t="str">
            <v>Кількість КС, що не залучають депозити (п. ш.)</v>
          </cell>
          <cell r="I13">
            <v>49</v>
          </cell>
          <cell r="J13">
            <v>28</v>
          </cell>
          <cell r="K13">
            <v>22</v>
          </cell>
          <cell r="L13">
            <v>18</v>
          </cell>
          <cell r="M13">
            <v>15</v>
          </cell>
          <cell r="N13">
            <v>13</v>
          </cell>
          <cell r="O13">
            <v>13</v>
          </cell>
          <cell r="P13">
            <v>12</v>
          </cell>
        </row>
      </sheetData>
      <sheetData sheetId="1">
        <row r="9">
          <cell r="K9" t="str">
            <v>12.21</v>
          </cell>
          <cell r="L9" t="str">
            <v>12.22</v>
          </cell>
          <cell r="M9" t="str">
            <v>12.23</v>
          </cell>
          <cell r="N9" t="str">
            <v>12.24</v>
          </cell>
          <cell r="O9" t="str">
            <v>03.25</v>
          </cell>
          <cell r="P9" t="str">
            <v>06.25</v>
          </cell>
          <cell r="Q9" t="str">
            <v>09.25</v>
          </cell>
          <cell r="R9" t="str">
            <v>12.25</v>
          </cell>
        </row>
        <row r="10">
          <cell r="I10" t="str">
            <v xml:space="preserve">Споживчі кредити </v>
          </cell>
          <cell r="K10">
            <v>1.0928845201099997</v>
          </cell>
          <cell r="L10">
            <v>0.69826353257000007</v>
          </cell>
          <cell r="M10">
            <v>0.63663609737999993</v>
          </cell>
          <cell r="N10">
            <v>0.50628183602999799</v>
          </cell>
          <cell r="O10">
            <v>0.49295943141999898</v>
          </cell>
          <cell r="P10">
            <v>0.48801223164000301</v>
          </cell>
          <cell r="Q10">
            <v>0.49418984902999996</v>
          </cell>
          <cell r="R10">
            <v>0.48752802746999896</v>
          </cell>
        </row>
        <row r="11">
          <cell r="I11" t="str">
            <v>На придбання, будівництво, ремонт нерухомості ФО</v>
          </cell>
          <cell r="K11">
            <v>0.55195335652999999</v>
          </cell>
          <cell r="L11">
            <v>0.25183104073000001</v>
          </cell>
          <cell r="M11">
            <v>0.23967843571</v>
          </cell>
          <cell r="N11">
            <v>0.29499999999999998</v>
          </cell>
          <cell r="O11">
            <v>0.28379047372000005</v>
          </cell>
          <cell r="P11">
            <v>0.27876524288000104</v>
          </cell>
          <cell r="Q11">
            <v>0.27350845150999897</v>
          </cell>
          <cell r="R11">
            <v>0.26084568745000003</v>
          </cell>
        </row>
        <row r="12">
          <cell r="I12" t="str">
            <v>Бізнес-кредити ФОП</v>
          </cell>
          <cell r="K12">
            <v>0.37031101588000004</v>
          </cell>
          <cell r="L12">
            <v>0.29832324287</v>
          </cell>
          <cell r="M12">
            <v>0.31569356489000006</v>
          </cell>
          <cell r="N12">
            <v>0.28499999999999998</v>
          </cell>
          <cell r="O12">
            <v>0.27256486198000002</v>
          </cell>
          <cell r="P12">
            <v>0.21426590979999999</v>
          </cell>
          <cell r="Q12">
            <v>0.25448720625999999</v>
          </cell>
          <cell r="R12">
            <v>0.22926578694000008</v>
          </cell>
        </row>
        <row r="13">
          <cell r="I13" t="str">
            <v>Бізнес-кредити ЮО</v>
          </cell>
          <cell r="N13">
            <v>8.0000000000000002E-3</v>
          </cell>
          <cell r="O13">
            <v>1.0999999999999999E-2</v>
          </cell>
          <cell r="P13">
            <v>8.1959916650000006E-2</v>
          </cell>
          <cell r="Q13">
            <v>2.8000000000000001E-2</v>
          </cell>
          <cell r="R13">
            <v>2.1776180700000002E-2</v>
          </cell>
        </row>
        <row r="14">
          <cell r="I14" t="str">
            <v>Частка непрацюючих кредитів, % (п. ш.)</v>
          </cell>
          <cell r="K14">
            <v>0.19878136869089302</v>
          </cell>
          <cell r="L14">
            <v>0.38462473606708797</v>
          </cell>
          <cell r="M14">
            <v>0.34049405316187248</v>
          </cell>
          <cell r="N14">
            <v>0.32405432880183382</v>
          </cell>
          <cell r="O14">
            <v>0.29293271610334476</v>
          </cell>
          <cell r="P14">
            <v>0.2941435404545526</v>
          </cell>
          <cell r="Q14">
            <v>0.28939502371311249</v>
          </cell>
          <cell r="R14">
            <v>0.29432602835170524</v>
          </cell>
        </row>
      </sheetData>
      <sheetData sheetId="2">
        <row r="5">
          <cell r="K5" t="str">
            <v>Assets</v>
          </cell>
          <cell r="P5" t="str">
            <v>Equity and liabilities</v>
          </cell>
        </row>
        <row r="6">
          <cell r="K6" t="str">
            <v>12.24</v>
          </cell>
          <cell r="L6" t="str">
            <v>03.25</v>
          </cell>
          <cell r="M6" t="str">
            <v>06.25</v>
          </cell>
          <cell r="N6" t="str">
            <v>09.25</v>
          </cell>
          <cell r="O6" t="str">
            <v>12.25</v>
          </cell>
          <cell r="P6" t="str">
            <v>12.24</v>
          </cell>
          <cell r="Q6" t="str">
            <v>03.25</v>
          </cell>
          <cell r="R6" t="str">
            <v>06.25</v>
          </cell>
          <cell r="S6" t="str">
            <v>09.25</v>
          </cell>
          <cell r="T6" t="str">
            <v>12.25</v>
          </cell>
        </row>
        <row r="7">
          <cell r="K7" t="str">
            <v>Активи</v>
          </cell>
          <cell r="P7" t="str">
            <v>Пасиви</v>
          </cell>
        </row>
        <row r="8">
          <cell r="K8" t="str">
            <v>12.24</v>
          </cell>
          <cell r="L8" t="str">
            <v>03.25</v>
          </cell>
          <cell r="M8" t="str">
            <v>06.25</v>
          </cell>
          <cell r="N8" t="str">
            <v>09.25</v>
          </cell>
          <cell r="O8" t="str">
            <v>12.25</v>
          </cell>
          <cell r="P8" t="str">
            <v>12.24</v>
          </cell>
          <cell r="Q8" t="str">
            <v>03.25</v>
          </cell>
          <cell r="R8" t="str">
            <v>06.25</v>
          </cell>
          <cell r="S8" t="str">
            <v>09.25</v>
          </cell>
          <cell r="T8" t="str">
            <v>12.25</v>
          </cell>
        </row>
        <row r="9">
          <cell r="H9" t="str">
            <v>Loans</v>
          </cell>
          <cell r="I9" t="str">
            <v xml:space="preserve">Кредити  </v>
          </cell>
          <cell r="K9">
            <v>0.65642007867099283</v>
          </cell>
          <cell r="L9">
            <v>0.64520811924874499</v>
          </cell>
          <cell r="M9">
            <v>0.67430029284964699</v>
          </cell>
          <cell r="N9">
            <v>0.6682027189447739</v>
          </cell>
          <cell r="O9">
            <v>0.64127301613062493</v>
          </cell>
        </row>
        <row r="10">
          <cell r="H10" t="str">
            <v>Cash and cash-like assets</v>
          </cell>
          <cell r="I10" t="str">
            <v>Грошові кошти та їх еквів.</v>
          </cell>
          <cell r="K10">
            <v>0.14984588492702697</v>
          </cell>
          <cell r="L10">
            <v>0.14832380881080828</v>
          </cell>
          <cell r="M10">
            <v>0.13857851902210175</v>
          </cell>
          <cell r="N10">
            <v>0.13317915639750091</v>
          </cell>
          <cell r="O10">
            <v>0.14267555082539313</v>
          </cell>
        </row>
        <row r="11">
          <cell r="H11" t="str">
            <v>Financial investment</v>
          </cell>
          <cell r="I11" t="str">
            <v>Фінінвестиції</v>
          </cell>
          <cell r="K11">
            <v>0.12809617782740609</v>
          </cell>
          <cell r="L11">
            <v>0.14620917035954348</v>
          </cell>
          <cell r="M11">
            <v>0.13149891452239157</v>
          </cell>
          <cell r="N11">
            <v>0.14495745142216152</v>
          </cell>
          <cell r="O11">
            <v>0.16335831860058991</v>
          </cell>
        </row>
        <row r="12">
          <cell r="H12" t="str">
            <v>Fixed assets</v>
          </cell>
          <cell r="I12" t="str">
            <v>Основні засоби</v>
          </cell>
          <cell r="K12">
            <v>3.1345450386156666E-2</v>
          </cell>
          <cell r="L12">
            <v>3.1627620693171273E-2</v>
          </cell>
          <cell r="M12">
            <v>2.900419348611958E-2</v>
          </cell>
          <cell r="N12">
            <v>2.9057609944749419E-2</v>
          </cell>
          <cell r="O12">
            <v>2.9737159185223627E-2</v>
          </cell>
        </row>
        <row r="13">
          <cell r="H13" t="str">
            <v>Other assets</v>
          </cell>
          <cell r="I13" t="str">
            <v>Інші активи</v>
          </cell>
          <cell r="K13">
            <v>3.4292408188417361E-2</v>
          </cell>
          <cell r="L13">
            <v>2.8631280887731887E-2</v>
          </cell>
          <cell r="M13">
            <v>2.6618080119740199E-2</v>
          </cell>
          <cell r="N13">
            <v>2.4603063290814388E-2</v>
          </cell>
          <cell r="O13">
            <v>2.2955955258168483E-2</v>
          </cell>
        </row>
        <row r="15">
          <cell r="H15" t="str">
            <v>Mandatory share contrib.</v>
          </cell>
          <cell r="I15" t="str">
            <v>Обов’язкові пайові внески </v>
          </cell>
          <cell r="P15">
            <v>4.5952840288270395E-3</v>
          </cell>
          <cell r="Q15">
            <v>4.2996570835764107E-3</v>
          </cell>
          <cell r="R15">
            <v>4.1173669806391531E-3</v>
          </cell>
          <cell r="S15">
            <v>4.1136874858586948E-3</v>
          </cell>
          <cell r="T15">
            <v>3.8132292090252151E-3</v>
          </cell>
        </row>
        <row r="16">
          <cell r="H16" t="str">
            <v>Reserve capital</v>
          </cell>
          <cell r="I16" t="str">
            <v>Резервний капітал </v>
          </cell>
          <cell r="P16">
            <v>0.28654033103263116</v>
          </cell>
          <cell r="Q16">
            <v>0.29350120865782231</v>
          </cell>
          <cell r="R16">
            <v>0.31254107064620301</v>
          </cell>
          <cell r="S16">
            <v>0.31437042255936976</v>
          </cell>
          <cell r="T16">
            <v>0.32376811260067095</v>
          </cell>
        </row>
        <row r="17">
          <cell r="H17" t="str">
            <v>Additional capital</v>
          </cell>
          <cell r="I17" t="str">
            <v>Додатковий капітал</v>
          </cell>
          <cell r="P17">
            <v>1.6276077169096641E-3</v>
          </cell>
          <cell r="Q17">
            <v>1.1952946153685239E-3</v>
          </cell>
          <cell r="R17">
            <v>3.0877845422926944E-3</v>
          </cell>
          <cell r="S17">
            <v>3.0818875702052786E-3</v>
          </cell>
          <cell r="T17">
            <v>2.2730300414478587E-3</v>
          </cell>
        </row>
        <row r="18">
          <cell r="H18" t="str">
            <v>Retained earnings</v>
          </cell>
          <cell r="I18" t="str">
            <v>Накопичений прибуток / збиток </v>
          </cell>
          <cell r="P18">
            <v>0.10923467238294825</v>
          </cell>
          <cell r="Q18">
            <v>9.8906296303362257E-2</v>
          </cell>
          <cell r="R18">
            <v>0.13193852697662034</v>
          </cell>
          <cell r="S18">
            <v>0.13746452714561058</v>
          </cell>
          <cell r="T18">
            <v>0.12933067203717125</v>
          </cell>
        </row>
        <row r="19">
          <cell r="H19" t="str">
            <v>Deposits</v>
          </cell>
          <cell r="I19" t="str">
            <v xml:space="preserve">Депозити </v>
          </cell>
          <cell r="P19">
            <v>0.41788322193224681</v>
          </cell>
          <cell r="Q19">
            <v>0.4196334602615604</v>
          </cell>
          <cell r="R19">
            <v>0.40134313389870951</v>
          </cell>
          <cell r="S19">
            <v>0.39254214294254486</v>
          </cell>
          <cell r="T19">
            <v>0.39574751615838838</v>
          </cell>
        </row>
        <row r="20">
          <cell r="H20" t="str">
            <v>Additional repayable contrib.</v>
          </cell>
          <cell r="I20" t="str">
            <v>Додаткові поворотні внески</v>
          </cell>
          <cell r="P20">
            <v>6.1147752702646239E-2</v>
          </cell>
          <cell r="Q20">
            <v>5.5892318739522114E-2</v>
          </cell>
          <cell r="R20">
            <v>5.3112195360458289E-2</v>
          </cell>
          <cell r="S20">
            <v>5.2888290216007119E-2</v>
          </cell>
          <cell r="T20">
            <v>4.5889318590471538E-2</v>
          </cell>
        </row>
        <row r="21">
          <cell r="H21" t="str">
            <v>Other liabilities</v>
          </cell>
          <cell r="I21" t="str">
            <v>Інші зобов’язання</v>
          </cell>
          <cell r="P21">
            <v>0.11897113020379088</v>
          </cell>
          <cell r="Q21">
            <v>0.12657176433878792</v>
          </cell>
          <cell r="R21">
            <v>9.3859921595076959E-2</v>
          </cell>
          <cell r="S21">
            <v>9.5539042080403647E-2</v>
          </cell>
          <cell r="T21">
            <v>9.9178121362824931E-2</v>
          </cell>
        </row>
      </sheetData>
      <sheetData sheetId="3">
        <row r="8">
          <cell r="K8" t="str">
            <v>Резерви за МСФЗ</v>
          </cell>
          <cell r="P8" t="str">
            <v>Кредитний ризик</v>
          </cell>
        </row>
        <row r="9">
          <cell r="K9" t="str">
            <v>&lt;7%</v>
          </cell>
          <cell r="L9" t="str">
            <v>7-15%</v>
          </cell>
          <cell r="M9" t="str">
            <v>15-30%</v>
          </cell>
          <cell r="N9" t="str">
            <v>30-50%</v>
          </cell>
          <cell r="O9" t="str">
            <v>&gt;50%</v>
          </cell>
          <cell r="P9" t="str">
            <v>&lt;7%</v>
          </cell>
          <cell r="Q9" t="str">
            <v>7-15%</v>
          </cell>
          <cell r="R9" t="str">
            <v>15-30%</v>
          </cell>
          <cell r="S9" t="str">
            <v>30-50%</v>
          </cell>
          <cell r="T9" t="str">
            <v>&gt;50%</v>
          </cell>
        </row>
        <row r="10">
          <cell r="H10" t="str">
            <v>Provisions under the IFRS, % of total loan portfolio</v>
          </cell>
          <cell r="I10" t="str">
            <v xml:space="preserve">% до загального кредитного портфеля </v>
          </cell>
          <cell r="K10">
            <v>0.50743638345974296</v>
          </cell>
          <cell r="L10">
            <v>0.11706953616438717</v>
          </cell>
          <cell r="M10">
            <v>0.34426031919558531</v>
          </cell>
          <cell r="N10">
            <v>0.20173941769725628</v>
          </cell>
          <cell r="O10">
            <v>0.45648997874668129</v>
          </cell>
          <cell r="P10">
            <v>0.53340823594472619</v>
          </cell>
          <cell r="Q10">
            <v>0.13032817093497312</v>
          </cell>
          <cell r="R10">
            <v>0.34750573527523887</v>
          </cell>
          <cell r="S10">
            <v>0.21265012794495755</v>
          </cell>
          <cell r="T10">
            <v>0.43867770200635131</v>
          </cell>
        </row>
        <row r="11">
          <cell r="H11" t="str">
            <v>Provisions under the IFRS, % of NPL portfolio</v>
          </cell>
          <cell r="I11" t="str">
            <v xml:space="preserve">% до непрацюючих кредитів </v>
          </cell>
          <cell r="K11">
            <v>1.0998113781899221</v>
          </cell>
          <cell r="L11">
            <v>1.1570147915241973</v>
          </cell>
          <cell r="M11">
            <v>1.1310491378909857</v>
          </cell>
          <cell r="N11">
            <v>1.1421277970901056</v>
          </cell>
          <cell r="O11">
            <v>1.2082493957495031</v>
          </cell>
          <cell r="P11">
            <v>1.1561024519219671</v>
          </cell>
          <cell r="Q11">
            <v>1.2880517550895449</v>
          </cell>
          <cell r="R11">
            <v>1.1417117814032178</v>
          </cell>
          <cell r="S11">
            <v>1.2038977060257798</v>
          </cell>
          <cell r="T11">
            <v>1.1611034043577193</v>
          </cell>
        </row>
      </sheetData>
      <sheetData sheetId="4">
        <row r="8">
          <cell r="H8" t="str">
            <v>Q1.22</v>
          </cell>
          <cell r="N8" t="str">
            <v>Q4.22</v>
          </cell>
          <cell r="R8" t="str">
            <v>Q2.23</v>
          </cell>
          <cell r="V8" t="str">
            <v>Q4.23</v>
          </cell>
          <cell r="Z8" t="str">
            <v>Q2.24</v>
          </cell>
          <cell r="AD8" t="str">
            <v>Q4.24</v>
          </cell>
          <cell r="AH8" t="str">
            <v>Q2.25</v>
          </cell>
          <cell r="AL8" t="str">
            <v>Q4.25</v>
          </cell>
        </row>
        <row r="9">
          <cell r="H9" t="str">
            <v>І.22</v>
          </cell>
          <cell r="N9" t="str">
            <v>ІV.22</v>
          </cell>
          <cell r="R9" t="str">
            <v>ІІ.23</v>
          </cell>
          <cell r="V9" t="str">
            <v>IV.23</v>
          </cell>
          <cell r="Z9" t="str">
            <v>ІІ.24</v>
          </cell>
          <cell r="AD9" t="str">
            <v>IV.24</v>
          </cell>
          <cell r="AH9" t="str">
            <v>ІІ.25</v>
          </cell>
          <cell r="AL9" t="str">
            <v>IV.25</v>
          </cell>
        </row>
        <row r="10">
          <cell r="F10" t="str">
            <v>Чисті процентні доходи за операц. з членами КС</v>
          </cell>
          <cell r="G10" t="str">
            <v>Net interest income from transact. with CU members, UAH mln</v>
          </cell>
          <cell r="H10">
            <v>127.00334221000001</v>
          </cell>
          <cell r="J10">
            <v>237.19637672999997</v>
          </cell>
          <cell r="L10">
            <v>328.17555827999996</v>
          </cell>
          <cell r="N10">
            <v>388.53001585999993</v>
          </cell>
          <cell r="P10">
            <v>74.400399520000008</v>
          </cell>
          <cell r="R10">
            <v>151.87934077</v>
          </cell>
          <cell r="T10">
            <v>237.49846737999997</v>
          </cell>
          <cell r="V10">
            <v>312.77964768999999</v>
          </cell>
          <cell r="X10">
            <v>69.476338659999996</v>
          </cell>
          <cell r="Z10">
            <v>141.6</v>
          </cell>
          <cell r="AB10">
            <v>219.6</v>
          </cell>
          <cell r="AD10">
            <v>294.2</v>
          </cell>
          <cell r="AF10">
            <v>74.2</v>
          </cell>
          <cell r="AH10">
            <v>148.80000000000001</v>
          </cell>
          <cell r="AJ10">
            <v>229.2</v>
          </cell>
          <cell r="AL10">
            <v>309.7</v>
          </cell>
        </row>
        <row r="11">
          <cell r="F11" t="str">
            <v>Приріст резервів забезпечення покриття втрат</v>
          </cell>
          <cell r="G11" t="str">
            <v>Increase in provisions for losses, UAH mln</v>
          </cell>
          <cell r="H11">
            <v>-38.052616200000003</v>
          </cell>
          <cell r="J11">
            <v>-39.106151920000002</v>
          </cell>
          <cell r="L11">
            <v>-70.505014189999997</v>
          </cell>
          <cell r="N11">
            <v>-159.14239758000002</v>
          </cell>
          <cell r="P11">
            <v>-24.13673356</v>
          </cell>
          <cell r="R11">
            <v>-24.589574839999997</v>
          </cell>
          <cell r="T11">
            <v>-33.113401909999993</v>
          </cell>
          <cell r="V11">
            <v>-14.163556280000021</v>
          </cell>
          <cell r="X11">
            <v>7.297318699999999</v>
          </cell>
          <cell r="Z11">
            <v>6.2</v>
          </cell>
          <cell r="AB11">
            <v>12.7</v>
          </cell>
          <cell r="AD11">
            <v>8.3000000000000007</v>
          </cell>
          <cell r="AF11">
            <v>-24.2</v>
          </cell>
          <cell r="AH11">
            <v>-13</v>
          </cell>
          <cell r="AJ11">
            <v>-11.2</v>
          </cell>
          <cell r="AL11">
            <v>-16.600000000000001</v>
          </cell>
        </row>
        <row r="12">
          <cell r="F12" t="str">
            <v>Чистий фінансовий результат</v>
          </cell>
          <cell r="G12" t="str">
            <v>Net financial result, UAH mln</v>
          </cell>
          <cell r="I12">
            <v>-3.5781525699999452</v>
          </cell>
          <cell r="K12">
            <v>32.834583329999958</v>
          </cell>
          <cell r="M12">
            <v>21.040451579999896</v>
          </cell>
          <cell r="O12">
            <v>-69.419685040000005</v>
          </cell>
          <cell r="Q12">
            <v>-8.118920840000003</v>
          </cell>
          <cell r="S12">
            <v>4.4781836000000235</v>
          </cell>
          <cell r="U12">
            <v>19.2</v>
          </cell>
          <cell r="W12">
            <v>35.411648829999983</v>
          </cell>
          <cell r="Y12">
            <v>9.4</v>
          </cell>
          <cell r="AA12">
            <v>24.289098429999978</v>
          </cell>
          <cell r="AC12">
            <v>44.4</v>
          </cell>
          <cell r="AE12">
            <v>27.1</v>
          </cell>
          <cell r="AG12">
            <v>-16.3</v>
          </cell>
          <cell r="AI12">
            <v>29.1</v>
          </cell>
          <cell r="AK12">
            <v>35.299999999999997</v>
          </cell>
          <cell r="AM12">
            <v>21.6</v>
          </cell>
        </row>
        <row r="13">
          <cell r="F13" t="str">
            <v>CIR, % (п. ш.)</v>
          </cell>
          <cell r="G13" t="str">
            <v>CIR, % (r.h.s.)</v>
          </cell>
          <cell r="H13">
            <v>0.72778838977929916</v>
          </cell>
          <cell r="J13">
            <v>0.70911278618435425</v>
          </cell>
          <cell r="L13">
            <v>0.73666529949944748</v>
          </cell>
          <cell r="N13">
            <v>0.80403113938057924</v>
          </cell>
          <cell r="P13">
            <v>0.90547560143867778</v>
          </cell>
          <cell r="R13">
            <v>0.87570931272936425</v>
          </cell>
          <cell r="T13">
            <v>0.83466618661051739</v>
          </cell>
          <cell r="V13">
            <v>0.88893123855841261</v>
          </cell>
          <cell r="X13">
            <v>1.0369748334902622</v>
          </cell>
          <cell r="Z13">
            <v>1.0083614393508411</v>
          </cell>
          <cell r="AB13">
            <v>0.99258837406547507</v>
          </cell>
          <cell r="AD13">
            <v>1.0379967925032223</v>
          </cell>
          <cell r="AF13">
            <v>1.02</v>
          </cell>
          <cell r="AH13">
            <v>1.0309999999999999</v>
          </cell>
          <cell r="AJ13">
            <v>1.0089999999999999</v>
          </cell>
          <cell r="AL13">
            <v>1.0169999999999999</v>
          </cell>
        </row>
      </sheetData>
      <sheetData sheetId="5">
        <row r="12">
          <cell r="J12" t="str">
            <v>&lt;7%</v>
          </cell>
          <cell r="L12" t="str">
            <v>7–15%</v>
          </cell>
          <cell r="N12" t="str">
            <v>15–30%</v>
          </cell>
          <cell r="P12" t="str">
            <v>30–50%</v>
          </cell>
          <cell r="R12" t="str">
            <v>&gt;50%</v>
          </cell>
        </row>
        <row r="13">
          <cell r="J13" t="str">
            <v>12.24</v>
          </cell>
          <cell r="K13" t="str">
            <v>12.25</v>
          </cell>
          <cell r="L13" t="str">
            <v>12.24</v>
          </cell>
          <cell r="M13" t="str">
            <v>12.25</v>
          </cell>
          <cell r="N13" t="str">
            <v>12.24</v>
          </cell>
          <cell r="O13" t="str">
            <v>12.25</v>
          </cell>
          <cell r="P13" t="str">
            <v>12.24</v>
          </cell>
          <cell r="Q13" t="str">
            <v>12.25</v>
          </cell>
          <cell r="R13" t="str">
            <v>12.24</v>
          </cell>
          <cell r="S13" t="str">
            <v>12.25</v>
          </cell>
        </row>
        <row r="14">
          <cell r="H14" t="str">
            <v xml:space="preserve">Number of credit unions </v>
          </cell>
          <cell r="I14" t="str">
            <v>Кількість кредитних спілок</v>
          </cell>
          <cell r="J14">
            <v>3</v>
          </cell>
          <cell r="K14">
            <v>1</v>
          </cell>
          <cell r="L14">
            <v>14</v>
          </cell>
          <cell r="M14">
            <v>9</v>
          </cell>
          <cell r="N14">
            <v>20</v>
          </cell>
          <cell r="O14">
            <v>17</v>
          </cell>
          <cell r="P14">
            <v>19</v>
          </cell>
          <cell r="Q14">
            <v>11</v>
          </cell>
          <cell r="R14">
            <v>21</v>
          </cell>
          <cell r="S14">
            <v>22</v>
          </cell>
        </row>
        <row r="15">
          <cell r="H15" t="str">
            <v>Share of deposit-taking credit unions in total assets, % (r.h.s.)</v>
          </cell>
          <cell r="I15" t="str">
            <v>Активи КС, що залучають депозити, у заг. активах, % (п. ш.)</v>
          </cell>
          <cell r="J15">
            <v>6.5891423009129674E-3</v>
          </cell>
          <cell r="K15">
            <v>4.3428664589004601E-3</v>
          </cell>
          <cell r="L15">
            <v>0.15331573474404767</v>
          </cell>
          <cell r="M15">
            <v>0.12962782789642274</v>
          </cell>
          <cell r="N15">
            <v>0.22157457017726315</v>
          </cell>
          <cell r="O15">
            <v>0.24190237086211774</v>
          </cell>
          <cell r="P15">
            <v>0.21298602926406762</v>
          </cell>
          <cell r="Q15">
            <v>0.18661350841373384</v>
          </cell>
          <cell r="R15">
            <v>0.17845590088592686</v>
          </cell>
          <cell r="S15">
            <v>0.23780312142472493</v>
          </cell>
        </row>
        <row r="16">
          <cell r="H16" t="str">
            <v>Share of non-deposit-taking credit unions in total assets, % (r.h.s.)</v>
          </cell>
          <cell r="I16" t="str">
            <v>Активи КС, що не залучають депозити, у заг. активах, % (п. ш.)</v>
          </cell>
          <cell r="J16">
            <v>0</v>
          </cell>
          <cell r="K16">
            <v>0</v>
          </cell>
          <cell r="L16">
            <v>0</v>
          </cell>
          <cell r="M16">
            <v>4.9170381132195738E-3</v>
          </cell>
          <cell r="N16">
            <v>4.3887556164331785E-2</v>
          </cell>
          <cell r="O16">
            <v>4.8143514172170375E-3</v>
          </cell>
          <cell r="P16">
            <v>9.2619815261449443E-3</v>
          </cell>
          <cell r="Q16">
            <v>3.415735409390263E-3</v>
          </cell>
          <cell r="R16">
            <v>0.10707743250319185</v>
          </cell>
          <cell r="S16">
            <v>0.1014517938694609</v>
          </cell>
        </row>
        <row r="17">
          <cell r="H17" t="str">
            <v>Share of United Credit Unions in total assets, % (r.h.s.)</v>
          </cell>
          <cell r="I17" t="str">
            <v>Активи ОКС, у заг. активах, % (п. ш.)</v>
          </cell>
          <cell r="J17">
            <v>0</v>
          </cell>
          <cell r="K17">
            <v>0</v>
          </cell>
          <cell r="L17">
            <v>0</v>
          </cell>
          <cell r="M17">
            <v>0</v>
          </cell>
          <cell r="N17">
            <v>0</v>
          </cell>
          <cell r="O17">
            <v>0</v>
          </cell>
          <cell r="P17">
            <v>6.685495566483167E-2</v>
          </cell>
          <cell r="Q17">
            <v>0</v>
          </cell>
          <cell r="R17">
            <v>0</v>
          </cell>
          <cell r="S17">
            <v>8.5111386134812311E-2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оди_Витрати без Громади"/>
      <sheetName val="New_loans"/>
      <sheetName val="Доходи_витрати"/>
      <sheetName val="Норматив К2 4_24"/>
      <sheetName val="Норматив К2 3_24"/>
      <sheetName val="Норматив К2 2_24"/>
      <sheetName val="Норматив К2 1_24"/>
      <sheetName val="3.6.2."/>
      <sheetName val="Норматив К2 4_23"/>
      <sheetName val="Норматив К2 3_23"/>
      <sheetName val="Норматив К2 динаміка"/>
      <sheetName val="Норматив К2 2_23"/>
      <sheetName val="Норматив К2 1_23"/>
      <sheetName val="Норматив К2 4_22 нове"/>
      <sheetName val="Норматив К2 4_22"/>
      <sheetName val="Норматив К2 3_22"/>
      <sheetName val="NX.CR (03-Q) 2кв21"/>
      <sheetName val="NX.CR (03-Q) 1"/>
      <sheetName val="Норматив К2 2_22"/>
      <sheetName val="Норматив К2 1_22 нове"/>
      <sheetName val="NX.CR (03-Q) нормат2кв22"/>
      <sheetName val="Норматив К1 22"/>
      <sheetName val="NX.CR (03-Q) Розрахунок нормати"/>
      <sheetName val="Норматив К2 2021"/>
      <sheetName val="Активи"/>
      <sheetName val="ф1_куплен.база"/>
      <sheetName val="Карта КС"/>
      <sheetName val="Карта КС_скориг"/>
      <sheetName val="IIкв_нагляд"/>
      <sheetName val="Аркуш1"/>
      <sheetName val="Нагляд активи 2020"/>
      <sheetName val="Норматив К2 Q321"/>
      <sheetName val="Норматив К2 Q221"/>
      <sheetName val="Норматив К2 Q121"/>
      <sheetName val="Норматив К2 Q420"/>
      <sheetName val="IIкв_нагляд_скоригактиви"/>
      <sheetName val="Дод 6_2-3кв20"/>
      <sheetName val="Дод 6_1кв20"/>
      <sheetName val="Аркуш2"/>
      <sheetName val="Кредити_ставки"/>
      <sheetName val="Нові кредити"/>
      <sheetName val="Фондування"/>
      <sheetName val="Аркуш3"/>
      <sheetName val="Доходи_Витрати 2015-2020"/>
      <sheetName val="ЧП_ф2"/>
      <sheetName val="CIR_Рік"/>
      <sheetName val="Норматив К2 Q220"/>
      <sheetName val="Нормативи_Q120"/>
      <sheetName val="Дод6_201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
          <cell r="AC4">
            <v>251.04196764000011</v>
          </cell>
        </row>
        <row r="5">
          <cell r="AC5">
            <v>260.84568745000001</v>
          </cell>
        </row>
        <row r="6">
          <cell r="AC6">
            <v>487.52802746999896</v>
          </cell>
        </row>
      </sheetData>
      <sheetData sheetId="40"/>
      <sheetData sheetId="41"/>
      <sheetData sheetId="42"/>
      <sheetData sheetId="43"/>
      <sheetData sheetId="44"/>
      <sheetData sheetId="45"/>
      <sheetData sheetId="46"/>
      <sheetData sheetId="47"/>
      <sheetData sheetId="4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CR (16) Визначення значимих"/>
      <sheetName val="Активи_Огляд"/>
      <sheetName val="Норматив К2 ІV_2025"/>
      <sheetName val="Норматив К2 ІІI_2025"/>
      <sheetName val="Норматив К2 ІІ_2025"/>
      <sheetName val="Норматив К1 І_2025"/>
      <sheetName val="Кількість членів"/>
      <sheetName val="КР"/>
      <sheetName val="NX.CR19 (01) Дані про дотриманн"/>
      <sheetName val="Норматив"/>
      <sheetName val="Якість"/>
      <sheetName val="Цілі застави"/>
      <sheetName val="Строки_типи позич"/>
      <sheetName val="15 (07-1) Більше 90дн"/>
      <sheetName val="ОКС"/>
      <sheetName val="Депозити %_NPL"/>
      <sheetName val="NPL_CU"/>
      <sheetName val="активи пасиви"/>
      <sheetName val="Активи-Пасиви КС"/>
      <sheetName val="Основні показники "/>
      <sheetName val="Приб_ звед"/>
      <sheetName val="Звіт про прибутки  RC"/>
      <sheetName val="Mozart Report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L14">
            <v>21776.180700000001</v>
          </cell>
        </row>
      </sheetData>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1">
  <a:themeElements>
    <a:clrScheme name="Настроювані 1">
      <a:dk1>
        <a:srgbClr val="141414"/>
      </a:dk1>
      <a:lt1>
        <a:srgbClr val="FFFFFF"/>
      </a:lt1>
      <a:dk2>
        <a:srgbClr val="505050"/>
      </a:dk2>
      <a:lt2>
        <a:srgbClr val="8C969B"/>
      </a:lt2>
      <a:accent1>
        <a:srgbClr val="057D46"/>
      </a:accent1>
      <a:accent2>
        <a:srgbClr val="91C864"/>
      </a:accent2>
      <a:accent3>
        <a:srgbClr val="7D0532"/>
      </a:accent3>
      <a:accent4>
        <a:srgbClr val="DC4B64"/>
      </a:accent4>
      <a:accent5>
        <a:srgbClr val="005591"/>
      </a:accent5>
      <a:accent6>
        <a:srgbClr val="46AFE6"/>
      </a:accent6>
      <a:hlink>
        <a:srgbClr val="005591"/>
      </a:hlink>
      <a:folHlink>
        <a:srgbClr val="7D053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8"/>
  <dimension ref="A1:C52"/>
  <sheetViews>
    <sheetView showGridLines="0" tabSelected="1" zoomScale="120" zoomScaleNormal="120" workbookViewId="0"/>
  </sheetViews>
  <sheetFormatPr defaultRowHeight="14.4" x14ac:dyDescent="0.3"/>
  <cols>
    <col min="1" max="1" width="8.88671875" style="8" customWidth="1"/>
    <col min="2" max="2" width="75.44140625" style="8" customWidth="1"/>
    <col min="3" max="3" width="75.5546875" style="8" customWidth="1"/>
  </cols>
  <sheetData>
    <row r="1" spans="1:3" x14ac:dyDescent="0.3">
      <c r="B1" s="74" t="s">
        <v>135</v>
      </c>
      <c r="C1" s="74" t="s">
        <v>244</v>
      </c>
    </row>
    <row r="2" spans="1:3" x14ac:dyDescent="0.3">
      <c r="A2" s="75">
        <v>1</v>
      </c>
      <c r="B2" s="26" t="str">
        <f ca="1">INDIRECT(CONCATENATE("'",A2,"'!B1"))</f>
        <v>Структура активів фінансового сектору, млрд грн</v>
      </c>
      <c r="C2" s="26" t="str">
        <f ca="1">INDIRECT(CONCATENATE("'",A2,"'!B2"))</f>
        <v>Financial sector asset structure, UAH billions</v>
      </c>
    </row>
    <row r="3" spans="1:3" x14ac:dyDescent="0.3">
      <c r="A3" s="75">
        <v>2</v>
      </c>
      <c r="B3" s="26" t="str">
        <f t="shared" ref="B3:B47" ca="1" si="0">INDIRECT(CONCATENATE("'",A3,"'!B1"))</f>
        <v>Кількість надавачів фінансових послуг</v>
      </c>
      <c r="C3" s="26" t="str">
        <f t="shared" ref="C3:C47" ca="1" si="1">INDIRECT(CONCATENATE("'",A3,"'!B2"))</f>
        <v>Number of financial service providers</v>
      </c>
    </row>
    <row r="4" spans="1:3" x14ac:dyDescent="0.3">
      <c r="A4" s="75">
        <v>3</v>
      </c>
      <c r="B4" s="26" t="str">
        <f t="shared" ca="1" si="0"/>
        <v>Чистий фінансовий результат надавачів небанківських фінансових послуг, млн грн</v>
      </c>
      <c r="C4" s="26" t="str">
        <f t="shared" ca="1" si="1"/>
        <v>Net profit or loss of non-bank financial services providers, UAH millions</v>
      </c>
    </row>
    <row r="5" spans="1:3" x14ac:dyDescent="0.3">
      <c r="A5" s="75">
        <v>4</v>
      </c>
      <c r="B5" s="26" t="str">
        <f t="shared" ca="1" si="0"/>
        <v>Частка активів десяти найбільших установ у сегментах</v>
      </c>
      <c r="C5" s="26" t="str">
        <f t="shared" ca="1" si="1"/>
        <v>Share of assets of the TOP 10 institutions by segment</v>
      </c>
    </row>
    <row r="6" spans="1:3" x14ac:dyDescent="0.3">
      <c r="A6" s="75">
        <v>5</v>
      </c>
      <c r="B6" s="26" t="str">
        <f t="shared" ca="1" si="0"/>
        <v>Обсяг активів страховиків та їхня кількість, млрд грн</v>
      </c>
      <c r="C6" s="26" t="str">
        <f t="shared" ca="1" si="1"/>
        <v>Number of insurers and their assets, UAH billions</v>
      </c>
    </row>
    <row r="7" spans="1:3" x14ac:dyDescent="0.3">
      <c r="A7" s="75">
        <v>6</v>
      </c>
      <c r="B7" s="26" t="str">
        <f t="shared" ca="1" si="0"/>
        <v>Рівень концентрації страхового ринку за показником HHI*</v>
      </c>
      <c r="C7" s="26" t="str">
        <f t="shared" ca="1" si="1"/>
        <v>Insurance sector concentration by HHI*</v>
      </c>
    </row>
    <row r="8" spans="1:3" x14ac:dyDescent="0.3">
      <c r="A8" s="75">
        <v>7</v>
      </c>
      <c r="B8" s="26" t="str">
        <f t="shared" ca="1" si="0"/>
        <v>Структура активів та пасивів* страховиків життя</v>
      </c>
      <c r="C8" s="26" t="str">
        <f t="shared" ca="1" si="1"/>
        <v>Assets and liabilities* of life insurers</v>
      </c>
    </row>
    <row r="9" spans="1:3" x14ac:dyDescent="0.3">
      <c r="A9" s="75">
        <v>8</v>
      </c>
      <c r="B9" s="26" t="str">
        <f t="shared" ca="1" si="0"/>
        <v>Структура активів та пасивів* ризикових страховиків</v>
      </c>
      <c r="C9" s="26" t="str">
        <f t="shared" ca="1" si="1"/>
        <v>Assets and liabilities* of non-life insurers</v>
      </c>
    </row>
    <row r="10" spans="1:3" x14ac:dyDescent="0.3">
      <c r="A10" s="75">
        <v>9</v>
      </c>
      <c r="B10" s="26" t="str">
        <f t="shared" ca="1" si="0"/>
        <v>Структура прийнятних активів на покриття резервів страховиків, млрд грн</v>
      </c>
      <c r="C10" s="26" t="str">
        <f t="shared" ca="1" si="1"/>
        <v>Structure of assets eligible to cover insurers’ reserves, UAH billions</v>
      </c>
    </row>
    <row r="11" spans="1:3" x14ac:dyDescent="0.3">
      <c r="A11" s="75">
        <v>10</v>
      </c>
      <c r="B11" s="26" t="str">
        <f t="shared" ca="1" si="0"/>
        <v>Премії та рівень виплат за видами страхування, млрд грн</v>
      </c>
      <c r="C11" s="26" t="str">
        <f t="shared" ca="1" si="1"/>
        <v xml:space="preserve">Premiums and ratios of claims paid by type of insurance, 
UAH billions
</v>
      </c>
    </row>
    <row r="12" spans="1:3" x14ac:dyDescent="0.3">
      <c r="A12" s="75">
        <v>11</v>
      </c>
      <c r="B12" s="26" t="str">
        <f t="shared" ca="1" si="0"/>
        <v>Премії, належні перестраховикам, рівень виплат та коефіцієнт утримання, млрд грн</v>
      </c>
      <c r="C12" s="26" t="str">
        <f t="shared" ca="1" si="1"/>
        <v>Premiums due to reinsurers, ratio of claims paid, and retention ratio, UAH billions</v>
      </c>
    </row>
    <row r="13" spans="1:3" x14ac:dyDescent="0.3">
      <c r="A13" s="75">
        <v>12</v>
      </c>
      <c r="B13" s="26" t="str">
        <f t="shared" ca="1" si="0"/>
        <v>Страхові премії та виплати за найпоширенішими лініями бізнесу в 2025 році, млрд грн</v>
      </c>
      <c r="C13" s="26" t="str">
        <f t="shared" ca="1" si="1"/>
        <v>Insurance premiums and claims paid by most common business lines in 2025, UAH billions</v>
      </c>
    </row>
    <row r="14" spans="1:3" x14ac:dyDescent="0.3">
      <c r="A14" s="75">
        <v>13</v>
      </c>
      <c r="B14" s="26" t="str">
        <f t="shared" ca="1" si="0"/>
        <v>Структура валових страхових премій за найбільшими страховими продуктами в розрізі каналів продажу в 2025 році</v>
      </c>
      <c r="C14" s="26" t="str">
        <f t="shared" ca="1" si="1"/>
        <v>Structure of gross insurance premiums by major insurance products by sales channels in 2025</v>
      </c>
    </row>
    <row r="15" spans="1:3" x14ac:dyDescent="0.3">
      <c r="A15" s="75">
        <v>14</v>
      </c>
      <c r="B15" s="26" t="str">
        <f t="shared" ca="1" si="0"/>
        <v>Коефіцієнти резервування ризикового страхування</v>
      </c>
      <c r="C15" s="26" t="str">
        <f t="shared" ca="1" si="1"/>
        <v>Loss reserve ratios of non-life insurance</v>
      </c>
    </row>
    <row r="16" spans="1:3" x14ac:dyDescent="0.3">
      <c r="A16" s="75">
        <v>15</v>
      </c>
      <c r="B16" s="26" t="str">
        <f t="shared" ca="1" si="0"/>
        <v>Страхові премії за найбільшими лініями бізнесу, І  квартал 2022 року = 100%</v>
      </c>
      <c r="C16" s="26" t="str">
        <f t="shared" ca="1" si="1"/>
        <v>Insurance premiums by insurers’ largest business lines, Q1 2022 = 100%</v>
      </c>
    </row>
    <row r="17" spans="1:3" x14ac:dyDescent="0.3">
      <c r="A17" s="75">
        <v>16</v>
      </c>
      <c r="B17" s="26" t="str">
        <f t="shared" ca="1" si="0"/>
        <v>Структура страхових премій за основними бізнес-лініями бізнесу страхування, млрд грн</v>
      </c>
      <c r="C17" s="26" t="str">
        <f t="shared" ca="1" si="1"/>
        <v>Structure of insurance premiums by main lines of insurance business, UAH billions</v>
      </c>
    </row>
    <row r="18" spans="1:3" x14ac:dyDescent="0.3">
      <c r="A18" s="75">
        <v>17</v>
      </c>
      <c r="B18" s="26" t="str">
        <f t="shared" ca="1" si="0"/>
        <v>Валові страхові премії за видами страхування (без вхідного перестрахування), І квартал 2022 року = 100%</v>
      </c>
      <c r="C18" s="26" t="str">
        <f t="shared" ca="1" si="1"/>
        <v>Gross insurance premiums by type of insurance (excluding inward reinsurance), Q1 2022 = 100%</v>
      </c>
    </row>
    <row r="19" spans="1:3" x14ac:dyDescent="0.3">
      <c r="A19" s="75">
        <v>18</v>
      </c>
      <c r="B19" s="26" t="str">
        <f t="shared" ca="1" si="0"/>
        <v>Премії з ризикового страхування в розрізі типів страхувальників, І квартал 2022 року = 100%</v>
      </c>
      <c r="C19" s="26" t="str">
        <f t="shared" ca="1" si="1"/>
        <v>Non-life insurance premiums by type of policyholder, Q1 2022 = 100%</v>
      </c>
    </row>
    <row r="20" spans="1:3" x14ac:dyDescent="0.3">
      <c r="A20" s="75">
        <v>19</v>
      </c>
      <c r="B20" s="26" t="str">
        <f t="shared" ca="1" si="0"/>
        <v>Фінансовий результат наростаючим підсумком і показники діяльності ризикових страховиків у нетто-вимірі, млрд грн</v>
      </c>
      <c r="C20" s="26" t="str">
        <f t="shared" ca="1" si="1"/>
        <v>Cumulative profit or loss and performance indicators of non-life insurers on a net basis, UAH billions</v>
      </c>
    </row>
    <row r="21" spans="1:3" x14ac:dyDescent="0.3">
      <c r="A21" s="75">
        <v>20</v>
      </c>
      <c r="B21" s="26" t="str">
        <f t="shared" ca="1" si="0"/>
        <v>Розподіл страховиків за рентабельністю активів</v>
      </c>
      <c r="C21" s="26" t="str">
        <f t="shared" ca="1" si="1"/>
        <v>Distribution of insurers by return on assets</v>
      </c>
    </row>
    <row r="22" spans="1:3" x14ac:dyDescent="0.3">
      <c r="A22" s="75">
        <v>21</v>
      </c>
      <c r="B22" s="26" t="str">
        <f t="shared" ca="1" si="0"/>
        <v>Розподіл значень нетто-комбінованого коефіцієнта ризикових страховиків у 2025 році</v>
      </c>
      <c r="C22" s="26" t="str">
        <f t="shared" ca="1" si="1"/>
        <v>Distribution of non-life insurers’ net combined ratio in 2025</v>
      </c>
    </row>
    <row r="23" spans="1:3" x14ac:dyDescent="0.3">
      <c r="A23" s="75">
        <v>22</v>
      </c>
      <c r="B23" s="26" t="str">
        <f t="shared" ca="1" si="0"/>
        <v>Розподіл показників операційної діяльності ризикових страховиків за обсягом активів у квартальному вимірі</v>
      </c>
      <c r="C23" s="26" t="str">
        <f t="shared" ca="1" si="1"/>
        <v>Distribution of non-life insurers’ profitability metrics by the amount of assets, quarterly</v>
      </c>
    </row>
    <row r="24" spans="1:3" x14ac:dyDescent="0.3">
      <c r="A24" s="75">
        <v>23</v>
      </c>
      <c r="B24" s="26" t="str">
        <f t="shared" ca="1" si="0"/>
        <v>Фінансовий результат страховиків життя наростаючим підсумком, млрд грн</v>
      </c>
      <c r="C24" s="26" t="str">
        <f t="shared" ca="1" si="1"/>
        <v>Financial performance of life insurers on a cumulative basis, UAH billions</v>
      </c>
    </row>
    <row r="25" spans="1:3" x14ac:dyDescent="0.3">
      <c r="A25" s="75">
        <v>24</v>
      </c>
      <c r="B25" s="26" t="str">
        <f t="shared" ca="1" si="0"/>
        <v>Фінансовий результат наростаючим підсумком і прибутковість ризикових страховиків, млрд грн</v>
      </c>
      <c r="C25" s="26" t="str">
        <f t="shared" ca="1" si="1"/>
        <v>Financial performance of non-life insurers on a cumulative basis, UAH billions</v>
      </c>
    </row>
    <row r="26" spans="1:3" x14ac:dyDescent="0.3">
      <c r="A26" s="75">
        <v>25</v>
      </c>
      <c r="B26" s="26" t="str">
        <f t="shared" ca="1" si="0"/>
        <v>Розподіл кількості і розміру активів страховиків* за достатністю прийнятного регулятивного капіталу для виконання SCR на 1 січня 2026 року</v>
      </c>
      <c r="C26" s="26" t="str">
        <f t="shared" ca="1" si="1"/>
        <v>Distribution of number of insurers and their assets size* by proportion of capital eligible to meet the SCR, and the SCR as of 1 January 2026</v>
      </c>
    </row>
    <row r="27" spans="1:3" x14ac:dyDescent="0.3">
      <c r="A27" s="75">
        <v>26</v>
      </c>
      <c r="B27" s="26" t="str">
        <f t="shared" ca="1" si="0"/>
        <v>Розподіл активів страховиків за достатністю прийнятного регулятивного капіталу для виконання SCR</v>
      </c>
      <c r="C27" s="26" t="str">
        <f t="shared" ca="1" si="1"/>
        <v>Distribution of insurers’ assets by ratio of eligible capital to meet the SCR requirements</v>
      </c>
    </row>
    <row r="28" spans="1:3" x14ac:dyDescent="0.3">
      <c r="A28" s="75">
        <v>27</v>
      </c>
      <c r="B28" s="26" t="str">
        <f t="shared" ca="1" si="0"/>
        <v>Загальні активи кредитних спілок*, млрд грн</v>
      </c>
      <c r="C28" s="26" t="str">
        <f t="shared" ca="1" si="1"/>
        <v>Total assets of credit unions, UAH billions</v>
      </c>
    </row>
    <row r="29" spans="1:3" x14ac:dyDescent="0.3">
      <c r="A29" s="75">
        <v>28</v>
      </c>
      <c r="B29" s="26" t="str">
        <f t="shared" ca="1" si="0"/>
        <v>Структура основної суми заборгованості за кредитами членів кредитних спілок, крім ОКС, млрд грн</v>
      </c>
      <c r="C29" s="26" t="str">
        <f t="shared" ca="1" si="1"/>
        <v>Breakdown of outstanding loans principal due from credit union members, UAH billions</v>
      </c>
    </row>
    <row r="30" spans="1:3" x14ac:dyDescent="0.3">
      <c r="A30" s="75">
        <v>29</v>
      </c>
      <c r="B30" s="26" t="str">
        <f t="shared" ca="1" si="0"/>
        <v>Структура активів та пасивів кредитних спілок</v>
      </c>
      <c r="C30" s="26" t="str">
        <f t="shared" ca="1" si="1"/>
        <v>Assets and liabilities of credit unions</v>
      </c>
    </row>
    <row r="31" spans="1:3" x14ac:dyDescent="0.3">
      <c r="A31" s="75">
        <v>30</v>
      </c>
      <c r="B31" s="26" t="str">
        <f t="shared" ca="1" si="0"/>
        <v xml:space="preserve"> Рівень резервування фінансових активів кредитних спілок з розподілом за рівнем достатності капіталу на 1.01.2026</v>
      </c>
      <c r="C31" s="26" t="str">
        <f t="shared" ca="1" si="1"/>
        <v>Provisioning ratio of financial assets of credit unions by cpapital adequacy ratio at 1.01.2026</v>
      </c>
    </row>
    <row r="32" spans="1:3" x14ac:dyDescent="0.3">
      <c r="A32" s="75">
        <v>31</v>
      </c>
      <c r="B32" s="26" t="str">
        <f t="shared" ca="1" si="0"/>
        <v>Операційна ефективність діяльності кредитних спілок (наростаючим підсумком)</v>
      </c>
      <c r="C32" s="26" t="str">
        <f t="shared" ca="1" si="1"/>
        <v>Operational efficiency of credit unions (on a cumulative basis), UAH millions</v>
      </c>
    </row>
    <row r="33" spans="1:3" x14ac:dyDescent="0.3">
      <c r="A33" s="75">
        <v>32</v>
      </c>
      <c r="B33" s="26" t="str">
        <f t="shared" ca="1" si="0"/>
        <v>Розподіл нормативів достатності капіталу* за часткою активів кредитних спілок</v>
      </c>
      <c r="C33" s="26" t="str">
        <f t="shared" ca="1" si="1"/>
        <v>Distribution of capital* adequacy ratios by share of credit unions’ assets</v>
      </c>
    </row>
    <row r="34" spans="1:3" x14ac:dyDescent="0.3">
      <c r="A34" s="75">
        <v>33</v>
      </c>
      <c r="B34" s="26" t="str">
        <f t="shared" ca="1" si="0"/>
        <v>Структура активів фінансових компаній, млрд грн</v>
      </c>
      <c r="C34" s="26" t="str">
        <f t="shared" ca="1" si="1"/>
        <v>Finance companies’ asset structure, UAH billions</v>
      </c>
    </row>
    <row r="35" spans="1:3" x14ac:dyDescent="0.3">
      <c r="A35" s="75">
        <v>34</v>
      </c>
      <c r="B35" s="26" t="str">
        <f t="shared" ca="1" si="0"/>
        <v>Структура зобов’язань фінансових компаній, млрд грн</v>
      </c>
      <c r="C35" s="26" t="str">
        <f t="shared" ca="1" si="1"/>
        <v>Composition of finance companies’ equity and liabilities, UAH billions</v>
      </c>
    </row>
    <row r="36" spans="1:3" x14ac:dyDescent="0.3">
      <c r="A36" s="75">
        <v>35</v>
      </c>
      <c r="B36" s="26" t="str">
        <f t="shared" ca="1" si="0"/>
        <v>Обсяги наданих фінансових послуг фінансовими компаніями за видами послуг (за квартал), млрд грн</v>
      </c>
      <c r="C36" s="26" t="str">
        <f t="shared" ca="1" si="1"/>
        <v>Financial services provided by finance companies, by type of service (quarterly data), UAH billions</v>
      </c>
    </row>
    <row r="37" spans="1:3" x14ac:dyDescent="0.3">
      <c r="A37" s="75">
        <v>36</v>
      </c>
      <c r="B37" s="26" t="str">
        <f t="shared" ca="1" si="0"/>
        <v>Обсяги наданих фінансових послуг фінансовими компаніями за видами послуг, ІV кв. 2021 = 100%</v>
      </c>
      <c r="C37" s="26" t="str">
        <f t="shared" ca="1" si="1"/>
        <v>Financial services provided by finance companies, by type of service (quarterly data), Q4 2021 = 100%</v>
      </c>
    </row>
    <row r="38" spans="1:3" x14ac:dyDescent="0.3">
      <c r="A38" s="75">
        <v>37</v>
      </c>
      <c r="B38" s="26" t="str">
        <f t="shared" ca="1" si="0"/>
        <v xml:space="preserve">Обсяг заборгованості за договорами з надання коштів у позику, на кінець періоду, млрд грн </v>
      </c>
      <c r="C38" s="26" t="str">
        <f t="shared" ca="1" si="1"/>
        <v>Amount of outstanding loans, end of the period, UAH billions</v>
      </c>
    </row>
    <row r="39" spans="1:3" x14ac:dyDescent="0.3">
      <c r="A39" s="75">
        <v>38</v>
      </c>
      <c r="B39" s="26" t="str">
        <f t="shared" ca="1" si="0"/>
        <v>Обсяг наданих протягом кварталу кредитів фінансовими компаніями за видами позичальників, млрд грн</v>
      </c>
      <c r="C39" s="26" t="str">
        <f t="shared" ca="1" si="1"/>
        <v>Loans issued during quarter by financial companies, by borrower category, UAH billions</v>
      </c>
    </row>
    <row r="40" spans="1:3" x14ac:dyDescent="0.3">
      <c r="A40" s="75">
        <v>39</v>
      </c>
      <c r="B40" s="26" t="str">
        <f t="shared" ca="1" si="0"/>
        <v>Частки кредитних угод фінансових компаній, укладених упродовж кварталу, за способом укладення</v>
      </c>
      <c r="C40" s="26" t="str">
        <f t="shared" ca="1" si="1"/>
        <v>Shares of finance companies’ loan agreements concluded during the quarter, by form of conclusion</v>
      </c>
    </row>
    <row r="41" spans="1:3" x14ac:dyDescent="0.3">
      <c r="A41" s="75">
        <v>40</v>
      </c>
      <c r="B41" s="26" t="str">
        <f t="shared" ca="1" si="0"/>
        <v>Структура обсягу кредитів, наданих упродовж кварталу, фінансовими компаніями за строковістю і типом клієнтів</v>
      </c>
      <c r="C41" s="26" t="str">
        <f t="shared" ca="1" si="1"/>
        <v>Breakdown of loans issued during quarter, by financial companies by maturity and client’s type</v>
      </c>
    </row>
    <row r="42" spans="1:3" x14ac:dyDescent="0.3">
      <c r="A42" s="75">
        <v>41</v>
      </c>
      <c r="B42" s="26" t="str">
        <f t="shared" ca="1" si="0"/>
        <v>Обсяг та кількість договорів факторингу*</v>
      </c>
      <c r="C42" s="26" t="str">
        <f t="shared" ca="1" si="1"/>
        <v>Volume and number of factoring agreements</v>
      </c>
    </row>
    <row r="43" spans="1:3" x14ac:dyDescent="0.3">
      <c r="A43" s="75">
        <v>42</v>
      </c>
      <c r="B43" s="26" t="str">
        <f t="shared" ca="1" si="0"/>
        <v>Обсяг та кількість договорів фінансового лізингу, укладених за квартал</v>
      </c>
      <c r="C43" s="26" t="str">
        <f t="shared" ca="1" si="1"/>
        <v>Volume and number of financial leasing agreements</v>
      </c>
    </row>
    <row r="44" spans="1:3" x14ac:dyDescent="0.3">
      <c r="A44" s="75">
        <v>43</v>
      </c>
      <c r="B44" s="26" t="str">
        <f t="shared" ca="1" si="0"/>
        <v>Фінансовий результат фінансових компаній наростаючим підсумком, млрд грн</v>
      </c>
      <c r="C44" s="26" t="str">
        <f t="shared" ca="1" si="1"/>
        <v>Financial performance of finance companies on cumulative basis, UAH billions</v>
      </c>
    </row>
    <row r="45" spans="1:3" x14ac:dyDescent="0.3">
      <c r="A45" s="75">
        <v>44</v>
      </c>
      <c r="B45" s="26" t="str">
        <f t="shared" ca="1" si="0"/>
        <v>Фінансовий результат (наростаючим підсумком) та показники рентабельності фінансових компаній</v>
      </c>
      <c r="C45" s="26" t="str">
        <f t="shared" ca="1" si="1"/>
        <v>Financial performance of finance companies (on cumulative basis) and their return ratios</v>
      </c>
    </row>
    <row r="46" spans="1:3" x14ac:dyDescent="0.3">
      <c r="A46" s="75">
        <v>45</v>
      </c>
      <c r="B46" s="26" t="str">
        <f t="shared" ca="1" si="0"/>
        <v>Структура активів ломбардів, млрд грн</v>
      </c>
      <c r="C46" s="26" t="str">
        <f t="shared" ca="1" si="1"/>
        <v>Pawnshop’s assets, UAH billions</v>
      </c>
    </row>
    <row r="47" spans="1:3" x14ac:dyDescent="0.3">
      <c r="A47" s="75">
        <v>46</v>
      </c>
      <c r="B47" s="26" t="str">
        <f t="shared" ca="1" si="0"/>
        <v>Структура пасивів ломбардів, млрд грн</v>
      </c>
      <c r="C47" s="26" t="str">
        <f t="shared" ca="1" si="1"/>
        <v>Pawnshops’ liabilities and equity, UAH billions</v>
      </c>
    </row>
    <row r="48" spans="1:3" x14ac:dyDescent="0.3">
      <c r="A48" s="75">
        <v>47</v>
      </c>
      <c r="B48" s="26" t="str">
        <f t="shared" ref="B48:B49" ca="1" si="2">INDIRECT(CONCATENATE("'",A48,"'!B1"))</f>
        <v>Обсяг наданих кредитів ломбардами (за квартал) та рівень покриття заставою</v>
      </c>
      <c r="C48" s="26" t="str">
        <f t="shared" ref="C48:C49" ca="1" si="3">INDIRECT(CONCATENATE("'",A48,"'!B2"))</f>
        <v>Amount of loans issued by pawnshops during the quarter and collateral coverage ratio</v>
      </c>
    </row>
    <row r="49" spans="1:3" x14ac:dyDescent="0.3">
      <c r="A49" s="75">
        <v>48</v>
      </c>
      <c r="B49" s="26" t="str">
        <f t="shared" ca="1" si="2"/>
        <v>Структура обсягу наданих кредитів ломбардами за видами застави</v>
      </c>
      <c r="C49" s="26" t="str">
        <f t="shared" ca="1" si="3"/>
        <v>Pawnshop’s loan portfolio structure by type of collateral</v>
      </c>
    </row>
    <row r="50" spans="1:3" x14ac:dyDescent="0.3">
      <c r="A50" s="75">
        <v>49</v>
      </c>
      <c r="B50" s="26" t="str">
        <f t="shared" ref="B50:B51" ca="1" si="4">INDIRECT(CONCATENATE("'",A50,"'!B1"))</f>
        <v>Структура доходів та витрат ломбардів, млрд грн</v>
      </c>
      <c r="C50" s="26" t="str">
        <f t="shared" ref="C50:C51" ca="1" si="5">INDIRECT(CONCATENATE("'",A50,"'!B2"))</f>
        <v>Structure of income and expenses of pawnshops, UAH billions</v>
      </c>
    </row>
    <row r="51" spans="1:3" x14ac:dyDescent="0.3">
      <c r="A51" s="75">
        <v>50</v>
      </c>
      <c r="B51" s="26" t="str">
        <f t="shared" ca="1" si="4"/>
        <v>Показники фінансової діяльності ломбардів</v>
      </c>
      <c r="C51" s="26" t="str">
        <f t="shared" ca="1" si="5"/>
        <v>Financial performance indicators of pawnshops</v>
      </c>
    </row>
    <row r="52" spans="1:3" x14ac:dyDescent="0.3">
      <c r="A52" s="76" t="s">
        <v>136</v>
      </c>
      <c r="B52" s="8" t="s">
        <v>137</v>
      </c>
      <c r="C52" s="8" t="s">
        <v>138</v>
      </c>
    </row>
  </sheetData>
  <hyperlinks>
    <hyperlink ref="A2" location="'1'!A1" display="'1'!A1"/>
    <hyperlink ref="A3" location="'2'!A1" display="'2'!A1"/>
    <hyperlink ref="A5" location="'4'!A1" display="'4'!A1"/>
    <hyperlink ref="A26" location="'25'!A1" display="'25'!A1"/>
    <hyperlink ref="A27" location="'26'!A1" display="'26'!A1"/>
    <hyperlink ref="A28" location="'27'!A1" display="'27'!A1"/>
    <hyperlink ref="A30" location="'29'!A1" display="'29'!A1"/>
    <hyperlink ref="A32" location="'31'!A1" display="'31'!A1"/>
    <hyperlink ref="A29" location="'28'!A1" display="'28'!A1"/>
    <hyperlink ref="A31" location="'30'!A1" display="'30'!A1"/>
    <hyperlink ref="A33" location="'32'!A1" display="'32'!A1"/>
    <hyperlink ref="A6" location="'5'!A1" display="'5'!A1"/>
    <hyperlink ref="A7" location="'6'!A1" display="'6'!A1"/>
    <hyperlink ref="A9" location="'8'!A1" display="'8'!A1"/>
    <hyperlink ref="A11" location="'10'!A1" display="'10'!A1"/>
    <hyperlink ref="A13" location="'12'!A1" display="'12'!A1"/>
    <hyperlink ref="A15" location="'14'!A1" display="'14'!A1"/>
    <hyperlink ref="A8" location="'7'!A1" display="'7'!A1"/>
    <hyperlink ref="A10" location="'9'!A1" display="'9'!A1"/>
    <hyperlink ref="A12" location="'11'!A1" display="'11'!A1"/>
    <hyperlink ref="A14" location="'13'!A1" display="'13'!A1"/>
    <hyperlink ref="A16" location="'15'!A1" display="'15'!A1"/>
    <hyperlink ref="A18" location="'17'!A1" display="'17'!A1"/>
    <hyperlink ref="A21" location="'20'!A1" display="'20'!A1"/>
    <hyperlink ref="A24" location="'23'!A1" display="'23'!A1"/>
    <hyperlink ref="A17" location="'16'!A1" display="'16'!A1"/>
    <hyperlink ref="A20" location="'19'!A1" display="'19'!A1"/>
    <hyperlink ref="A23" location="'22'!A1" display="'22'!A1"/>
    <hyperlink ref="A19" location="'18'!A1" display="'18'!A1"/>
    <hyperlink ref="A22" location="'21'!A1" display="'21'!A1"/>
    <hyperlink ref="A25" location="'24'!A1" display="'24'!A1"/>
    <hyperlink ref="A4" location="'3'!A1" display="'3'!A1"/>
    <hyperlink ref="A52" location="ABR!A1" display="ABR"/>
    <hyperlink ref="A34" location="'33'!A1" display="'33'!A1"/>
    <hyperlink ref="A35" location="'34'!A1" display="'34'!A1"/>
    <hyperlink ref="A36" location="'35'!A1" display="'35'!A1"/>
    <hyperlink ref="A37" location="'36'!A1" display="'36'!A1"/>
    <hyperlink ref="A38" location="'37'!A1" display="'37'!A1"/>
    <hyperlink ref="A39" location="'38'!A1" display="'38'!A1"/>
    <hyperlink ref="A40" location="'39'!A1" display="'39'!A1"/>
    <hyperlink ref="A41" location="'40'!A1" display="'40'!A1"/>
    <hyperlink ref="A42" location="'41'!A1" display="'41'!A1"/>
    <hyperlink ref="A43" location="'42'!A1" display="'42'!A1"/>
    <hyperlink ref="A44" location="'43'!A1" display="'43'!A1"/>
    <hyperlink ref="A45" location="'44'!A1" display="'44'!A1"/>
    <hyperlink ref="A46:A47" location="'44'!A1" display="'44'!A1"/>
    <hyperlink ref="A46" location="'45'!A1" display="'45'!A1"/>
    <hyperlink ref="A47" location="'46'!A1" display="'46'!A1"/>
    <hyperlink ref="A48:A49" location="'44'!A1" display="'44'!A1"/>
    <hyperlink ref="A48" location="'47'!A1" display="'47'!A1"/>
    <hyperlink ref="A49" location="'48'!A1" display="'48'!A1"/>
    <hyperlink ref="A50:A51" location="'44'!A1" display="'44'!A1"/>
    <hyperlink ref="A50" location="'49'!A1" display="'49'!A1"/>
    <hyperlink ref="A51" location="'50'!A1" display="'50'!A1"/>
  </hyperlinks>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2"/>
  <dimension ref="A1:AO52"/>
  <sheetViews>
    <sheetView showGridLines="0" zoomScale="120" zoomScaleNormal="120" workbookViewId="0">
      <selection activeCell="H1" sqref="H1"/>
    </sheetView>
  </sheetViews>
  <sheetFormatPr defaultColWidth="8.6640625" defaultRowHeight="14.4" x14ac:dyDescent="0.3"/>
  <cols>
    <col min="1" max="1" width="7.6640625" style="217" customWidth="1"/>
    <col min="2" max="2" width="11" style="217" customWidth="1"/>
    <col min="3" max="4" width="11.109375" style="217" customWidth="1"/>
    <col min="5" max="5" width="5.33203125" style="217" customWidth="1"/>
    <col min="6" max="6" width="13.44140625" style="217" customWidth="1"/>
    <col min="7" max="7" width="19.6640625" style="217" customWidth="1"/>
    <col min="8" max="8" width="16" style="217" customWidth="1"/>
    <col min="9" max="9" width="12.88671875" style="217" customWidth="1"/>
    <col min="10" max="10" width="8.88671875" style="217" bestFit="1" customWidth="1"/>
    <col min="11" max="11" width="10.88671875" style="217" customWidth="1"/>
    <col min="12" max="12" width="11.33203125" style="217" customWidth="1"/>
    <col min="13" max="13" width="12.44140625" style="217" customWidth="1"/>
    <col min="14" max="17" width="9.109375" style="217" customWidth="1"/>
    <col min="18" max="18" width="10" style="217" customWidth="1"/>
    <col min="19" max="19" width="11.6640625" style="217" customWidth="1"/>
    <col min="20" max="21" width="10.33203125" style="217" bestFit="1" customWidth="1"/>
    <col min="22" max="22" width="8.6640625" style="217" customWidth="1"/>
    <col min="23" max="23" width="11.33203125" style="217" customWidth="1"/>
    <col min="24" max="24" width="11.44140625" style="217" customWidth="1"/>
    <col min="25" max="25" width="8.6640625" style="217"/>
    <col min="28" max="34" width="8.6640625" style="217"/>
    <col min="35" max="36" width="10.109375" style="217" customWidth="1"/>
    <col min="37" max="39" width="8.6640625" style="217"/>
    <col min="42" max="16384" width="8.6640625" style="217"/>
  </cols>
  <sheetData>
    <row r="1" spans="1:41" x14ac:dyDescent="0.3">
      <c r="A1" s="2" t="s">
        <v>48</v>
      </c>
      <c r="B1" s="45" t="s">
        <v>415</v>
      </c>
      <c r="C1" s="2"/>
      <c r="D1" s="2"/>
      <c r="E1" s="2"/>
      <c r="F1" s="2"/>
      <c r="H1" s="218" t="s">
        <v>50</v>
      </c>
    </row>
    <row r="2" spans="1:41" x14ac:dyDescent="0.3">
      <c r="A2" s="2" t="s">
        <v>51</v>
      </c>
      <c r="B2" s="45" t="s">
        <v>416</v>
      </c>
      <c r="C2" s="2"/>
      <c r="D2" s="2"/>
      <c r="E2" s="2"/>
      <c r="F2" s="2"/>
      <c r="G2" s="180"/>
      <c r="H2" s="180"/>
    </row>
    <row r="3" spans="1:41" x14ac:dyDescent="0.3">
      <c r="A3" s="3" t="s">
        <v>52</v>
      </c>
      <c r="B3" s="3" t="s">
        <v>53</v>
      </c>
      <c r="C3" s="3"/>
      <c r="D3" s="3"/>
      <c r="E3" s="3"/>
      <c r="F3" s="3"/>
      <c r="G3" s="180"/>
      <c r="H3" s="180"/>
    </row>
    <row r="4" spans="1:41" x14ac:dyDescent="0.3">
      <c r="A4" s="3" t="s">
        <v>54</v>
      </c>
      <c r="B4" s="3" t="s">
        <v>55</v>
      </c>
      <c r="C4" s="3"/>
      <c r="D4" s="3"/>
      <c r="E4" s="3"/>
      <c r="F4" s="3"/>
      <c r="G4" s="180"/>
      <c r="H4" s="180"/>
    </row>
    <row r="5" spans="1:41" x14ac:dyDescent="0.3">
      <c r="A5" s="4" t="s">
        <v>56</v>
      </c>
      <c r="B5" s="4" t="s">
        <v>417</v>
      </c>
      <c r="C5" s="4"/>
      <c r="D5" s="4"/>
      <c r="E5" s="4"/>
      <c r="F5" s="4"/>
      <c r="G5" s="183"/>
      <c r="H5" s="180"/>
    </row>
    <row r="6" spans="1:41" x14ac:dyDescent="0.3">
      <c r="A6" s="4" t="s">
        <v>57</v>
      </c>
      <c r="B6" s="219" t="s">
        <v>418</v>
      </c>
      <c r="C6" s="4"/>
      <c r="D6" s="4"/>
      <c r="E6" s="4"/>
      <c r="F6" s="4"/>
      <c r="G6" s="183"/>
      <c r="H6" s="180"/>
    </row>
    <row r="7" spans="1:41" x14ac:dyDescent="0.3">
      <c r="J7" s="36"/>
      <c r="K7" s="36"/>
      <c r="L7" s="36"/>
      <c r="M7" s="36"/>
      <c r="N7" s="36"/>
      <c r="O7" s="36"/>
      <c r="P7" s="36"/>
      <c r="Q7" s="36"/>
      <c r="R7" s="36"/>
      <c r="S7" s="36"/>
      <c r="T7" s="36"/>
      <c r="U7" s="36"/>
      <c r="V7" s="36"/>
      <c r="W7" s="36"/>
      <c r="X7" s="36"/>
      <c r="Y7" s="36"/>
    </row>
    <row r="8" spans="1:41" x14ac:dyDescent="0.3">
      <c r="G8" s="13"/>
      <c r="H8" s="13"/>
      <c r="I8" s="220"/>
      <c r="J8" s="36">
        <v>45382</v>
      </c>
      <c r="K8" s="36">
        <v>45473</v>
      </c>
      <c r="L8" s="36">
        <v>45565</v>
      </c>
      <c r="M8" s="36">
        <v>45657</v>
      </c>
      <c r="N8" s="36">
        <v>45747</v>
      </c>
      <c r="O8" s="36">
        <v>45838</v>
      </c>
      <c r="P8" s="36">
        <v>45930</v>
      </c>
      <c r="Q8" s="36">
        <v>46022</v>
      </c>
      <c r="R8" s="36">
        <v>45382</v>
      </c>
      <c r="S8" s="36">
        <v>45473</v>
      </c>
      <c r="T8" s="36">
        <v>45565</v>
      </c>
      <c r="U8" s="36">
        <v>45657</v>
      </c>
      <c r="V8" s="36">
        <v>45747</v>
      </c>
      <c r="W8" s="36">
        <v>45838</v>
      </c>
      <c r="X8" s="36">
        <v>45930</v>
      </c>
      <c r="Y8" s="36">
        <v>46022</v>
      </c>
      <c r="Z8" s="217"/>
      <c r="AA8" s="221"/>
      <c r="AB8" s="221"/>
      <c r="AE8"/>
      <c r="AF8"/>
      <c r="AN8" s="217"/>
      <c r="AO8" s="217"/>
    </row>
    <row r="9" spans="1:41" x14ac:dyDescent="0.3">
      <c r="H9" s="98" t="s">
        <v>419</v>
      </c>
      <c r="I9" s="98" t="s">
        <v>420</v>
      </c>
      <c r="J9" s="15">
        <v>19.885400000000001</v>
      </c>
      <c r="K9" s="15">
        <v>21.9</v>
      </c>
      <c r="L9" s="15">
        <v>26.22</v>
      </c>
      <c r="M9" s="15">
        <v>27.4</v>
      </c>
      <c r="N9" s="15">
        <v>29.11</v>
      </c>
      <c r="O9" s="15">
        <v>33.708199999999998</v>
      </c>
      <c r="P9" s="15">
        <v>35.729999999999997</v>
      </c>
      <c r="Q9" s="15">
        <v>37.14</v>
      </c>
      <c r="R9" s="53">
        <v>0.39600000000000002</v>
      </c>
      <c r="S9" s="53">
        <v>0.41980000000000001</v>
      </c>
      <c r="T9" s="53">
        <v>0.42859999999999998</v>
      </c>
      <c r="U9" s="53">
        <v>0.437</v>
      </c>
      <c r="V9" s="53">
        <v>0.43630000000000002</v>
      </c>
      <c r="W9" s="53">
        <v>0.45829999999999999</v>
      </c>
      <c r="X9" s="53">
        <v>0.45550000000000002</v>
      </c>
      <c r="Y9" s="53">
        <v>0.44840000000000002</v>
      </c>
      <c r="Z9" s="217"/>
      <c r="AA9" s="25"/>
      <c r="AB9" s="25"/>
      <c r="AE9"/>
      <c r="AF9"/>
      <c r="AN9" s="217"/>
      <c r="AO9" s="217"/>
    </row>
    <row r="10" spans="1:41" x14ac:dyDescent="0.3">
      <c r="H10" s="98" t="s">
        <v>397</v>
      </c>
      <c r="I10" s="98" t="s">
        <v>398</v>
      </c>
      <c r="J10" s="15">
        <v>1.7857000000000001</v>
      </c>
      <c r="K10" s="15">
        <v>2.0299999999999998</v>
      </c>
      <c r="L10" s="15">
        <v>2.23</v>
      </c>
      <c r="M10" s="15">
        <v>2.1800000000000002</v>
      </c>
      <c r="N10" s="15">
        <v>2.29</v>
      </c>
      <c r="O10" s="15">
        <v>2.4563000000000001</v>
      </c>
      <c r="P10" s="15">
        <v>2.39</v>
      </c>
      <c r="Q10" s="15">
        <v>2.4300000000000002</v>
      </c>
      <c r="R10" s="53">
        <v>3.56E-2</v>
      </c>
      <c r="S10" s="53">
        <v>3.8899999999999997E-2</v>
      </c>
      <c r="T10" s="53">
        <v>3.6499999999999998E-2</v>
      </c>
      <c r="U10" s="53">
        <v>3.4799999999999998E-2</v>
      </c>
      <c r="V10" s="53">
        <v>3.4299999999999997E-2</v>
      </c>
      <c r="W10" s="53">
        <v>3.3399999999999999E-2</v>
      </c>
      <c r="X10" s="53">
        <v>3.0499999999999999E-2</v>
      </c>
      <c r="Y10" s="53">
        <v>2.93E-2</v>
      </c>
      <c r="Z10" s="217"/>
      <c r="AA10" s="25"/>
      <c r="AB10" s="25"/>
      <c r="AE10"/>
      <c r="AF10"/>
      <c r="AN10" s="217"/>
      <c r="AO10" s="217"/>
    </row>
    <row r="11" spans="1:41" x14ac:dyDescent="0.3">
      <c r="H11" s="98" t="s">
        <v>421</v>
      </c>
      <c r="I11" s="98" t="s">
        <v>422</v>
      </c>
      <c r="J11" s="15">
        <v>18.051200000000001</v>
      </c>
      <c r="K11" s="15">
        <v>17.78</v>
      </c>
      <c r="L11" s="15">
        <v>20.94</v>
      </c>
      <c r="M11" s="15">
        <v>20.77</v>
      </c>
      <c r="N11" s="15">
        <v>20.05</v>
      </c>
      <c r="O11" s="15">
        <v>20.253699999999998</v>
      </c>
      <c r="P11" s="15">
        <v>22.81</v>
      </c>
      <c r="Q11" s="15">
        <v>24.92</v>
      </c>
      <c r="R11" s="53">
        <v>0.35949999999999999</v>
      </c>
      <c r="S11" s="53">
        <v>0.34079999999999999</v>
      </c>
      <c r="T11" s="53">
        <v>0.34229999999999999</v>
      </c>
      <c r="U11" s="53">
        <v>0.33129999999999998</v>
      </c>
      <c r="V11" s="53">
        <v>0.30049999999999999</v>
      </c>
      <c r="W11" s="53">
        <v>0.27539999999999998</v>
      </c>
      <c r="X11" s="53">
        <v>0.2908</v>
      </c>
      <c r="Y11" s="53">
        <v>0.3009</v>
      </c>
      <c r="Z11" s="217"/>
      <c r="AA11" s="25"/>
      <c r="AB11" s="25"/>
      <c r="AE11"/>
      <c r="AF11"/>
      <c r="AN11" s="217"/>
      <c r="AO11" s="217"/>
    </row>
    <row r="12" spans="1:41" x14ac:dyDescent="0.3">
      <c r="H12" s="98" t="s">
        <v>423</v>
      </c>
      <c r="I12" s="98" t="s">
        <v>424</v>
      </c>
      <c r="J12" s="15">
        <v>4.2325999999999997</v>
      </c>
      <c r="K12" s="15">
        <v>3.99</v>
      </c>
      <c r="L12" s="15">
        <v>4.28</v>
      </c>
      <c r="M12" s="15">
        <v>4.1399999999999997</v>
      </c>
      <c r="N12" s="15">
        <v>5.42</v>
      </c>
      <c r="O12" s="15">
        <v>6.4592000000000001</v>
      </c>
      <c r="P12" s="15">
        <v>6.15</v>
      </c>
      <c r="Q12" s="15">
        <v>6.06</v>
      </c>
      <c r="R12" s="53">
        <v>8.43E-2</v>
      </c>
      <c r="S12" s="53">
        <v>7.6499999999999999E-2</v>
      </c>
      <c r="T12" s="53">
        <v>7.0000000000000007E-2</v>
      </c>
      <c r="U12" s="53">
        <v>6.6000000000000003E-2</v>
      </c>
      <c r="V12" s="53">
        <v>8.1199999999999994E-2</v>
      </c>
      <c r="W12" s="53">
        <v>8.7800000000000003E-2</v>
      </c>
      <c r="X12" s="53">
        <v>7.8399999999999997E-2</v>
      </c>
      <c r="Y12" s="53">
        <v>7.3200000000000001E-2</v>
      </c>
      <c r="Z12" s="217"/>
      <c r="AA12" s="25"/>
      <c r="AB12" s="25"/>
      <c r="AE12"/>
      <c r="AF12"/>
      <c r="AN12" s="217"/>
      <c r="AO12" s="217"/>
    </row>
    <row r="13" spans="1:41" x14ac:dyDescent="0.3">
      <c r="H13" s="98" t="s">
        <v>425</v>
      </c>
      <c r="I13" s="98" t="s">
        <v>426</v>
      </c>
      <c r="J13" s="15">
        <v>5.6132999999999997</v>
      </c>
      <c r="K13" s="15">
        <v>5.9</v>
      </c>
      <c r="L13" s="15">
        <v>6.47</v>
      </c>
      <c r="M13" s="15">
        <v>7.14</v>
      </c>
      <c r="N13" s="15">
        <v>8.73</v>
      </c>
      <c r="O13" s="15">
        <v>9.2888000000000002</v>
      </c>
      <c r="P13" s="15">
        <v>9.9</v>
      </c>
      <c r="Q13" s="15">
        <v>11.09</v>
      </c>
      <c r="R13" s="53">
        <v>0.1118</v>
      </c>
      <c r="S13" s="53">
        <v>0.11310000000000001</v>
      </c>
      <c r="T13" s="53">
        <v>0.10580000000000001</v>
      </c>
      <c r="U13" s="53">
        <v>0.1139</v>
      </c>
      <c r="V13" s="53">
        <v>0.1308</v>
      </c>
      <c r="W13" s="53">
        <v>0.1263</v>
      </c>
      <c r="X13" s="53">
        <v>0.12620000000000001</v>
      </c>
      <c r="Y13" s="53">
        <v>0.13389999999999999</v>
      </c>
      <c r="Z13" s="217"/>
      <c r="AA13" s="25"/>
      <c r="AB13" s="25"/>
      <c r="AE13"/>
      <c r="AF13"/>
      <c r="AN13" s="217"/>
      <c r="AO13" s="217"/>
    </row>
    <row r="14" spans="1:41" x14ac:dyDescent="0.3">
      <c r="H14" s="98" t="s">
        <v>95</v>
      </c>
      <c r="I14" s="98" t="s">
        <v>427</v>
      </c>
      <c r="J14" s="15">
        <v>0.6421</v>
      </c>
      <c r="K14" s="15">
        <v>0.56999999999999995</v>
      </c>
      <c r="L14" s="15">
        <v>1.03</v>
      </c>
      <c r="M14" s="15">
        <v>1.07</v>
      </c>
      <c r="N14" s="15">
        <v>1.1200000000000001</v>
      </c>
      <c r="O14" s="15">
        <v>1.3809</v>
      </c>
      <c r="P14" s="15">
        <v>1.46</v>
      </c>
      <c r="Q14" s="15">
        <v>1.19</v>
      </c>
      <c r="R14" s="53">
        <v>1.2800000000000001E-2</v>
      </c>
      <c r="S14" s="53">
        <v>1.09E-2</v>
      </c>
      <c r="T14" s="53">
        <v>1.6799999999999999E-2</v>
      </c>
      <c r="U14" s="53">
        <v>1.7100000000000001E-2</v>
      </c>
      <c r="V14" s="53">
        <v>1.6799999999999999E-2</v>
      </c>
      <c r="W14" s="53">
        <v>1.8800000000000001E-2</v>
      </c>
      <c r="X14" s="53">
        <v>1.8599999999999998E-2</v>
      </c>
      <c r="Y14" s="53">
        <v>1.44E-2</v>
      </c>
      <c r="Z14" s="217"/>
      <c r="AA14" s="25"/>
      <c r="AB14" s="25"/>
      <c r="AE14"/>
      <c r="AF14"/>
      <c r="AN14" s="217"/>
      <c r="AO14" s="217"/>
    </row>
    <row r="15" spans="1:41" x14ac:dyDescent="0.3">
      <c r="G15" s="13"/>
      <c r="H15" s="13"/>
      <c r="I15" s="222"/>
      <c r="J15" s="15"/>
      <c r="K15" s="15"/>
      <c r="L15" s="15"/>
      <c r="M15" s="15"/>
      <c r="N15" s="15"/>
      <c r="O15" s="15"/>
      <c r="P15" s="15"/>
      <c r="Q15" s="121"/>
      <c r="R15" s="53"/>
      <c r="S15" s="53"/>
      <c r="T15" s="53"/>
      <c r="U15" s="53"/>
      <c r="V15" s="53"/>
      <c r="W15" s="53"/>
      <c r="X15" s="223"/>
      <c r="Y15" s="53"/>
      <c r="Z15" s="217"/>
      <c r="AA15" s="25"/>
      <c r="AB15" s="25"/>
      <c r="AE15"/>
      <c r="AF15"/>
      <c r="AN15" s="217"/>
      <c r="AO15" s="217"/>
    </row>
    <row r="16" spans="1:41" x14ac:dyDescent="0.3">
      <c r="G16" s="13"/>
      <c r="H16" s="13"/>
      <c r="I16" s="222"/>
      <c r="J16" s="15"/>
      <c r="K16" s="15"/>
      <c r="L16" s="15"/>
      <c r="M16" s="15"/>
      <c r="N16" s="15"/>
      <c r="O16" s="15"/>
      <c r="P16" s="15"/>
      <c r="Q16" s="15"/>
      <c r="R16" s="53"/>
      <c r="S16" s="53"/>
      <c r="T16" s="53"/>
      <c r="U16" s="53"/>
      <c r="V16" s="53"/>
      <c r="W16" s="53"/>
      <c r="X16" s="223"/>
      <c r="Y16" s="53"/>
      <c r="Z16" s="217"/>
      <c r="AA16" s="25"/>
      <c r="AB16" s="25"/>
      <c r="AE16"/>
      <c r="AF16"/>
      <c r="AN16" s="217"/>
      <c r="AO16" s="217"/>
    </row>
    <row r="17" spans="6:34" x14ac:dyDescent="0.3">
      <c r="H17" s="224"/>
      <c r="I17" s="225"/>
      <c r="J17" s="225"/>
      <c r="K17" s="225"/>
      <c r="L17" s="225"/>
      <c r="M17" s="225"/>
      <c r="N17" s="225"/>
      <c r="O17" s="225"/>
      <c r="P17" s="15"/>
      <c r="Q17" s="59"/>
      <c r="R17" s="225"/>
      <c r="S17" s="225"/>
      <c r="T17" s="225"/>
      <c r="U17" s="226"/>
      <c r="V17" s="226"/>
      <c r="W17" s="226"/>
      <c r="X17" s="226"/>
      <c r="Y17" s="226"/>
      <c r="Z17" s="226"/>
      <c r="AA17" s="226"/>
      <c r="AB17" s="227"/>
      <c r="AC17" s="227"/>
      <c r="AD17" s="227"/>
      <c r="AE17" s="227"/>
      <c r="AF17" s="227"/>
      <c r="AG17" s="227"/>
      <c r="AH17" s="227"/>
    </row>
    <row r="18" spans="6:34" x14ac:dyDescent="0.3">
      <c r="H18" s="224"/>
      <c r="I18" s="224"/>
      <c r="J18" s="228"/>
      <c r="K18" s="228"/>
      <c r="L18" s="228"/>
      <c r="M18" s="228"/>
      <c r="N18" s="228"/>
      <c r="O18" s="228"/>
      <c r="P18" s="15"/>
      <c r="Q18" s="15"/>
      <c r="S18" s="229"/>
      <c r="T18" s="229"/>
      <c r="U18" s="229"/>
      <c r="V18" s="227"/>
      <c r="AC18" s="227"/>
      <c r="AD18" s="227"/>
    </row>
    <row r="19" spans="6:34" x14ac:dyDescent="0.3">
      <c r="J19" s="228"/>
      <c r="K19" s="228"/>
      <c r="L19" s="228"/>
      <c r="M19" s="228"/>
      <c r="N19" s="228"/>
      <c r="O19" s="228"/>
      <c r="P19" s="15"/>
      <c r="Q19" s="15"/>
      <c r="S19" s="229"/>
      <c r="T19" s="229"/>
      <c r="U19" s="229"/>
    </row>
    <row r="20" spans="6:34" x14ac:dyDescent="0.3">
      <c r="J20" s="228"/>
      <c r="K20" s="228"/>
      <c r="L20" s="228"/>
      <c r="M20" s="228"/>
      <c r="N20" s="228"/>
      <c r="O20" s="228"/>
      <c r="P20" s="15"/>
      <c r="Q20" s="15"/>
      <c r="S20" s="229"/>
      <c r="T20" s="229"/>
      <c r="U20" s="230"/>
    </row>
    <row r="21" spans="6:34" x14ac:dyDescent="0.3">
      <c r="J21" s="228"/>
      <c r="K21" s="228"/>
      <c r="L21" s="228"/>
      <c r="M21" s="228"/>
      <c r="N21" s="228"/>
      <c r="O21" s="228"/>
      <c r="P21" s="15"/>
      <c r="Q21" s="15"/>
      <c r="S21" s="229"/>
      <c r="T21" s="229"/>
      <c r="U21" s="229"/>
    </row>
    <row r="22" spans="6:34" x14ac:dyDescent="0.3">
      <c r="F22" s="231"/>
      <c r="I22" s="231"/>
      <c r="J22" s="228"/>
      <c r="K22" s="228"/>
      <c r="L22" s="228"/>
      <c r="M22" s="228"/>
      <c r="N22" s="228"/>
      <c r="O22" s="228"/>
      <c r="P22" s="231"/>
      <c r="Q22" s="231"/>
      <c r="S22" s="229"/>
      <c r="T22" s="229"/>
      <c r="U22" s="229"/>
    </row>
    <row r="23" spans="6:34" x14ac:dyDescent="0.3">
      <c r="F23" s="231"/>
      <c r="I23" s="231"/>
      <c r="J23" s="228"/>
      <c r="K23" s="228"/>
      <c r="L23" s="228"/>
      <c r="M23" s="228"/>
      <c r="N23" s="228"/>
      <c r="O23" s="228"/>
      <c r="P23" s="231"/>
      <c r="Q23" s="231"/>
      <c r="S23" s="36"/>
      <c r="T23" s="36"/>
      <c r="U23" s="36"/>
      <c r="V23" s="36"/>
      <c r="W23" s="36"/>
      <c r="X23" s="36"/>
    </row>
    <row r="24" spans="6:34" x14ac:dyDescent="0.3">
      <c r="J24" s="228"/>
      <c r="K24" s="228"/>
      <c r="L24" s="228"/>
      <c r="M24" s="228"/>
      <c r="N24" s="228"/>
      <c r="O24" s="228"/>
      <c r="R24" s="98"/>
      <c r="S24" s="232"/>
      <c r="T24" s="232"/>
      <c r="U24" s="232"/>
      <c r="V24" s="233"/>
      <c r="W24" s="233"/>
      <c r="X24" s="233"/>
    </row>
    <row r="25" spans="6:34" x14ac:dyDescent="0.3">
      <c r="F25" s="228"/>
      <c r="G25" s="234"/>
      <c r="I25" s="228"/>
      <c r="J25" s="228"/>
      <c r="K25" s="228"/>
      <c r="L25" s="228"/>
      <c r="M25" s="228"/>
      <c r="N25" s="228"/>
      <c r="O25" s="228"/>
      <c r="R25" s="98"/>
      <c r="S25" s="232"/>
      <c r="T25" s="232"/>
      <c r="U25" s="232"/>
      <c r="V25" s="233"/>
      <c r="W25" s="233"/>
      <c r="X25" s="233"/>
    </row>
    <row r="26" spans="6:34" x14ac:dyDescent="0.3">
      <c r="J26" s="228"/>
      <c r="K26" s="235"/>
      <c r="L26" s="235"/>
      <c r="M26" s="235"/>
      <c r="N26" s="228"/>
      <c r="O26" s="228"/>
      <c r="R26" s="98"/>
      <c r="S26" s="232"/>
      <c r="T26" s="232"/>
      <c r="U26" s="232"/>
      <c r="V26" s="233"/>
      <c r="W26" s="233"/>
      <c r="X26" s="233"/>
    </row>
    <row r="27" spans="6:34" x14ac:dyDescent="0.3">
      <c r="J27" s="228"/>
      <c r="K27" s="235"/>
      <c r="L27" s="235"/>
      <c r="M27" s="235"/>
      <c r="N27" s="228"/>
      <c r="O27" s="228"/>
      <c r="R27" s="98"/>
      <c r="S27" s="232"/>
      <c r="T27" s="232"/>
      <c r="U27" s="232"/>
      <c r="V27" s="233"/>
      <c r="W27" s="233"/>
      <c r="X27" s="233"/>
    </row>
    <row r="28" spans="6:34" x14ac:dyDescent="0.3">
      <c r="K28" s="232"/>
      <c r="L28" s="232"/>
      <c r="M28" s="232"/>
      <c r="R28" s="98"/>
      <c r="S28" s="232"/>
      <c r="T28" s="232"/>
      <c r="U28" s="232"/>
      <c r="V28" s="233"/>
      <c r="W28" s="233"/>
      <c r="X28" s="233"/>
    </row>
    <row r="29" spans="6:34" x14ac:dyDescent="0.3">
      <c r="K29" s="232"/>
      <c r="L29" s="232"/>
      <c r="M29" s="232"/>
      <c r="R29" s="98"/>
      <c r="S29" s="232"/>
      <c r="T29" s="232"/>
      <c r="U29" s="232"/>
      <c r="V29" s="233"/>
      <c r="W29" s="233"/>
      <c r="X29" s="233"/>
    </row>
    <row r="30" spans="6:34" x14ac:dyDescent="0.3">
      <c r="K30" s="232"/>
      <c r="L30" s="232"/>
      <c r="M30" s="232"/>
      <c r="S30" s="232"/>
      <c r="T30" s="232"/>
      <c r="U30" s="232"/>
    </row>
    <row r="31" spans="6:34" x14ac:dyDescent="0.3">
      <c r="K31" s="232"/>
      <c r="L31" s="232"/>
      <c r="M31" s="232"/>
    </row>
    <row r="32" spans="6:34" x14ac:dyDescent="0.3">
      <c r="G32"/>
      <c r="H32"/>
      <c r="I32"/>
      <c r="J32"/>
      <c r="K32"/>
      <c r="L32"/>
      <c r="M32"/>
      <c r="N32"/>
      <c r="O32"/>
      <c r="R32" s="98"/>
      <c r="S32" s="232"/>
      <c r="T32" s="232"/>
      <c r="U32" s="232"/>
      <c r="V32" s="228"/>
      <c r="W32" s="228"/>
      <c r="X32" s="228"/>
    </row>
    <row r="33" spans="7:24" x14ac:dyDescent="0.3">
      <c r="G33"/>
      <c r="H33"/>
      <c r="I33"/>
      <c r="J33"/>
      <c r="K33"/>
      <c r="L33"/>
      <c r="M33"/>
      <c r="N33"/>
      <c r="O33"/>
      <c r="R33" s="98"/>
      <c r="S33" s="232"/>
      <c r="T33" s="232"/>
      <c r="U33" s="232"/>
      <c r="V33" s="228"/>
      <c r="W33" s="228"/>
      <c r="X33" s="228"/>
    </row>
    <row r="34" spans="7:24" x14ac:dyDescent="0.3">
      <c r="G34"/>
      <c r="H34"/>
      <c r="I34"/>
      <c r="J34"/>
      <c r="K34"/>
      <c r="L34"/>
      <c r="M34"/>
      <c r="N34"/>
      <c r="O34"/>
      <c r="R34" s="98"/>
      <c r="S34" s="232"/>
      <c r="T34" s="232"/>
      <c r="U34" s="232"/>
      <c r="V34" s="228"/>
      <c r="W34" s="228"/>
      <c r="X34" s="228"/>
    </row>
    <row r="35" spans="7:24" x14ac:dyDescent="0.3">
      <c r="G35"/>
      <c r="H35"/>
      <c r="I35"/>
      <c r="J35"/>
      <c r="K35"/>
      <c r="L35"/>
      <c r="M35"/>
      <c r="N35"/>
      <c r="O35"/>
      <c r="R35" s="98"/>
      <c r="S35" s="232"/>
      <c r="T35" s="232"/>
      <c r="U35" s="232"/>
      <c r="V35" s="228"/>
      <c r="W35" s="228"/>
      <c r="X35" s="228"/>
    </row>
    <row r="36" spans="7:24" x14ac:dyDescent="0.3">
      <c r="G36"/>
      <c r="H36"/>
      <c r="I36"/>
      <c r="J36"/>
      <c r="K36"/>
      <c r="L36"/>
      <c r="M36"/>
      <c r="N36"/>
      <c r="O36"/>
      <c r="R36" s="98"/>
      <c r="V36" s="228"/>
      <c r="W36" s="228"/>
      <c r="X36" s="228"/>
    </row>
    <row r="37" spans="7:24" x14ac:dyDescent="0.3">
      <c r="G37"/>
      <c r="H37"/>
      <c r="I37"/>
      <c r="J37"/>
      <c r="K37"/>
      <c r="L37"/>
      <c r="M37"/>
      <c r="N37"/>
      <c r="O37"/>
      <c r="R37" s="98"/>
      <c r="S37" s="232"/>
      <c r="T37" s="232"/>
      <c r="U37" s="232"/>
      <c r="V37" s="228"/>
      <c r="W37" s="228"/>
      <c r="X37" s="228"/>
    </row>
    <row r="38" spans="7:24" x14ac:dyDescent="0.3">
      <c r="G38"/>
      <c r="H38"/>
      <c r="I38"/>
      <c r="J38"/>
      <c r="K38"/>
      <c r="L38"/>
      <c r="M38"/>
      <c r="N38"/>
      <c r="O38"/>
      <c r="S38" s="232"/>
      <c r="T38" s="232"/>
      <c r="U38" s="232"/>
    </row>
    <row r="39" spans="7:24" x14ac:dyDescent="0.3">
      <c r="G39"/>
      <c r="H39"/>
      <c r="I39"/>
      <c r="J39"/>
      <c r="K39"/>
      <c r="L39"/>
      <c r="M39"/>
      <c r="N39"/>
      <c r="O39"/>
    </row>
    <row r="40" spans="7:24" x14ac:dyDescent="0.3">
      <c r="G40"/>
      <c r="H40"/>
      <c r="I40"/>
      <c r="J40"/>
      <c r="K40"/>
      <c r="L40"/>
      <c r="M40"/>
      <c r="N40"/>
      <c r="O40"/>
      <c r="R40" s="98"/>
      <c r="S40" s="232"/>
      <c r="T40" s="232"/>
      <c r="U40" s="232"/>
      <c r="V40" s="228"/>
      <c r="W40" s="228"/>
      <c r="X40" s="228"/>
    </row>
    <row r="41" spans="7:24" x14ac:dyDescent="0.3">
      <c r="G41"/>
      <c r="H41"/>
      <c r="I41"/>
      <c r="J41"/>
      <c r="K41"/>
      <c r="L41"/>
      <c r="M41"/>
      <c r="N41"/>
      <c r="O41"/>
      <c r="R41" s="98"/>
      <c r="S41" s="232"/>
      <c r="T41" s="232"/>
      <c r="U41" s="232"/>
      <c r="V41" s="228"/>
      <c r="W41" s="228"/>
      <c r="X41" s="228"/>
    </row>
    <row r="42" spans="7:24" x14ac:dyDescent="0.3">
      <c r="G42"/>
      <c r="H42"/>
      <c r="I42"/>
      <c r="J42"/>
      <c r="K42"/>
      <c r="L42"/>
      <c r="M42"/>
      <c r="N42"/>
      <c r="O42"/>
      <c r="R42" s="98"/>
      <c r="S42" s="232"/>
      <c r="T42" s="232"/>
      <c r="U42" s="232"/>
      <c r="V42" s="228"/>
      <c r="W42" s="228"/>
      <c r="X42" s="228"/>
    </row>
    <row r="43" spans="7:24" x14ac:dyDescent="0.3">
      <c r="G43"/>
      <c r="H43"/>
      <c r="I43"/>
      <c r="J43"/>
      <c r="K43"/>
      <c r="L43"/>
      <c r="M43"/>
      <c r="N43"/>
      <c r="O43"/>
      <c r="R43" s="98"/>
      <c r="S43" s="232"/>
      <c r="T43" s="232"/>
      <c r="U43" s="232"/>
      <c r="V43" s="228"/>
      <c r="W43" s="228"/>
      <c r="X43" s="228"/>
    </row>
    <row r="44" spans="7:24" x14ac:dyDescent="0.3">
      <c r="G44"/>
      <c r="H44"/>
      <c r="I44"/>
      <c r="J44"/>
      <c r="K44"/>
      <c r="L44"/>
      <c r="M44"/>
      <c r="N44"/>
      <c r="O44"/>
      <c r="R44" s="98"/>
      <c r="S44" s="232"/>
      <c r="T44" s="232"/>
      <c r="U44" s="232"/>
      <c r="V44" s="228"/>
      <c r="W44" s="228"/>
      <c r="X44" s="228"/>
    </row>
    <row r="45" spans="7:24" x14ac:dyDescent="0.3">
      <c r="G45"/>
      <c r="H45"/>
      <c r="I45"/>
      <c r="J45"/>
      <c r="K45"/>
      <c r="L45"/>
      <c r="M45"/>
      <c r="N45"/>
      <c r="O45"/>
      <c r="R45" s="98"/>
      <c r="S45" s="232"/>
      <c r="T45" s="232"/>
      <c r="U45" s="232"/>
      <c r="V45" s="228"/>
      <c r="W45" s="228"/>
      <c r="X45" s="228"/>
    </row>
    <row r="46" spans="7:24" x14ac:dyDescent="0.3">
      <c r="G46"/>
      <c r="H46"/>
      <c r="I46"/>
      <c r="J46"/>
      <c r="K46"/>
      <c r="L46"/>
      <c r="M46"/>
      <c r="N46"/>
      <c r="O46"/>
      <c r="S46" s="232"/>
      <c r="T46" s="232"/>
      <c r="U46" s="232"/>
    </row>
    <row r="47" spans="7:24" x14ac:dyDescent="0.3">
      <c r="G47"/>
      <c r="H47"/>
      <c r="I47"/>
      <c r="J47"/>
      <c r="K47"/>
      <c r="L47"/>
      <c r="M47"/>
      <c r="N47"/>
      <c r="O47"/>
    </row>
    <row r="48" spans="7:24" x14ac:dyDescent="0.3">
      <c r="G48"/>
      <c r="H48"/>
      <c r="I48"/>
      <c r="J48"/>
      <c r="K48"/>
      <c r="L48"/>
      <c r="M48"/>
      <c r="N48"/>
      <c r="O48"/>
    </row>
    <row r="49" spans="11:13" x14ac:dyDescent="0.3">
      <c r="K49" s="232"/>
      <c r="L49" s="232"/>
      <c r="M49" s="232"/>
    </row>
    <row r="50" spans="11:13" x14ac:dyDescent="0.3">
      <c r="K50" s="232"/>
      <c r="L50" s="232"/>
      <c r="M50" s="232"/>
    </row>
    <row r="51" spans="11:13" x14ac:dyDescent="0.3">
      <c r="K51" s="232"/>
      <c r="L51" s="232"/>
      <c r="M51" s="232"/>
    </row>
    <row r="52" spans="11:13" x14ac:dyDescent="0.3">
      <c r="K52" s="232"/>
      <c r="L52" s="232"/>
      <c r="M52" s="232"/>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3"/>
  <dimension ref="A1:Z25"/>
  <sheetViews>
    <sheetView showGridLines="0" zoomScale="120" zoomScaleNormal="120" workbookViewId="0">
      <selection activeCell="I1" sqref="I1"/>
    </sheetView>
  </sheetViews>
  <sheetFormatPr defaultColWidth="9.109375" defaultRowHeight="13.2" x14ac:dyDescent="0.25"/>
  <cols>
    <col min="1" max="1" width="7.109375" style="237" bestFit="1" customWidth="1"/>
    <col min="2" max="7" width="9.109375" style="237"/>
    <col min="8" max="9" width="14.44140625" style="237" customWidth="1"/>
    <col min="10" max="10" width="3.6640625" style="237" bestFit="1" customWidth="1"/>
    <col min="11" max="11" width="4.6640625" style="237" bestFit="1" customWidth="1"/>
    <col min="12" max="12" width="3.6640625" style="237" bestFit="1" customWidth="1"/>
    <col min="13" max="13" width="4.6640625" style="237" bestFit="1" customWidth="1"/>
    <col min="14" max="14" width="4.44140625" style="237" bestFit="1" customWidth="1"/>
    <col min="15" max="15" width="4.6640625" style="237" bestFit="1" customWidth="1"/>
    <col min="16" max="16" width="4.44140625" style="237" bestFit="1" customWidth="1"/>
    <col min="17" max="17" width="4.6640625" style="237" bestFit="1" customWidth="1"/>
    <col min="18" max="18" width="4.44140625" style="237" bestFit="1" customWidth="1"/>
    <col min="19" max="20" width="5.33203125" style="237" bestFit="1" customWidth="1"/>
    <col min="21" max="25" width="5.6640625" style="237" bestFit="1" customWidth="1"/>
    <col min="26" max="16384" width="9.109375" style="237"/>
  </cols>
  <sheetData>
    <row r="1" spans="1:26" x14ac:dyDescent="0.25">
      <c r="A1" s="2" t="s">
        <v>48</v>
      </c>
      <c r="B1" s="236" t="s">
        <v>428</v>
      </c>
      <c r="C1" s="2"/>
      <c r="D1" s="2"/>
      <c r="E1" s="2"/>
      <c r="F1" s="2"/>
      <c r="G1" s="2"/>
      <c r="I1" s="238" t="s">
        <v>50</v>
      </c>
    </row>
    <row r="2" spans="1:26" x14ac:dyDescent="0.25">
      <c r="A2" s="2" t="s">
        <v>51</v>
      </c>
      <c r="B2" s="239" t="s">
        <v>429</v>
      </c>
      <c r="C2" s="2"/>
      <c r="D2" s="2"/>
      <c r="E2" s="2"/>
      <c r="F2" s="2"/>
      <c r="G2" s="2"/>
      <c r="H2" s="180"/>
      <c r="I2" s="180"/>
    </row>
    <row r="3" spans="1:26" x14ac:dyDescent="0.25">
      <c r="A3" s="3" t="s">
        <v>52</v>
      </c>
      <c r="B3" s="3" t="s">
        <v>53</v>
      </c>
      <c r="C3" s="3"/>
      <c r="D3" s="3"/>
      <c r="E3" s="3"/>
      <c r="F3" s="3"/>
      <c r="G3" s="3"/>
      <c r="H3" s="180"/>
      <c r="I3" s="180"/>
    </row>
    <row r="4" spans="1:26" x14ac:dyDescent="0.25">
      <c r="A4" s="3" t="s">
        <v>54</v>
      </c>
      <c r="B4" s="3" t="s">
        <v>55</v>
      </c>
      <c r="C4" s="3"/>
      <c r="D4" s="3"/>
      <c r="E4" s="3"/>
      <c r="F4" s="3"/>
      <c r="G4" s="3"/>
      <c r="H4" s="180"/>
      <c r="I4" s="180"/>
      <c r="M4" s="240"/>
      <c r="N4" s="240"/>
      <c r="O4" s="240"/>
    </row>
    <row r="5" spans="1:26" ht="14.4" x14ac:dyDescent="0.3">
      <c r="A5" s="4" t="s">
        <v>56</v>
      </c>
      <c r="B5" s="4"/>
      <c r="C5" s="4"/>
      <c r="D5" s="4"/>
      <c r="E5" s="4"/>
      <c r="F5" s="4"/>
      <c r="G5" s="4"/>
      <c r="H5" s="183"/>
      <c r="I5" s="180"/>
      <c r="M5" s="240"/>
      <c r="N5" s="240"/>
      <c r="O5" s="240"/>
    </row>
    <row r="6" spans="1:26" ht="14.4" x14ac:dyDescent="0.3">
      <c r="A6" s="4" t="s">
        <v>57</v>
      </c>
      <c r="B6" s="4"/>
      <c r="C6" s="4"/>
      <c r="D6" s="4"/>
      <c r="E6" s="4"/>
      <c r="F6" s="4"/>
      <c r="G6" s="4"/>
      <c r="H6" s="183"/>
      <c r="I6" s="180"/>
      <c r="M6" s="240"/>
      <c r="N6" s="240"/>
      <c r="O6" s="240"/>
    </row>
    <row r="7" spans="1:26" x14ac:dyDescent="0.25">
      <c r="M7" s="240"/>
      <c r="N7" s="240"/>
      <c r="O7" s="240"/>
    </row>
    <row r="8" spans="1:26" x14ac:dyDescent="0.25">
      <c r="G8" s="241"/>
      <c r="H8" s="241"/>
      <c r="I8" s="241"/>
      <c r="J8" s="242" t="s">
        <v>76</v>
      </c>
      <c r="M8" s="242" t="s">
        <v>130</v>
      </c>
      <c r="O8" s="242" t="s">
        <v>133</v>
      </c>
      <c r="Q8" s="242" t="s">
        <v>144</v>
      </c>
      <c r="S8" s="242" t="s">
        <v>151</v>
      </c>
      <c r="U8" s="242" t="s">
        <v>257</v>
      </c>
      <c r="W8" s="242" t="s">
        <v>269</v>
      </c>
      <c r="Y8" s="242" t="s">
        <v>343</v>
      </c>
    </row>
    <row r="9" spans="1:26" x14ac:dyDescent="0.25">
      <c r="G9" s="241"/>
      <c r="H9" s="241"/>
      <c r="I9" s="241"/>
      <c r="J9" s="242" t="s">
        <v>430</v>
      </c>
      <c r="M9" s="242" t="s">
        <v>431</v>
      </c>
      <c r="O9" s="242" t="s">
        <v>432</v>
      </c>
      <c r="Q9" s="242" t="s">
        <v>433</v>
      </c>
      <c r="S9" s="242" t="s">
        <v>434</v>
      </c>
      <c r="U9" s="242" t="s">
        <v>435</v>
      </c>
      <c r="W9" s="242" t="s">
        <v>436</v>
      </c>
      <c r="Y9" s="242" t="s">
        <v>437</v>
      </c>
    </row>
    <row r="10" spans="1:26" x14ac:dyDescent="0.25">
      <c r="G10" s="241"/>
      <c r="H10" s="243" t="s">
        <v>438</v>
      </c>
      <c r="I10" s="241" t="s">
        <v>439</v>
      </c>
      <c r="J10" s="244">
        <v>1.3</v>
      </c>
      <c r="K10" s="244">
        <v>0.95</v>
      </c>
      <c r="L10" s="244">
        <v>1.22</v>
      </c>
      <c r="M10" s="245">
        <v>1.34</v>
      </c>
      <c r="N10" s="246">
        <v>1.1299999999999999</v>
      </c>
      <c r="O10" s="246">
        <v>1.1299999999999999</v>
      </c>
      <c r="P10" s="246">
        <v>1.31</v>
      </c>
      <c r="Q10" s="246">
        <v>1.59</v>
      </c>
      <c r="R10" s="246">
        <v>1.33</v>
      </c>
      <c r="S10" s="246">
        <v>1.3</v>
      </c>
      <c r="T10" s="246">
        <v>1.43</v>
      </c>
      <c r="U10" s="246">
        <v>1.67</v>
      </c>
      <c r="V10" s="246">
        <v>1.41</v>
      </c>
      <c r="W10" s="246">
        <v>1.36</v>
      </c>
      <c r="X10" s="246">
        <v>1.52</v>
      </c>
      <c r="Y10" s="246">
        <v>1.73</v>
      </c>
    </row>
    <row r="11" spans="1:26" s="247" customFormat="1" x14ac:dyDescent="0.25">
      <c r="G11" s="248"/>
      <c r="H11" s="249" t="s">
        <v>440</v>
      </c>
      <c r="I11" s="248" t="s">
        <v>441</v>
      </c>
      <c r="J11" s="244">
        <v>8.3800000000000008</v>
      </c>
      <c r="K11" s="244">
        <v>7.07</v>
      </c>
      <c r="L11" s="244">
        <v>9.75</v>
      </c>
      <c r="M11" s="245">
        <v>9.65</v>
      </c>
      <c r="N11" s="245">
        <v>8.98</v>
      </c>
      <c r="O11" s="245">
        <v>10.11</v>
      </c>
      <c r="P11" s="245">
        <v>11.48</v>
      </c>
      <c r="Q11" s="245">
        <v>11.28</v>
      </c>
      <c r="R11" s="245">
        <v>10.26</v>
      </c>
      <c r="S11" s="250">
        <v>11.32</v>
      </c>
      <c r="T11" s="250">
        <v>12.84</v>
      </c>
      <c r="U11" s="250">
        <v>13.12</v>
      </c>
      <c r="V11" s="250">
        <v>14</v>
      </c>
      <c r="W11" s="250">
        <v>16.48</v>
      </c>
      <c r="X11" s="250">
        <v>17.91</v>
      </c>
      <c r="Y11" s="250">
        <v>17.88</v>
      </c>
      <c r="Z11" s="237"/>
    </row>
    <row r="12" spans="1:26" x14ac:dyDescent="0.25">
      <c r="G12" s="241"/>
      <c r="H12" s="243" t="s">
        <v>442</v>
      </c>
      <c r="I12" s="243" t="s">
        <v>443</v>
      </c>
      <c r="J12" s="251">
        <v>0.13250000000000001</v>
      </c>
      <c r="K12" s="251">
        <v>0.14099999999999999</v>
      </c>
      <c r="L12" s="251">
        <v>0.15709999999999999</v>
      </c>
      <c r="M12" s="252">
        <v>0.17280000000000001</v>
      </c>
      <c r="N12" s="252">
        <v>0.20219999999999999</v>
      </c>
      <c r="O12" s="252">
        <v>0.2152</v>
      </c>
      <c r="P12" s="252">
        <v>0.22220000000000001</v>
      </c>
      <c r="Q12" s="252">
        <v>0.23119999999999999</v>
      </c>
      <c r="R12" s="252">
        <v>0.23100000000000001</v>
      </c>
      <c r="S12" s="252">
        <v>0.2344</v>
      </c>
      <c r="T12" s="252">
        <v>0.24279999999999999</v>
      </c>
      <c r="U12" s="252">
        <v>0.255</v>
      </c>
      <c r="V12" s="252">
        <v>0.26519999999999999</v>
      </c>
      <c r="W12" s="252">
        <v>0.27889999999999998</v>
      </c>
      <c r="X12" s="252">
        <v>0.29899999999999999</v>
      </c>
      <c r="Y12" s="252">
        <v>0.30919999999999997</v>
      </c>
    </row>
    <row r="13" spans="1:26" x14ac:dyDescent="0.25">
      <c r="G13" s="241"/>
      <c r="H13" s="243" t="s">
        <v>444</v>
      </c>
      <c r="I13" s="241" t="s">
        <v>445</v>
      </c>
      <c r="J13" s="251">
        <v>0.38200000000000001</v>
      </c>
      <c r="K13" s="251">
        <v>0.38629999999999998</v>
      </c>
      <c r="L13" s="251">
        <v>0.37230000000000002</v>
      </c>
      <c r="M13" s="252">
        <v>0.34770000000000001</v>
      </c>
      <c r="N13" s="252">
        <v>0.35720000000000002</v>
      </c>
      <c r="O13" s="252">
        <v>0.35570000000000002</v>
      </c>
      <c r="P13" s="252">
        <v>0.35659999999999997</v>
      </c>
      <c r="Q13" s="252">
        <v>0.37280000000000002</v>
      </c>
      <c r="R13" s="252">
        <v>0.3866</v>
      </c>
      <c r="S13" s="252">
        <v>0.39889999999999998</v>
      </c>
      <c r="T13" s="252">
        <v>0.40679999999999999</v>
      </c>
      <c r="U13" s="252">
        <v>0.40949999999999998</v>
      </c>
      <c r="V13" s="252">
        <v>0.39500000000000002</v>
      </c>
      <c r="W13" s="252">
        <v>0.38090000000000002</v>
      </c>
      <c r="X13" s="252">
        <v>0.37090000000000001</v>
      </c>
      <c r="Y13" s="252">
        <v>0.37630000000000002</v>
      </c>
    </row>
    <row r="14" spans="1:26" x14ac:dyDescent="0.25">
      <c r="M14" s="247"/>
      <c r="N14" s="247"/>
      <c r="O14" s="247"/>
      <c r="P14" s="247"/>
      <c r="Q14" s="253"/>
      <c r="R14" s="247"/>
      <c r="S14" s="247"/>
      <c r="T14" s="254"/>
      <c r="U14" s="255"/>
      <c r="V14" s="256"/>
      <c r="W14" s="256"/>
    </row>
    <row r="15" spans="1:26" x14ac:dyDescent="0.25">
      <c r="G15" s="241"/>
      <c r="M15" s="247"/>
      <c r="N15" s="257"/>
      <c r="O15" s="257"/>
      <c r="P15" s="257"/>
      <c r="Q15" s="257"/>
      <c r="R15" s="257"/>
      <c r="S15" s="257"/>
      <c r="T15" s="257"/>
      <c r="U15" s="255"/>
      <c r="V15" s="256"/>
      <c r="W15" s="256"/>
    </row>
    <row r="16" spans="1:26" x14ac:dyDescent="0.25">
      <c r="J16" s="247"/>
      <c r="K16" s="247"/>
      <c r="L16" s="247"/>
      <c r="M16" s="247"/>
      <c r="N16" s="257"/>
      <c r="O16" s="257"/>
      <c r="P16" s="257"/>
      <c r="Q16" s="257"/>
      <c r="R16" s="257"/>
      <c r="S16" s="257"/>
      <c r="T16" s="257"/>
      <c r="U16" s="255"/>
    </row>
    <row r="17" spans="6:22" x14ac:dyDescent="0.25">
      <c r="J17" s="255"/>
      <c r="K17" s="255"/>
      <c r="L17" s="255"/>
      <c r="M17" s="247"/>
      <c r="N17" s="247"/>
      <c r="O17" s="247"/>
      <c r="P17" s="247"/>
      <c r="Q17" s="257"/>
      <c r="R17" s="247"/>
      <c r="S17" s="247"/>
      <c r="T17" s="192"/>
    </row>
    <row r="18" spans="6:22" x14ac:dyDescent="0.25">
      <c r="J18" s="193"/>
      <c r="K18" s="193"/>
      <c r="L18" s="193"/>
      <c r="M18" s="193"/>
      <c r="N18" s="193"/>
      <c r="O18" s="193"/>
      <c r="P18" s="193"/>
      <c r="Q18" s="193"/>
      <c r="R18" s="193"/>
      <c r="S18" s="193"/>
      <c r="T18" s="193"/>
    </row>
    <row r="19" spans="6:22" x14ac:dyDescent="0.25">
      <c r="M19" s="255"/>
      <c r="N19" s="255"/>
      <c r="O19" s="255"/>
      <c r="P19" s="255"/>
      <c r="Q19" s="193"/>
      <c r="R19" s="255"/>
      <c r="S19" s="255"/>
      <c r="U19" s="255"/>
      <c r="V19" s="255"/>
    </row>
    <row r="20" spans="6:22" x14ac:dyDescent="0.25">
      <c r="J20" s="193"/>
      <c r="K20" s="193"/>
      <c r="L20" s="193"/>
      <c r="Q20" s="193"/>
      <c r="U20" s="255"/>
      <c r="V20" s="255"/>
    </row>
    <row r="21" spans="6:22" x14ac:dyDescent="0.25">
      <c r="J21" s="193"/>
      <c r="K21" s="193"/>
      <c r="L21" s="193"/>
      <c r="M21" s="193"/>
      <c r="N21" s="193"/>
      <c r="O21" s="193"/>
      <c r="P21" s="193"/>
      <c r="Q21" s="193"/>
      <c r="R21" s="258"/>
      <c r="S21" s="259"/>
      <c r="T21" s="259"/>
      <c r="U21" s="260"/>
    </row>
    <row r="22" spans="6:22" x14ac:dyDescent="0.25">
      <c r="F22" s="261"/>
      <c r="J22" s="262"/>
      <c r="K22" s="262"/>
      <c r="L22" s="262"/>
      <c r="M22" s="262"/>
      <c r="N22" s="262"/>
      <c r="O22" s="262"/>
      <c r="P22" s="262"/>
      <c r="Q22" s="262"/>
      <c r="R22" s="262"/>
      <c r="S22" s="263"/>
    </row>
    <row r="23" spans="6:22" x14ac:dyDescent="0.25">
      <c r="J23" s="255"/>
      <c r="K23" s="255"/>
      <c r="L23" s="255"/>
      <c r="M23" s="255"/>
      <c r="N23" s="255"/>
      <c r="O23" s="255"/>
      <c r="P23" s="255"/>
      <c r="Q23" s="255"/>
      <c r="R23" s="262"/>
      <c r="S23" s="264"/>
      <c r="U23" s="193"/>
    </row>
    <row r="24" spans="6:22" x14ac:dyDescent="0.25">
      <c r="J24" s="255"/>
      <c r="K24" s="255"/>
      <c r="L24" s="255"/>
      <c r="M24" s="255"/>
      <c r="N24" s="255"/>
      <c r="O24" s="255"/>
      <c r="P24" s="255"/>
      <c r="Q24" s="255"/>
      <c r="S24" s="263"/>
    </row>
    <row r="25" spans="6:22" x14ac:dyDescent="0.25">
      <c r="J25" s="255"/>
      <c r="K25" s="255"/>
      <c r="L25" s="255"/>
      <c r="M25" s="255"/>
      <c r="N25" s="255"/>
      <c r="O25" s="255"/>
      <c r="P25" s="255"/>
      <c r="Q25" s="255"/>
      <c r="S25" s="263"/>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4"/>
  <dimension ref="A1:AH35"/>
  <sheetViews>
    <sheetView showGridLines="0" zoomScale="120" zoomScaleNormal="120" workbookViewId="0">
      <selection activeCell="I1" sqref="I1:L1"/>
    </sheetView>
  </sheetViews>
  <sheetFormatPr defaultColWidth="9.109375" defaultRowHeight="13.2" x14ac:dyDescent="0.25"/>
  <cols>
    <col min="1" max="1" width="8" style="261" customWidth="1"/>
    <col min="2" max="8" width="9.109375" style="261"/>
    <col min="9" max="9" width="13.44140625" style="261" customWidth="1"/>
    <col min="10" max="10" width="9.44140625" style="261" customWidth="1"/>
    <col min="11" max="12" width="5.6640625" style="267" customWidth="1"/>
    <col min="13" max="15" width="4.33203125" style="267" customWidth="1"/>
    <col min="16" max="18" width="4.33203125" style="261" customWidth="1"/>
    <col min="19" max="19" width="4.6640625" style="261" bestFit="1" customWidth="1"/>
    <col min="20" max="20" width="3.6640625" style="261" bestFit="1" customWidth="1"/>
    <col min="21" max="21" width="4.6640625" style="261" bestFit="1" customWidth="1"/>
    <col min="22" max="22" width="3.6640625" style="261" bestFit="1" customWidth="1"/>
    <col min="23" max="23" width="4.6640625" style="261" bestFit="1" customWidth="1"/>
    <col min="24" max="24" width="3.5546875" style="261" bestFit="1" customWidth="1"/>
    <col min="25" max="25" width="4.6640625" style="261" bestFit="1" customWidth="1"/>
    <col min="26" max="28" width="5.33203125" style="261" bestFit="1" customWidth="1"/>
    <col min="29" max="16384" width="9.109375" style="261"/>
  </cols>
  <sheetData>
    <row r="1" spans="1:34" x14ac:dyDescent="0.25">
      <c r="A1" s="2" t="s">
        <v>48</v>
      </c>
      <c r="B1" s="10" t="s">
        <v>446</v>
      </c>
      <c r="C1" s="2"/>
      <c r="D1" s="2"/>
      <c r="E1" s="2"/>
      <c r="F1" s="2"/>
      <c r="G1" s="2"/>
      <c r="H1" s="2"/>
      <c r="I1" s="265" t="s">
        <v>50</v>
      </c>
      <c r="J1" s="266"/>
      <c r="K1" s="266"/>
      <c r="L1" s="266"/>
    </row>
    <row r="2" spans="1:34" x14ac:dyDescent="0.25">
      <c r="A2" s="2" t="s">
        <v>51</v>
      </c>
      <c r="B2" s="10" t="s">
        <v>447</v>
      </c>
      <c r="C2" s="2"/>
      <c r="D2" s="2"/>
      <c r="E2" s="2"/>
      <c r="F2" s="2"/>
      <c r="G2" s="2"/>
      <c r="H2" s="2"/>
      <c r="I2" s="2"/>
      <c r="J2" s="180"/>
      <c r="K2" s="268"/>
      <c r="O2" s="269"/>
      <c r="P2" s="270"/>
      <c r="Q2" s="270"/>
    </row>
    <row r="3" spans="1:34" x14ac:dyDescent="0.25">
      <c r="A3" s="3" t="s">
        <v>52</v>
      </c>
      <c r="B3" s="3" t="s">
        <v>53</v>
      </c>
      <c r="C3" s="3"/>
      <c r="D3" s="3"/>
      <c r="E3" s="3"/>
      <c r="F3" s="3"/>
      <c r="G3" s="3"/>
      <c r="H3" s="3"/>
      <c r="I3" s="3"/>
      <c r="J3" s="180"/>
      <c r="K3" s="268"/>
      <c r="M3" s="271"/>
      <c r="N3" s="271"/>
      <c r="O3" s="271"/>
      <c r="P3" s="272"/>
      <c r="Q3" s="272"/>
      <c r="R3" s="270"/>
      <c r="S3" s="270"/>
      <c r="T3" s="270"/>
    </row>
    <row r="4" spans="1:34" x14ac:dyDescent="0.25">
      <c r="A4" s="3" t="s">
        <v>54</v>
      </c>
      <c r="B4" s="3" t="s">
        <v>55</v>
      </c>
      <c r="C4" s="3"/>
      <c r="D4" s="3"/>
      <c r="E4" s="3"/>
      <c r="F4" s="3"/>
      <c r="G4" s="3"/>
      <c r="H4" s="3"/>
      <c r="I4" s="3"/>
      <c r="J4" s="180"/>
      <c r="K4" s="268"/>
      <c r="M4" s="273"/>
      <c r="N4" s="273"/>
      <c r="O4" s="271" t="s">
        <v>448</v>
      </c>
      <c r="P4" s="272"/>
      <c r="Q4" s="274">
        <v>1016277.73171</v>
      </c>
      <c r="R4" s="270"/>
      <c r="S4" s="270"/>
      <c r="T4" s="270"/>
    </row>
    <row r="5" spans="1:34" ht="14.4" x14ac:dyDescent="0.3">
      <c r="A5" s="4" t="s">
        <v>56</v>
      </c>
      <c r="B5" s="275" t="s">
        <v>449</v>
      </c>
      <c r="C5" s="4"/>
      <c r="D5" s="4"/>
      <c r="E5" s="4"/>
      <c r="F5" s="4"/>
      <c r="G5" s="4"/>
      <c r="H5" s="4"/>
      <c r="I5" s="4"/>
      <c r="J5" s="183"/>
      <c r="K5" s="268"/>
      <c r="M5" s="273"/>
      <c r="N5" s="273"/>
      <c r="O5" s="271" t="s">
        <v>450</v>
      </c>
      <c r="P5" s="272"/>
      <c r="Q5" s="272"/>
      <c r="R5" s="270"/>
      <c r="S5" s="270"/>
      <c r="T5" s="270"/>
    </row>
    <row r="6" spans="1:34" ht="14.4" x14ac:dyDescent="0.3">
      <c r="A6" s="4" t="s">
        <v>57</v>
      </c>
      <c r="B6" s="219" t="s">
        <v>451</v>
      </c>
      <c r="C6" s="4"/>
      <c r="D6" s="4"/>
      <c r="E6" s="4"/>
      <c r="F6" s="4"/>
      <c r="G6" s="4"/>
      <c r="H6" s="4"/>
      <c r="I6" s="4"/>
      <c r="J6" s="183"/>
      <c r="K6" s="268"/>
      <c r="M6" s="273"/>
      <c r="N6" s="273"/>
      <c r="O6" s="271" t="s">
        <v>452</v>
      </c>
      <c r="P6" s="272"/>
      <c r="Q6" s="272"/>
      <c r="R6" s="270"/>
      <c r="S6" s="270"/>
      <c r="T6" s="270"/>
    </row>
    <row r="7" spans="1:34" ht="14.4" x14ac:dyDescent="0.3">
      <c r="A7" s="4"/>
      <c r="B7" s="4"/>
      <c r="C7" s="4"/>
      <c r="D7" s="4"/>
      <c r="E7" s="4"/>
      <c r="F7" s="4"/>
      <c r="G7" s="4"/>
      <c r="H7" s="4"/>
      <c r="I7" s="4"/>
      <c r="J7" s="183"/>
      <c r="K7" s="268"/>
      <c r="M7" s="273"/>
      <c r="N7" s="273"/>
      <c r="O7" s="271"/>
      <c r="P7" s="272"/>
      <c r="Q7" s="272"/>
      <c r="R7" s="270"/>
      <c r="S7" s="270"/>
      <c r="T7" s="270"/>
    </row>
    <row r="8" spans="1:34" ht="14.4" x14ac:dyDescent="0.3">
      <c r="A8" s="4"/>
      <c r="B8" s="237"/>
      <c r="C8" s="4"/>
      <c r="D8" s="4"/>
      <c r="E8" s="4"/>
      <c r="F8" s="4"/>
      <c r="G8" s="4"/>
      <c r="H8" s="4"/>
      <c r="I8" s="4"/>
      <c r="J8" s="183"/>
      <c r="K8" s="268"/>
      <c r="M8" s="273"/>
      <c r="N8" s="273"/>
      <c r="O8" s="271"/>
      <c r="P8" s="272"/>
      <c r="Q8" s="270"/>
      <c r="R8" s="270"/>
      <c r="S8" s="270"/>
      <c r="T8" s="270"/>
      <c r="U8" s="270"/>
      <c r="V8" s="270"/>
      <c r="W8" s="270"/>
      <c r="X8" s="270"/>
      <c r="Y8" s="270"/>
      <c r="Z8" s="270"/>
    </row>
    <row r="9" spans="1:34" x14ac:dyDescent="0.25">
      <c r="G9" s="237"/>
      <c r="M9" s="273"/>
      <c r="N9" s="273"/>
      <c r="O9" s="276" t="s">
        <v>453</v>
      </c>
      <c r="P9" s="272"/>
      <c r="Q9" s="270"/>
      <c r="R9" s="270"/>
      <c r="S9" s="270"/>
      <c r="T9" s="270"/>
      <c r="U9" s="270"/>
      <c r="V9" s="270"/>
      <c r="W9" s="270"/>
      <c r="X9" s="270"/>
      <c r="Y9" s="270"/>
      <c r="Z9" s="270"/>
    </row>
    <row r="10" spans="1:34" x14ac:dyDescent="0.25">
      <c r="I10" s="277"/>
      <c r="J10" s="277"/>
      <c r="K10" s="278"/>
      <c r="L10" s="278"/>
      <c r="M10" s="279"/>
      <c r="N10" s="279"/>
      <c r="O10" s="279"/>
      <c r="P10" s="272"/>
      <c r="Q10" s="270"/>
      <c r="R10" s="270"/>
      <c r="S10" s="270"/>
      <c r="T10" s="270"/>
      <c r="U10" s="270"/>
      <c r="V10" s="270"/>
      <c r="W10" s="270"/>
      <c r="X10" s="270"/>
      <c r="Y10" s="270"/>
      <c r="Z10" s="270"/>
    </row>
    <row r="11" spans="1:34" x14ac:dyDescent="0.25">
      <c r="I11" s="277"/>
      <c r="J11" s="277"/>
      <c r="K11" s="167"/>
      <c r="L11" s="167"/>
      <c r="M11" s="242" t="s">
        <v>76</v>
      </c>
      <c r="N11" s="237"/>
      <c r="O11" s="237"/>
      <c r="P11" s="242" t="s">
        <v>130</v>
      </c>
      <c r="Q11" s="237"/>
      <c r="R11" s="242" t="s">
        <v>133</v>
      </c>
      <c r="S11" s="237"/>
      <c r="T11" s="242" t="s">
        <v>144</v>
      </c>
      <c r="U11" s="237"/>
      <c r="V11" s="242" t="s">
        <v>151</v>
      </c>
      <c r="W11" s="237"/>
      <c r="X11" s="242" t="s">
        <v>257</v>
      </c>
      <c r="Y11" s="237"/>
      <c r="Z11" s="242" t="s">
        <v>269</v>
      </c>
      <c r="AA11" s="237"/>
      <c r="AB11" s="242" t="s">
        <v>343</v>
      </c>
    </row>
    <row r="12" spans="1:34" x14ac:dyDescent="0.25">
      <c r="I12" s="277"/>
      <c r="J12" s="277"/>
      <c r="K12" s="167"/>
      <c r="L12" s="167"/>
      <c r="M12" s="242" t="s">
        <v>430</v>
      </c>
      <c r="N12" s="237"/>
      <c r="O12" s="237"/>
      <c r="P12" s="242" t="s">
        <v>431</v>
      </c>
      <c r="Q12" s="237"/>
      <c r="R12" s="242" t="s">
        <v>432</v>
      </c>
      <c r="S12" s="237"/>
      <c r="T12" s="242" t="s">
        <v>433</v>
      </c>
      <c r="U12" s="237"/>
      <c r="V12" s="242" t="s">
        <v>434</v>
      </c>
      <c r="W12" s="237"/>
      <c r="X12" s="242" t="s">
        <v>435</v>
      </c>
      <c r="Y12" s="237"/>
      <c r="Z12" s="242" t="s">
        <v>436</v>
      </c>
      <c r="AA12" s="237"/>
      <c r="AB12" s="242" t="s">
        <v>437</v>
      </c>
    </row>
    <row r="13" spans="1:34" x14ac:dyDescent="0.25">
      <c r="J13" s="277" t="s">
        <v>454</v>
      </c>
      <c r="K13" s="277" t="s">
        <v>455</v>
      </c>
      <c r="L13" s="280"/>
      <c r="M13" s="280">
        <v>0.97</v>
      </c>
      <c r="N13" s="280">
        <v>0.78</v>
      </c>
      <c r="O13" s="280">
        <v>0.81</v>
      </c>
      <c r="P13" s="280">
        <v>0.55000000000000004</v>
      </c>
      <c r="Q13" s="280">
        <v>1.18</v>
      </c>
      <c r="R13" s="280">
        <v>0.8</v>
      </c>
      <c r="S13" s="280">
        <v>1</v>
      </c>
      <c r="T13" s="280">
        <v>0.67</v>
      </c>
      <c r="U13" s="280">
        <v>1.21</v>
      </c>
      <c r="V13" s="280">
        <v>0.96</v>
      </c>
      <c r="W13" s="281">
        <v>1.01</v>
      </c>
      <c r="X13" s="281">
        <v>0.8</v>
      </c>
      <c r="Y13" s="281">
        <v>1.52</v>
      </c>
      <c r="Z13" s="281">
        <v>1.46</v>
      </c>
      <c r="AA13" s="281">
        <v>1.65</v>
      </c>
      <c r="AB13" s="281">
        <v>1.53</v>
      </c>
    </row>
    <row r="14" spans="1:34" x14ac:dyDescent="0.25">
      <c r="J14" s="277" t="s">
        <v>456</v>
      </c>
      <c r="K14" s="277" t="s">
        <v>457</v>
      </c>
      <c r="L14" s="280"/>
      <c r="M14" s="280">
        <v>0.34</v>
      </c>
      <c r="N14" s="280">
        <v>0.14000000000000001</v>
      </c>
      <c r="O14" s="280">
        <v>0.38</v>
      </c>
      <c r="P14" s="280">
        <v>0.27</v>
      </c>
      <c r="Q14" s="280">
        <v>0.2</v>
      </c>
      <c r="R14" s="280">
        <v>0.26</v>
      </c>
      <c r="S14" s="280">
        <v>0.24</v>
      </c>
      <c r="T14" s="280">
        <v>0.3</v>
      </c>
      <c r="U14" s="280">
        <v>0.11</v>
      </c>
      <c r="V14" s="280">
        <v>0.08</v>
      </c>
      <c r="W14" s="281">
        <v>0.1</v>
      </c>
      <c r="X14" s="281">
        <v>0.25</v>
      </c>
      <c r="Y14" s="281">
        <v>0.05</v>
      </c>
      <c r="Z14" s="281">
        <v>0.13</v>
      </c>
      <c r="AA14" s="281">
        <v>7.0000000000000007E-2</v>
      </c>
      <c r="AB14" s="281">
        <v>0.05</v>
      </c>
      <c r="AD14" s="282"/>
      <c r="AE14" s="282"/>
      <c r="AF14" s="282"/>
      <c r="AG14" s="282"/>
      <c r="AH14" s="282"/>
    </row>
    <row r="15" spans="1:34" x14ac:dyDescent="0.25">
      <c r="J15" s="277" t="s">
        <v>458</v>
      </c>
      <c r="K15" s="277" t="s">
        <v>459</v>
      </c>
      <c r="M15" s="283">
        <v>0.82199999999999995</v>
      </c>
      <c r="N15" s="283">
        <v>0.83930000000000005</v>
      </c>
      <c r="O15" s="283">
        <v>0.85370000000000001</v>
      </c>
      <c r="P15" s="283">
        <v>0.88139999999999996</v>
      </c>
      <c r="Q15" s="283">
        <v>0.88149999999999995</v>
      </c>
      <c r="R15" s="283">
        <v>0.88739999999999997</v>
      </c>
      <c r="S15" s="283">
        <v>0.89100000000000001</v>
      </c>
      <c r="T15" s="283">
        <v>0.89200000000000002</v>
      </c>
      <c r="U15" s="283">
        <v>0.92400000000000004</v>
      </c>
      <c r="V15" s="283">
        <v>0.94730000000000003</v>
      </c>
      <c r="W15" s="283">
        <v>0.97330000000000005</v>
      </c>
      <c r="X15" s="283">
        <v>0.99270000000000003</v>
      </c>
      <c r="Y15" s="283">
        <v>0.99409999999999998</v>
      </c>
      <c r="Z15" s="284">
        <v>0.99460000000000004</v>
      </c>
      <c r="AA15" s="284">
        <v>0.99570000000000003</v>
      </c>
      <c r="AB15" s="284">
        <v>0.99619999999999997</v>
      </c>
    </row>
    <row r="16" spans="1:34" x14ac:dyDescent="0.25">
      <c r="J16" s="277" t="s">
        <v>460</v>
      </c>
      <c r="K16" s="277" t="s">
        <v>461</v>
      </c>
      <c r="L16" s="283"/>
      <c r="M16" s="283">
        <v>0.39900000000000002</v>
      </c>
      <c r="N16" s="283">
        <v>0.41770000000000002</v>
      </c>
      <c r="O16" s="283">
        <v>0.36070000000000002</v>
      </c>
      <c r="P16" s="283">
        <v>0.35620000000000002</v>
      </c>
      <c r="Q16" s="283">
        <v>0.38069999999999998</v>
      </c>
      <c r="R16" s="283">
        <v>0.3715</v>
      </c>
      <c r="S16" s="283">
        <v>0.33329999999999999</v>
      </c>
      <c r="T16" s="283">
        <v>0.33929999999999999</v>
      </c>
      <c r="U16" s="283">
        <v>0.34079999999999999</v>
      </c>
      <c r="V16" s="283">
        <v>0.3639</v>
      </c>
      <c r="W16" s="283">
        <v>0.4052</v>
      </c>
      <c r="X16" s="283">
        <v>0.42780000000000001</v>
      </c>
      <c r="Y16" s="283">
        <v>0.41689999999999999</v>
      </c>
      <c r="Z16" s="284">
        <v>0.40579999999999999</v>
      </c>
      <c r="AA16" s="284">
        <v>0.38550000000000001</v>
      </c>
      <c r="AB16" s="284">
        <v>0.45989999999999998</v>
      </c>
    </row>
    <row r="17" spans="2:28" x14ac:dyDescent="0.25">
      <c r="K17" s="285"/>
      <c r="L17" s="285"/>
      <c r="M17" s="286"/>
      <c r="N17" s="286"/>
      <c r="O17" s="286"/>
      <c r="P17" s="286"/>
      <c r="Q17" s="286"/>
      <c r="R17" s="286"/>
      <c r="S17" s="286"/>
      <c r="T17" s="286"/>
      <c r="U17" s="286"/>
      <c r="V17" s="286"/>
      <c r="Y17" s="270"/>
      <c r="Z17" s="270"/>
      <c r="AB17" s="281"/>
    </row>
    <row r="18" spans="2:28" x14ac:dyDescent="0.25">
      <c r="F18" s="237"/>
      <c r="G18" s="237"/>
      <c r="H18" s="237"/>
      <c r="K18" s="287"/>
      <c r="L18" s="288"/>
      <c r="M18" s="288"/>
      <c r="N18" s="288"/>
      <c r="O18" s="288"/>
      <c r="P18" s="288"/>
      <c r="Q18" s="288"/>
      <c r="R18" s="288"/>
      <c r="S18" s="288"/>
      <c r="T18" s="288"/>
      <c r="U18" s="288"/>
      <c r="V18" s="289"/>
      <c r="W18" s="270"/>
      <c r="X18" s="270"/>
      <c r="Y18" s="270"/>
      <c r="Z18" s="270"/>
      <c r="AB18" s="281"/>
    </row>
    <row r="19" spans="2:28" x14ac:dyDescent="0.25">
      <c r="F19" s="237"/>
      <c r="G19" s="237"/>
      <c r="H19" s="237"/>
      <c r="I19" s="237"/>
      <c r="J19" s="237"/>
      <c r="K19" s="287"/>
      <c r="L19" s="287"/>
      <c r="M19" s="290"/>
      <c r="N19" s="290"/>
      <c r="O19" s="290"/>
      <c r="P19" s="290"/>
      <c r="Q19" s="290"/>
      <c r="R19" s="290"/>
      <c r="S19" s="290"/>
      <c r="T19" s="290"/>
      <c r="U19" s="290"/>
      <c r="V19" s="290"/>
      <c r="W19" s="270"/>
      <c r="X19" s="270"/>
      <c r="Y19" s="270"/>
      <c r="Z19" s="270"/>
    </row>
    <row r="20" spans="2:28" x14ac:dyDescent="0.25">
      <c r="F20" s="237"/>
      <c r="G20" s="237"/>
      <c r="H20" s="237"/>
      <c r="I20" s="237"/>
      <c r="J20" s="237"/>
      <c r="K20" s="287"/>
      <c r="L20" s="288"/>
      <c r="M20" s="290"/>
      <c r="N20" s="290"/>
      <c r="O20" s="290"/>
      <c r="P20" s="290"/>
      <c r="Q20" s="290"/>
      <c r="R20" s="290"/>
      <c r="S20" s="290"/>
      <c r="T20" s="290"/>
      <c r="U20" s="290"/>
      <c r="V20" s="290"/>
      <c r="W20" s="291"/>
      <c r="X20" s="270"/>
      <c r="Y20" s="270"/>
      <c r="Z20" s="270"/>
    </row>
    <row r="21" spans="2:28" x14ac:dyDescent="0.25">
      <c r="F21" s="237"/>
      <c r="G21" s="237"/>
      <c r="H21" s="237"/>
      <c r="I21" s="277"/>
      <c r="J21" s="277"/>
      <c r="K21" s="286"/>
      <c r="L21" s="287"/>
      <c r="M21" s="285"/>
      <c r="N21" s="285"/>
      <c r="O21" s="285"/>
      <c r="P21" s="285"/>
      <c r="Q21" s="285"/>
      <c r="R21" s="285"/>
      <c r="S21" s="285"/>
      <c r="T21" s="267"/>
      <c r="U21" s="290"/>
      <c r="V21" s="290"/>
      <c r="W21" s="270"/>
      <c r="X21" s="270"/>
      <c r="Y21" s="270"/>
      <c r="Z21" s="270"/>
    </row>
    <row r="22" spans="2:28" x14ac:dyDescent="0.25">
      <c r="F22" s="237"/>
      <c r="G22" s="237"/>
      <c r="H22" s="237"/>
      <c r="I22" s="237"/>
      <c r="J22" s="237"/>
      <c r="K22" s="286"/>
      <c r="L22" s="286"/>
      <c r="M22" s="287"/>
      <c r="N22" s="287"/>
      <c r="O22" s="287"/>
      <c r="P22" s="292"/>
      <c r="Q22" s="292"/>
      <c r="R22" s="292"/>
      <c r="S22" s="292"/>
      <c r="T22" s="292"/>
      <c r="U22" s="292"/>
      <c r="V22" s="292"/>
      <c r="W22" s="270"/>
      <c r="X22" s="270"/>
      <c r="Y22" s="270"/>
      <c r="Z22" s="270"/>
    </row>
    <row r="23" spans="2:28" x14ac:dyDescent="0.25">
      <c r="F23" s="237"/>
      <c r="G23" s="237"/>
      <c r="H23" s="237"/>
      <c r="I23" s="237"/>
      <c r="J23" s="237"/>
      <c r="K23" s="285"/>
      <c r="L23" s="285"/>
      <c r="M23" s="287"/>
      <c r="N23" s="287"/>
      <c r="O23" s="287"/>
      <c r="P23" s="287"/>
      <c r="Q23" s="287"/>
      <c r="R23" s="287"/>
      <c r="S23" s="287"/>
      <c r="T23" s="287"/>
      <c r="V23" s="270"/>
      <c r="W23" s="270"/>
      <c r="X23" s="270"/>
      <c r="Y23" s="270"/>
      <c r="Z23" s="270"/>
    </row>
    <row r="24" spans="2:28" x14ac:dyDescent="0.25">
      <c r="F24" s="237"/>
      <c r="G24" s="237"/>
      <c r="H24" s="237"/>
      <c r="I24" s="237"/>
      <c r="J24" s="237"/>
      <c r="K24" s="285"/>
      <c r="L24" s="285"/>
      <c r="M24" s="286"/>
      <c r="N24" s="286"/>
      <c r="O24" s="286"/>
      <c r="P24" s="286"/>
      <c r="Q24" s="286"/>
      <c r="R24" s="286"/>
      <c r="S24" s="286"/>
      <c r="T24" s="286"/>
      <c r="U24" s="270"/>
      <c r="V24" s="270"/>
      <c r="W24" s="270"/>
      <c r="X24" s="270"/>
      <c r="Y24" s="270"/>
      <c r="Z24" s="270"/>
    </row>
    <row r="25" spans="2:28" x14ac:dyDescent="0.25">
      <c r="F25" s="237"/>
      <c r="G25" s="237"/>
      <c r="H25" s="237"/>
      <c r="I25" s="237"/>
      <c r="J25" s="237"/>
      <c r="K25" s="285"/>
      <c r="L25" s="285"/>
      <c r="M25" s="285"/>
      <c r="Q25" s="270"/>
      <c r="R25" s="270"/>
      <c r="S25" s="270"/>
      <c r="T25" s="270"/>
      <c r="U25" s="270"/>
      <c r="V25" s="270"/>
      <c r="W25" s="270"/>
      <c r="X25" s="270"/>
      <c r="Y25" s="270"/>
      <c r="Z25" s="270"/>
    </row>
    <row r="26" spans="2:28" x14ac:dyDescent="0.25">
      <c r="F26" s="237"/>
      <c r="G26" s="237"/>
      <c r="H26" s="237"/>
      <c r="I26" s="237"/>
      <c r="J26" s="237"/>
      <c r="K26" s="285"/>
      <c r="L26" s="285"/>
      <c r="M26" s="285"/>
      <c r="Q26" s="270"/>
      <c r="R26" s="270"/>
      <c r="S26" s="270"/>
      <c r="T26" s="270"/>
      <c r="U26" s="270"/>
      <c r="V26" s="270"/>
      <c r="W26" s="270"/>
      <c r="X26" s="270"/>
      <c r="Y26" s="270"/>
      <c r="Z26" s="270"/>
    </row>
    <row r="27" spans="2:28" x14ac:dyDescent="0.25">
      <c r="F27" s="237"/>
      <c r="G27" s="237"/>
      <c r="H27" s="237"/>
      <c r="I27" s="237"/>
      <c r="J27" s="237"/>
      <c r="K27" s="285"/>
      <c r="L27" s="285"/>
      <c r="P27" s="267"/>
      <c r="Q27" s="267"/>
      <c r="R27" s="267"/>
      <c r="S27" s="267"/>
      <c r="T27" s="267"/>
      <c r="U27" s="267"/>
      <c r="V27" s="270"/>
      <c r="W27" s="270"/>
      <c r="X27" s="270"/>
      <c r="Y27" s="270"/>
      <c r="Z27" s="270"/>
    </row>
    <row r="28" spans="2:28" x14ac:dyDescent="0.25">
      <c r="B28" s="237"/>
      <c r="C28" s="237"/>
      <c r="D28" s="237"/>
      <c r="F28" s="237"/>
      <c r="G28" s="237"/>
      <c r="H28" s="237"/>
      <c r="I28" s="237"/>
      <c r="J28" s="237"/>
      <c r="K28" s="285"/>
      <c r="L28" s="285"/>
      <c r="P28" s="267"/>
      <c r="Q28" s="267"/>
      <c r="R28" s="267"/>
      <c r="S28" s="267"/>
      <c r="T28" s="267"/>
      <c r="U28" s="267"/>
      <c r="V28" s="270"/>
      <c r="W28" s="270"/>
      <c r="X28" s="270"/>
      <c r="Y28" s="270"/>
      <c r="Z28" s="270"/>
    </row>
    <row r="29" spans="2:28" x14ac:dyDescent="0.25">
      <c r="B29" s="237"/>
      <c r="C29" s="237"/>
      <c r="D29" s="237"/>
      <c r="F29" s="237"/>
      <c r="G29" s="237"/>
      <c r="H29" s="237"/>
      <c r="I29" s="237"/>
      <c r="J29" s="237"/>
      <c r="K29" s="285"/>
      <c r="L29" s="285"/>
      <c r="M29" s="285"/>
    </row>
    <row r="30" spans="2:28" x14ac:dyDescent="0.25">
      <c r="F30" s="237"/>
      <c r="G30" s="237"/>
      <c r="H30" s="237"/>
      <c r="I30" s="237"/>
      <c r="J30" s="237"/>
      <c r="K30" s="285"/>
      <c r="L30" s="285"/>
      <c r="M30" s="285"/>
    </row>
    <row r="31" spans="2:28" x14ac:dyDescent="0.25">
      <c r="F31" s="237"/>
      <c r="G31" s="237"/>
      <c r="H31" s="237"/>
      <c r="I31" s="237"/>
      <c r="J31" s="237"/>
      <c r="K31" s="285"/>
      <c r="L31" s="285"/>
      <c r="M31" s="285"/>
    </row>
    <row r="32" spans="2:28" x14ac:dyDescent="0.25">
      <c r="F32" s="237"/>
      <c r="G32" s="237"/>
      <c r="H32" s="237"/>
      <c r="I32" s="237"/>
      <c r="J32" s="237"/>
      <c r="K32" s="285"/>
      <c r="L32" s="285"/>
      <c r="M32" s="285"/>
    </row>
    <row r="33" spans="6:13" x14ac:dyDescent="0.25">
      <c r="F33" s="237"/>
      <c r="G33" s="237"/>
      <c r="H33" s="237"/>
      <c r="I33" s="237"/>
      <c r="J33" s="237"/>
      <c r="K33" s="285"/>
      <c r="L33" s="285"/>
      <c r="M33" s="285"/>
    </row>
    <row r="34" spans="6:13" x14ac:dyDescent="0.25">
      <c r="F34" s="237"/>
      <c r="G34" s="237"/>
      <c r="H34" s="237"/>
      <c r="I34" s="237"/>
      <c r="J34" s="237"/>
      <c r="K34" s="285"/>
      <c r="L34" s="285"/>
      <c r="M34" s="285"/>
    </row>
    <row r="35" spans="6:13" x14ac:dyDescent="0.25">
      <c r="F35" s="237"/>
      <c r="G35" s="237"/>
      <c r="H35" s="237"/>
      <c r="I35" s="237"/>
      <c r="J35" s="237"/>
    </row>
  </sheetData>
  <mergeCells count="1">
    <mergeCell ref="I1:L1"/>
  </mergeCells>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5"/>
  <dimension ref="A1:Y37"/>
  <sheetViews>
    <sheetView showGridLines="0" zoomScale="120" zoomScaleNormal="120" workbookViewId="0">
      <selection activeCell="J1" sqref="J1"/>
    </sheetView>
  </sheetViews>
  <sheetFormatPr defaultColWidth="8.6640625" defaultRowHeight="14.4" x14ac:dyDescent="0.3"/>
  <cols>
    <col min="1" max="1" width="7.109375" style="217" bestFit="1" customWidth="1"/>
    <col min="2" max="5" width="8.6640625" style="217"/>
    <col min="6" max="7" width="11.44140625" style="217" customWidth="1"/>
    <col min="8" max="8" width="13.44140625" style="217" customWidth="1"/>
    <col min="9" max="9" width="18.44140625" style="217" customWidth="1"/>
    <col min="10" max="10" width="10.109375" style="217" customWidth="1"/>
    <col min="11" max="11" width="10" style="217" customWidth="1"/>
    <col min="12" max="12" width="10.6640625" style="203" customWidth="1"/>
    <col min="13" max="13" width="15.6640625" style="217" customWidth="1"/>
    <col min="14" max="14" width="10.44140625" style="217" customWidth="1"/>
    <col min="15" max="15" width="12" style="217" customWidth="1"/>
    <col min="16" max="16" width="7.44140625" style="217" customWidth="1"/>
    <col min="17" max="18" width="9" style="217" customWidth="1"/>
    <col min="19" max="20" width="9.44140625" style="217" customWidth="1"/>
    <col min="21" max="23" width="8.6640625" style="217"/>
    <col min="24" max="25" width="9.44140625" style="217" customWidth="1"/>
    <col min="26" max="16384" width="8.6640625" style="217"/>
  </cols>
  <sheetData>
    <row r="1" spans="1:25" x14ac:dyDescent="0.3">
      <c r="A1" s="2" t="s">
        <v>48</v>
      </c>
      <c r="B1" s="2" t="s">
        <v>462</v>
      </c>
      <c r="J1" s="293" t="s">
        <v>50</v>
      </c>
    </row>
    <row r="2" spans="1:25" x14ac:dyDescent="0.3">
      <c r="A2" s="2" t="s">
        <v>51</v>
      </c>
      <c r="B2" s="2" t="s">
        <v>463</v>
      </c>
    </row>
    <row r="3" spans="1:25" x14ac:dyDescent="0.3">
      <c r="A3" s="3" t="s">
        <v>52</v>
      </c>
      <c r="B3" s="3" t="s">
        <v>53</v>
      </c>
    </row>
    <row r="4" spans="1:25" x14ac:dyDescent="0.3">
      <c r="A4" s="3" t="s">
        <v>54</v>
      </c>
      <c r="B4" s="3" t="s">
        <v>55</v>
      </c>
    </row>
    <row r="5" spans="1:25" x14ac:dyDescent="0.3">
      <c r="A5" s="4" t="s">
        <v>56</v>
      </c>
      <c r="B5" s="294" t="s">
        <v>464</v>
      </c>
      <c r="H5" s="295"/>
    </row>
    <row r="6" spans="1:25" x14ac:dyDescent="0.3">
      <c r="A6" s="4" t="s">
        <v>57</v>
      </c>
      <c r="B6" s="294" t="s">
        <v>465</v>
      </c>
      <c r="H6" s="295"/>
    </row>
    <row r="7" spans="1:25" ht="15" customHeight="1" x14ac:dyDescent="0.3">
      <c r="B7" s="294"/>
      <c r="G7" s="296"/>
      <c r="H7" s="297"/>
      <c r="J7" s="298"/>
    </row>
    <row r="8" spans="1:25" x14ac:dyDescent="0.3">
      <c r="G8" s="296"/>
      <c r="J8" s="299" t="s">
        <v>466</v>
      </c>
      <c r="K8" s="299" t="s">
        <v>467</v>
      </c>
    </row>
    <row r="9" spans="1:25" x14ac:dyDescent="0.3">
      <c r="G9" s="296"/>
      <c r="I9" s="13"/>
      <c r="J9" s="299" t="s">
        <v>468</v>
      </c>
      <c r="K9" s="299" t="s">
        <v>469</v>
      </c>
      <c r="L9" s="229"/>
    </row>
    <row r="10" spans="1:25" x14ac:dyDescent="0.3">
      <c r="G10" s="296"/>
      <c r="H10" s="300" t="s">
        <v>470</v>
      </c>
      <c r="I10" s="301" t="s">
        <v>182</v>
      </c>
      <c r="J10" s="302">
        <v>23.04</v>
      </c>
      <c r="K10" s="302">
        <v>6.68</v>
      </c>
      <c r="L10" s="303">
        <v>0.28989999999999999</v>
      </c>
      <c r="M10" s="304"/>
      <c r="N10" s="304"/>
      <c r="O10" s="304"/>
      <c r="P10" s="304"/>
      <c r="Q10" s="304"/>
      <c r="R10" s="304"/>
      <c r="S10" s="305"/>
      <c r="T10" s="305"/>
      <c r="U10" s="306"/>
      <c r="W10" s="228"/>
      <c r="X10" s="224"/>
      <c r="Y10" s="224"/>
    </row>
    <row r="11" spans="1:25" x14ac:dyDescent="0.3">
      <c r="G11" s="296"/>
      <c r="H11" s="300" t="s">
        <v>471</v>
      </c>
      <c r="I11" s="301" t="s">
        <v>181</v>
      </c>
      <c r="J11" s="307">
        <v>16</v>
      </c>
      <c r="K11" s="307">
        <v>7.77</v>
      </c>
      <c r="L11" s="308">
        <v>0.48559999999999998</v>
      </c>
      <c r="M11" s="304"/>
      <c r="N11" s="304"/>
      <c r="O11" s="304"/>
      <c r="P11" s="304"/>
      <c r="Q11" s="304"/>
      <c r="R11" s="304"/>
      <c r="S11" s="305"/>
      <c r="T11" s="305"/>
      <c r="U11" s="306"/>
      <c r="W11" s="228"/>
      <c r="X11" s="224"/>
      <c r="Y11" s="224"/>
    </row>
    <row r="12" spans="1:25" x14ac:dyDescent="0.3">
      <c r="G12" s="296"/>
      <c r="H12" s="300" t="s">
        <v>472</v>
      </c>
      <c r="I12" s="301" t="s">
        <v>473</v>
      </c>
      <c r="J12" s="307">
        <v>10.51</v>
      </c>
      <c r="K12" s="307">
        <v>5.7</v>
      </c>
      <c r="L12" s="308">
        <v>0.5423</v>
      </c>
      <c r="O12" s="304"/>
      <c r="P12" s="304"/>
      <c r="Q12" s="304"/>
      <c r="R12" s="304"/>
      <c r="S12" s="305"/>
      <c r="T12" s="305"/>
      <c r="U12" s="306"/>
      <c r="W12" s="228"/>
      <c r="X12" s="224"/>
      <c r="Y12" s="224"/>
    </row>
    <row r="13" spans="1:25" x14ac:dyDescent="0.3">
      <c r="F13" s="309"/>
      <c r="G13" s="296"/>
      <c r="H13" s="300" t="s">
        <v>474</v>
      </c>
      <c r="I13" s="301" t="s">
        <v>475</v>
      </c>
      <c r="J13" s="307">
        <v>6.01</v>
      </c>
      <c r="K13" s="307">
        <v>1.86</v>
      </c>
      <c r="L13" s="308">
        <v>0.3095</v>
      </c>
      <c r="M13" s="304"/>
      <c r="N13" s="304"/>
      <c r="O13" s="304"/>
      <c r="P13" s="304"/>
      <c r="Q13" s="304"/>
      <c r="R13" s="304"/>
      <c r="S13" s="305"/>
      <c r="T13" s="305"/>
      <c r="U13" s="306"/>
      <c r="W13" s="228"/>
      <c r="X13" s="224"/>
      <c r="Y13" s="224"/>
    </row>
    <row r="14" spans="1:25" x14ac:dyDescent="0.3">
      <c r="G14" s="296"/>
      <c r="H14" s="300" t="s">
        <v>476</v>
      </c>
      <c r="I14" s="300" t="s">
        <v>477</v>
      </c>
      <c r="J14" s="307">
        <v>5.31</v>
      </c>
      <c r="K14" s="307">
        <v>2.4</v>
      </c>
      <c r="L14" s="308">
        <v>0.45200000000000001</v>
      </c>
      <c r="M14" s="304"/>
      <c r="N14" s="304"/>
      <c r="O14" s="304"/>
      <c r="P14" s="304"/>
      <c r="Q14" s="304"/>
      <c r="R14" s="304"/>
      <c r="S14" s="305"/>
    </row>
    <row r="15" spans="1:25" x14ac:dyDescent="0.3">
      <c r="H15" s="300" t="s">
        <v>478</v>
      </c>
      <c r="I15" s="301" t="s">
        <v>479</v>
      </c>
      <c r="J15" s="307">
        <v>3.92</v>
      </c>
      <c r="K15" s="307">
        <v>1.42</v>
      </c>
      <c r="L15" s="308">
        <v>0.36220000000000002</v>
      </c>
      <c r="O15" s="304"/>
      <c r="P15" s="304"/>
      <c r="Q15" s="304"/>
      <c r="R15" s="304"/>
      <c r="S15" s="305"/>
      <c r="T15" s="305"/>
      <c r="U15" s="306"/>
      <c r="W15" s="228"/>
      <c r="X15" s="224"/>
      <c r="Y15" s="224"/>
    </row>
    <row r="16" spans="1:25" x14ac:dyDescent="0.3">
      <c r="H16" s="300" t="s">
        <v>480</v>
      </c>
      <c r="I16" s="301" t="s">
        <v>481</v>
      </c>
      <c r="J16" s="307">
        <v>2.4</v>
      </c>
      <c r="K16" s="307">
        <v>0.3</v>
      </c>
      <c r="L16" s="308">
        <v>0.125</v>
      </c>
      <c r="M16" s="304"/>
      <c r="N16" s="304"/>
      <c r="O16" s="304"/>
      <c r="P16" s="304"/>
      <c r="Q16" s="304"/>
      <c r="R16" s="304"/>
      <c r="S16" s="305"/>
      <c r="T16" s="305"/>
      <c r="U16" s="306"/>
      <c r="W16" s="228"/>
      <c r="X16" s="224"/>
      <c r="Y16" s="224"/>
    </row>
    <row r="17" spans="8:25" x14ac:dyDescent="0.3">
      <c r="H17" s="300" t="s">
        <v>482</v>
      </c>
      <c r="I17" s="301" t="s">
        <v>483</v>
      </c>
      <c r="J17" s="307">
        <v>2.0099999999999998</v>
      </c>
      <c r="K17" s="307">
        <v>0.16</v>
      </c>
      <c r="L17" s="308">
        <v>7.9600000000000004E-2</v>
      </c>
      <c r="O17" s="304"/>
      <c r="P17" s="304"/>
      <c r="Q17" s="304"/>
      <c r="R17" s="304"/>
      <c r="S17" s="305"/>
      <c r="W17" s="228"/>
      <c r="X17" s="224"/>
      <c r="Y17" s="224"/>
    </row>
    <row r="18" spans="8:25" x14ac:dyDescent="0.3">
      <c r="H18" s="300" t="s">
        <v>484</v>
      </c>
      <c r="I18" s="301" t="s">
        <v>485</v>
      </c>
      <c r="J18" s="307">
        <v>1.78</v>
      </c>
      <c r="K18" s="307">
        <v>0.37</v>
      </c>
      <c r="L18" s="308">
        <v>0.2079</v>
      </c>
      <c r="O18" s="304"/>
      <c r="P18" s="304"/>
      <c r="Q18" s="304"/>
      <c r="R18" s="304"/>
      <c r="S18" s="305"/>
      <c r="W18" s="228"/>
      <c r="X18" s="224"/>
      <c r="Y18" s="224"/>
    </row>
    <row r="19" spans="8:25" x14ac:dyDescent="0.3">
      <c r="H19" s="300" t="s">
        <v>486</v>
      </c>
      <c r="I19" s="301" t="s">
        <v>487</v>
      </c>
      <c r="J19" s="307">
        <v>1.28</v>
      </c>
      <c r="K19" s="307">
        <v>0.15</v>
      </c>
      <c r="L19" s="308">
        <v>0.1172</v>
      </c>
      <c r="M19" s="304"/>
      <c r="N19" s="304"/>
      <c r="O19" s="304"/>
      <c r="P19" s="304"/>
      <c r="Q19" s="304"/>
      <c r="R19" s="304"/>
      <c r="S19" s="305"/>
      <c r="T19" s="305"/>
      <c r="U19" s="306"/>
      <c r="W19" s="228"/>
      <c r="X19" s="224"/>
      <c r="Y19" s="224"/>
    </row>
    <row r="20" spans="8:25" x14ac:dyDescent="0.3">
      <c r="H20" s="300"/>
      <c r="I20" s="301"/>
      <c r="J20" s="307"/>
      <c r="K20" s="307"/>
      <c r="L20" s="310"/>
    </row>
    <row r="21" spans="8:25" x14ac:dyDescent="0.3">
      <c r="S21" s="311"/>
    </row>
    <row r="22" spans="8:25" x14ac:dyDescent="0.3">
      <c r="H22" s="309"/>
      <c r="I22" s="295"/>
      <c r="J22" s="297"/>
      <c r="K22" s="297"/>
      <c r="L22" s="312"/>
      <c r="M22" s="309"/>
      <c r="N22" s="309"/>
      <c r="O22" s="309"/>
      <c r="P22" s="312"/>
      <c r="Q22" s="309"/>
      <c r="R22" s="311"/>
      <c r="S22" s="311"/>
    </row>
    <row r="23" spans="8:25" x14ac:dyDescent="0.3">
      <c r="H23" s="300"/>
      <c r="I23" s="301"/>
      <c r="J23" s="307"/>
      <c r="K23" s="307"/>
      <c r="L23" s="308"/>
      <c r="M23" s="313"/>
      <c r="N23" s="309"/>
      <c r="O23" s="309"/>
      <c r="P23" s="312"/>
      <c r="Q23" s="313"/>
      <c r="R23" s="311"/>
      <c r="S23" s="311"/>
    </row>
    <row r="24" spans="8:25" x14ac:dyDescent="0.3">
      <c r="I24" s="295"/>
      <c r="J24" s="297"/>
      <c r="K24" s="297"/>
      <c r="L24" s="312"/>
      <c r="N24" s="309"/>
      <c r="O24" s="309"/>
      <c r="P24" s="312"/>
      <c r="R24" s="311"/>
      <c r="S24" s="311"/>
    </row>
    <row r="25" spans="8:25" x14ac:dyDescent="0.3">
      <c r="H25" s="300"/>
      <c r="I25" s="301"/>
      <c r="J25" s="297"/>
      <c r="K25" s="297"/>
      <c r="L25" s="310"/>
      <c r="N25" s="309"/>
      <c r="O25" s="309"/>
      <c r="P25" s="312"/>
      <c r="R25" s="311"/>
      <c r="S25" s="311"/>
    </row>
    <row r="26" spans="8:25" x14ac:dyDescent="0.3">
      <c r="H26" s="300"/>
      <c r="I26" s="301"/>
      <c r="J26" s="297"/>
      <c r="K26" s="297"/>
      <c r="L26" s="310"/>
      <c r="M26" s="309"/>
      <c r="N26" s="309"/>
      <c r="O26" s="309"/>
      <c r="P26" s="312"/>
      <c r="Q26" s="309"/>
      <c r="R26" s="311"/>
      <c r="S26" s="311"/>
    </row>
    <row r="27" spans="8:25" x14ac:dyDescent="0.3">
      <c r="H27" s="309"/>
      <c r="I27" s="314"/>
      <c r="J27" s="315"/>
      <c r="K27" s="315"/>
      <c r="L27" s="312"/>
      <c r="M27" s="309"/>
      <c r="N27" s="309"/>
      <c r="O27" s="309"/>
      <c r="P27" s="312"/>
      <c r="Q27" s="309"/>
      <c r="R27" s="311"/>
      <c r="S27" s="311"/>
    </row>
    <row r="28" spans="8:25" x14ac:dyDescent="0.3">
      <c r="H28" s="309"/>
      <c r="I28" s="314"/>
      <c r="J28" s="315"/>
      <c r="K28" s="315"/>
      <c r="L28" s="312"/>
      <c r="M28" s="309"/>
      <c r="N28" s="309"/>
      <c r="O28" s="309"/>
      <c r="P28" s="312"/>
      <c r="Q28" s="309"/>
      <c r="R28" s="311"/>
      <c r="S28" s="311"/>
    </row>
    <row r="29" spans="8:25" x14ac:dyDescent="0.3">
      <c r="H29" s="309"/>
      <c r="I29" s="314"/>
      <c r="J29" s="315"/>
      <c r="K29" s="315"/>
      <c r="L29" s="312"/>
      <c r="M29" s="309"/>
      <c r="N29" s="309"/>
      <c r="O29" s="309"/>
      <c r="P29" s="312"/>
      <c r="Q29" s="309"/>
      <c r="R29" s="311"/>
      <c r="S29" s="311"/>
    </row>
    <row r="30" spans="8:25" x14ac:dyDescent="0.3">
      <c r="H30" s="309"/>
      <c r="I30" s="314"/>
      <c r="J30" s="315"/>
      <c r="K30" s="315"/>
      <c r="L30" s="312"/>
      <c r="M30" s="309"/>
      <c r="N30" s="309"/>
      <c r="O30" s="309"/>
      <c r="P30" s="312"/>
      <c r="Q30" s="309"/>
      <c r="R30" s="311"/>
      <c r="S30" s="311"/>
    </row>
    <row r="31" spans="8:25" x14ac:dyDescent="0.3">
      <c r="H31" s="309"/>
      <c r="I31" s="314"/>
      <c r="J31" s="315"/>
      <c r="K31" s="315"/>
      <c r="L31" s="312"/>
      <c r="M31" s="309"/>
      <c r="N31" s="309"/>
      <c r="O31" s="309"/>
      <c r="P31" s="312"/>
      <c r="Q31" s="309"/>
      <c r="R31" s="311"/>
      <c r="S31" s="311"/>
    </row>
    <row r="32" spans="8:25" x14ac:dyDescent="0.3">
      <c r="I32" s="316"/>
      <c r="J32" s="315"/>
      <c r="K32" s="315"/>
      <c r="L32" s="312"/>
      <c r="P32" s="312"/>
    </row>
    <row r="33" spans="9:20" x14ac:dyDescent="0.3">
      <c r="I33" s="317"/>
      <c r="J33" s="315"/>
      <c r="K33" s="315"/>
      <c r="L33" s="312"/>
      <c r="M33" s="312"/>
      <c r="N33" s="311"/>
      <c r="O33" s="311"/>
      <c r="P33" s="312"/>
      <c r="R33" s="311"/>
      <c r="S33" s="311"/>
    </row>
    <row r="34" spans="9:20" x14ac:dyDescent="0.3">
      <c r="I34" s="317"/>
      <c r="J34" s="315"/>
      <c r="K34" s="315"/>
      <c r="L34" s="312"/>
      <c r="M34" s="312"/>
      <c r="N34" s="311"/>
      <c r="O34" s="311"/>
      <c r="P34" s="312"/>
      <c r="R34" s="311"/>
      <c r="S34" s="311"/>
    </row>
    <row r="35" spans="9:20" x14ac:dyDescent="0.3">
      <c r="I35" s="317"/>
      <c r="J35" s="315"/>
      <c r="K35" s="315"/>
      <c r="N35" s="228"/>
      <c r="O35" s="228"/>
      <c r="R35" s="228"/>
      <c r="S35" s="228"/>
    </row>
    <row r="36" spans="9:20" x14ac:dyDescent="0.3">
      <c r="I36" s="317"/>
      <c r="J36" s="318"/>
      <c r="K36" s="316"/>
      <c r="N36" s="228"/>
      <c r="O36" s="228"/>
      <c r="R36" s="228"/>
      <c r="S36" s="228"/>
    </row>
    <row r="37" spans="9:20" x14ac:dyDescent="0.3">
      <c r="I37" s="227"/>
      <c r="J37" s="227"/>
      <c r="L37" s="227"/>
      <c r="M37" s="227"/>
      <c r="N37" s="227"/>
      <c r="O37" s="227"/>
      <c r="P37" s="227"/>
      <c r="Q37" s="227"/>
      <c r="R37" s="227"/>
      <c r="S37" s="227"/>
      <c r="T37" s="227"/>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6"/>
  <dimension ref="A1:AH38"/>
  <sheetViews>
    <sheetView showGridLines="0" zoomScale="120" zoomScaleNormal="120" workbookViewId="0">
      <selection activeCell="K1" sqref="K1"/>
    </sheetView>
  </sheetViews>
  <sheetFormatPr defaultColWidth="8.6640625" defaultRowHeight="14.4" x14ac:dyDescent="0.3"/>
  <cols>
    <col min="1" max="5" width="8.6640625" style="217"/>
    <col min="6" max="6" width="11.44140625" style="217" customWidth="1"/>
    <col min="7" max="7" width="17.44140625" style="217" customWidth="1"/>
    <col min="8" max="8" width="16.44140625" style="217" customWidth="1"/>
    <col min="9" max="9" width="13.109375" style="217" customWidth="1"/>
    <col min="10" max="10" width="15" style="217" customWidth="1"/>
    <col min="11" max="11" width="15.33203125" style="217" customWidth="1"/>
    <col min="12" max="12" width="9.33203125" style="217" bestFit="1" customWidth="1"/>
    <col min="13" max="13" width="13.88671875" style="217" bestFit="1" customWidth="1"/>
    <col min="14" max="14" width="9.33203125" style="203" bestFit="1" customWidth="1"/>
    <col min="15" max="16" width="9.33203125" style="217" bestFit="1" customWidth="1"/>
    <col min="17" max="19" width="4.44140625" style="217" customWidth="1"/>
    <col min="20" max="20" width="4.6640625" style="217" customWidth="1"/>
    <col min="21" max="21" width="4.6640625" style="217" bestFit="1" customWidth="1"/>
    <col min="22" max="22" width="6" style="217" customWidth="1"/>
    <col min="23" max="25" width="8.6640625" style="217"/>
    <col min="26" max="26" width="9.44140625" style="217" customWidth="1"/>
    <col min="27" max="31" width="8.6640625" style="217"/>
    <col min="32" max="32" width="9.44140625" style="217" customWidth="1"/>
    <col min="33" max="33" width="8.6640625" style="217"/>
    <col min="35" max="16384" width="8.6640625" style="217"/>
  </cols>
  <sheetData>
    <row r="1" spans="1:32" x14ac:dyDescent="0.3">
      <c r="A1" s="2" t="s">
        <v>48</v>
      </c>
      <c r="B1" s="10" t="s">
        <v>488</v>
      </c>
      <c r="K1" s="293" t="s">
        <v>50</v>
      </c>
      <c r="L1" s="293"/>
    </row>
    <row r="2" spans="1:32" x14ac:dyDescent="0.3">
      <c r="A2" s="2" t="s">
        <v>51</v>
      </c>
      <c r="B2" s="10" t="s">
        <v>489</v>
      </c>
    </row>
    <row r="3" spans="1:32" x14ac:dyDescent="0.3">
      <c r="A3" s="3" t="s">
        <v>52</v>
      </c>
      <c r="B3" s="3" t="s">
        <v>53</v>
      </c>
    </row>
    <row r="4" spans="1:32" x14ac:dyDescent="0.3">
      <c r="A4" s="3" t="s">
        <v>54</v>
      </c>
      <c r="B4" s="3" t="s">
        <v>55</v>
      </c>
      <c r="J4" s="319"/>
      <c r="K4" s="319"/>
      <c r="L4" s="319"/>
      <c r="M4" s="319"/>
      <c r="N4" s="319"/>
      <c r="O4" s="319"/>
      <c r="P4" s="319"/>
    </row>
    <row r="5" spans="1:32" x14ac:dyDescent="0.3">
      <c r="A5" s="4" t="s">
        <v>56</v>
      </c>
    </row>
    <row r="6" spans="1:32" x14ac:dyDescent="0.3">
      <c r="A6" s="4" t="s">
        <v>57</v>
      </c>
      <c r="B6" s="182" t="s">
        <v>490</v>
      </c>
    </row>
    <row r="7" spans="1:32" ht="15" customHeight="1" x14ac:dyDescent="0.3">
      <c r="B7" s="294"/>
      <c r="Q7" s="242"/>
      <c r="S7" s="242"/>
      <c r="T7" s="242"/>
      <c r="U7" s="242"/>
    </row>
    <row r="8" spans="1:32" x14ac:dyDescent="0.3">
      <c r="I8" s="295"/>
      <c r="J8" s="242" t="s">
        <v>491</v>
      </c>
      <c r="K8" s="242" t="s">
        <v>492</v>
      </c>
      <c r="L8" s="242" t="s">
        <v>493</v>
      </c>
      <c r="M8" s="242" t="s">
        <v>494</v>
      </c>
      <c r="N8" s="242" t="s">
        <v>495</v>
      </c>
      <c r="O8" s="242" t="s">
        <v>496</v>
      </c>
      <c r="P8" s="242" t="s">
        <v>95</v>
      </c>
      <c r="Q8" s="242"/>
      <c r="S8" s="242"/>
      <c r="T8" s="242"/>
      <c r="U8" s="242"/>
    </row>
    <row r="9" spans="1:32" x14ac:dyDescent="0.3">
      <c r="H9" s="296"/>
      <c r="I9" s="297"/>
      <c r="J9" s="242" t="s">
        <v>497</v>
      </c>
      <c r="K9" s="242" t="s">
        <v>498</v>
      </c>
      <c r="L9" s="242" t="s">
        <v>499</v>
      </c>
      <c r="M9" s="242" t="s">
        <v>500</v>
      </c>
      <c r="N9" s="242" t="s">
        <v>501</v>
      </c>
      <c r="O9" s="242" t="s">
        <v>502</v>
      </c>
      <c r="P9" s="242" t="s">
        <v>427</v>
      </c>
      <c r="Q9" s="25"/>
      <c r="R9" s="25"/>
      <c r="S9" s="25"/>
      <c r="T9" s="25"/>
      <c r="U9" s="320"/>
    </row>
    <row r="10" spans="1:32" x14ac:dyDescent="0.3">
      <c r="H10" s="300" t="s">
        <v>503</v>
      </c>
      <c r="I10" s="300" t="s">
        <v>475</v>
      </c>
      <c r="J10" s="320">
        <v>0.83020000000000005</v>
      </c>
      <c r="K10" s="320">
        <v>1.89E-2</v>
      </c>
      <c r="L10" s="320">
        <v>0.1263</v>
      </c>
      <c r="M10" s="320">
        <v>1.4E-3</v>
      </c>
      <c r="N10" s="320">
        <v>2.3199999999999998E-2</v>
      </c>
      <c r="O10" s="320">
        <v>0</v>
      </c>
      <c r="P10" s="320">
        <v>0</v>
      </c>
      <c r="Q10" s="25"/>
      <c r="R10" s="25"/>
      <c r="S10" s="25"/>
      <c r="T10" s="25"/>
      <c r="U10" s="320"/>
      <c r="V10" s="224"/>
      <c r="W10" s="224"/>
    </row>
    <row r="11" spans="1:32" x14ac:dyDescent="0.3">
      <c r="H11" s="300" t="s">
        <v>504</v>
      </c>
      <c r="I11" s="300" t="s">
        <v>473</v>
      </c>
      <c r="J11" s="320">
        <v>0.44269999999999998</v>
      </c>
      <c r="K11" s="320">
        <v>0.23619999999999999</v>
      </c>
      <c r="L11" s="320">
        <v>0.1187</v>
      </c>
      <c r="M11" s="320">
        <v>1.5900000000000001E-2</v>
      </c>
      <c r="N11" s="320">
        <v>0.17979999999999999</v>
      </c>
      <c r="O11" s="320">
        <v>4.0000000000000002E-4</v>
      </c>
      <c r="P11" s="320">
        <v>6.4000000000000003E-3</v>
      </c>
      <c r="Q11" s="25"/>
      <c r="R11" s="25"/>
      <c r="S11" s="25"/>
      <c r="T11" s="25"/>
      <c r="U11" s="320"/>
      <c r="V11" s="224"/>
      <c r="W11" s="224"/>
    </row>
    <row r="12" spans="1:32" x14ac:dyDescent="0.3">
      <c r="H12" s="300" t="s">
        <v>476</v>
      </c>
      <c r="I12" s="301" t="s">
        <v>477</v>
      </c>
      <c r="J12" s="320">
        <v>0.71230000000000004</v>
      </c>
      <c r="K12" s="320">
        <v>6.0100000000000001E-2</v>
      </c>
      <c r="L12" s="320">
        <v>4.0800000000000003E-2</v>
      </c>
      <c r="M12" s="320">
        <v>0.17219999999999999</v>
      </c>
      <c r="N12" s="320">
        <v>5.7000000000000002E-3</v>
      </c>
      <c r="O12" s="320">
        <v>1.6000000000000001E-3</v>
      </c>
      <c r="P12" s="320">
        <v>7.1000000000000004E-3</v>
      </c>
      <c r="Q12" s="25"/>
      <c r="R12" s="25"/>
      <c r="S12" s="25"/>
      <c r="T12" s="25"/>
      <c r="U12" s="320"/>
      <c r="V12" s="224"/>
      <c r="W12" s="224"/>
    </row>
    <row r="13" spans="1:32" x14ac:dyDescent="0.3">
      <c r="F13" s="309"/>
      <c r="G13" s="309"/>
      <c r="H13" s="300" t="s">
        <v>470</v>
      </c>
      <c r="I13" s="300" t="s">
        <v>182</v>
      </c>
      <c r="J13" s="320">
        <v>0.67520000000000002</v>
      </c>
      <c r="K13" s="320">
        <v>8.3500000000000005E-2</v>
      </c>
      <c r="L13" s="320">
        <v>7.5600000000000001E-2</v>
      </c>
      <c r="M13" s="320">
        <v>0.15279999999999999</v>
      </c>
      <c r="N13" s="320">
        <v>4.1000000000000003E-3</v>
      </c>
      <c r="O13" s="320">
        <v>6.1000000000000004E-3</v>
      </c>
      <c r="P13" s="320">
        <v>2.5999999999999999E-3</v>
      </c>
      <c r="R13" s="25"/>
      <c r="S13" s="25"/>
      <c r="T13" s="25"/>
      <c r="U13" s="320"/>
      <c r="V13" s="224"/>
      <c r="W13" s="224"/>
    </row>
    <row r="14" spans="1:32" x14ac:dyDescent="0.3">
      <c r="H14" s="300" t="s">
        <v>471</v>
      </c>
      <c r="I14" s="13" t="s">
        <v>181</v>
      </c>
      <c r="J14" s="320">
        <v>0.51480000000000004</v>
      </c>
      <c r="K14" s="320">
        <v>0.1469</v>
      </c>
      <c r="L14" s="320">
        <v>0.22639999999999999</v>
      </c>
      <c r="M14" s="320">
        <v>2E-3</v>
      </c>
      <c r="N14" s="320">
        <v>1.3899999999999999E-2</v>
      </c>
      <c r="O14" s="320">
        <v>9.4399999999999998E-2</v>
      </c>
      <c r="P14" s="320">
        <v>1.6000000000000001E-3</v>
      </c>
      <c r="Q14" s="321"/>
      <c r="R14" s="321"/>
      <c r="S14" s="321"/>
      <c r="T14" s="321"/>
      <c r="U14" s="322"/>
    </row>
    <row r="15" spans="1:32" x14ac:dyDescent="0.3">
      <c r="J15" s="227"/>
      <c r="K15" s="227"/>
      <c r="L15" s="227"/>
      <c r="M15" s="227"/>
      <c r="N15" s="227"/>
      <c r="O15" s="227"/>
      <c r="P15" s="227"/>
      <c r="Q15" s="323"/>
      <c r="R15" s="323"/>
      <c r="S15" s="323"/>
      <c r="T15" s="323"/>
      <c r="U15" s="305"/>
      <c r="V15" s="305"/>
      <c r="W15" s="306"/>
      <c r="Y15" s="228"/>
      <c r="Z15" s="224"/>
      <c r="AF15" s="224"/>
    </row>
    <row r="16" spans="1:32" x14ac:dyDescent="0.3">
      <c r="H16" s="296"/>
      <c r="J16" s="227"/>
      <c r="K16" s="227"/>
      <c r="L16" s="227"/>
      <c r="M16" s="227"/>
      <c r="N16" s="227"/>
      <c r="O16" s="227"/>
      <c r="P16" s="227"/>
      <c r="Q16" s="227"/>
      <c r="R16" s="323"/>
      <c r="S16" s="323"/>
      <c r="T16" s="323"/>
      <c r="U16" s="305"/>
      <c r="V16" s="305"/>
      <c r="W16" s="306"/>
      <c r="Y16" s="228"/>
      <c r="Z16" s="224"/>
      <c r="AF16" s="224"/>
    </row>
    <row r="17" spans="8:28" x14ac:dyDescent="0.3">
      <c r="H17" s="296"/>
      <c r="J17" s="227"/>
      <c r="K17" s="227"/>
      <c r="L17" s="227"/>
      <c r="M17" s="227"/>
      <c r="N17" s="227"/>
      <c r="O17" s="227"/>
      <c r="P17" s="227"/>
      <c r="Q17" s="323"/>
      <c r="R17" s="323"/>
      <c r="S17" s="323"/>
      <c r="T17" s="323"/>
      <c r="U17" s="305"/>
      <c r="Y17" s="228"/>
    </row>
    <row r="18" spans="8:28" x14ac:dyDescent="0.3">
      <c r="H18" s="296"/>
      <c r="J18" s="227"/>
      <c r="K18" s="227"/>
      <c r="L18" s="227"/>
      <c r="M18" s="227"/>
      <c r="N18" s="227"/>
      <c r="O18" s="227"/>
      <c r="P18" s="227"/>
      <c r="Q18" s="323"/>
      <c r="R18" s="323"/>
      <c r="S18" s="323"/>
      <c r="T18" s="323"/>
      <c r="U18" s="305"/>
      <c r="Y18" s="228"/>
    </row>
    <row r="19" spans="8:28" x14ac:dyDescent="0.3">
      <c r="H19" s="296"/>
      <c r="I19" s="300"/>
      <c r="J19" s="227"/>
      <c r="K19" s="227"/>
      <c r="L19" s="227"/>
      <c r="M19" s="227"/>
      <c r="N19" s="227"/>
      <c r="O19" s="227"/>
      <c r="P19" s="227"/>
      <c r="Q19" s="323"/>
      <c r="R19" s="323"/>
      <c r="S19" s="323"/>
      <c r="T19" s="323"/>
      <c r="U19" s="305"/>
      <c r="V19" s="305"/>
      <c r="W19" s="306"/>
      <c r="Y19" s="228"/>
    </row>
    <row r="20" spans="8:28" x14ac:dyDescent="0.3">
      <c r="H20" s="296"/>
      <c r="I20" s="300"/>
      <c r="J20" s="227"/>
      <c r="K20" s="227"/>
      <c r="L20" s="227"/>
      <c r="M20" s="227"/>
      <c r="N20" s="227"/>
      <c r="O20" s="227"/>
      <c r="P20" s="227"/>
      <c r="Q20" s="323"/>
      <c r="R20" s="323"/>
      <c r="S20" s="323"/>
      <c r="T20" s="323"/>
      <c r="U20" s="305"/>
      <c r="V20" s="305"/>
      <c r="W20" s="306"/>
      <c r="Y20" s="228"/>
      <c r="AB20" s="224"/>
    </row>
    <row r="21" spans="8:28" x14ac:dyDescent="0.3">
      <c r="J21" s="227"/>
      <c r="K21" s="227"/>
      <c r="L21" s="227"/>
      <c r="M21" s="227"/>
      <c r="N21" s="227"/>
      <c r="O21" s="227"/>
      <c r="P21" s="227"/>
    </row>
    <row r="22" spans="8:28" x14ac:dyDescent="0.3">
      <c r="J22" s="227"/>
      <c r="K22" s="227"/>
      <c r="L22" s="227"/>
      <c r="M22" s="227"/>
      <c r="N22" s="227"/>
      <c r="O22" s="227"/>
      <c r="P22" s="227"/>
      <c r="U22" s="311"/>
    </row>
    <row r="23" spans="8:28" x14ac:dyDescent="0.3">
      <c r="I23" s="309"/>
      <c r="J23" s="227"/>
      <c r="K23" s="227"/>
      <c r="L23" s="227"/>
      <c r="M23" s="227"/>
      <c r="N23" s="227"/>
      <c r="O23" s="227"/>
      <c r="P23" s="227"/>
      <c r="Q23" s="309"/>
      <c r="R23" s="312"/>
      <c r="S23" s="309"/>
      <c r="T23" s="311"/>
      <c r="U23" s="311"/>
    </row>
    <row r="24" spans="8:28" x14ac:dyDescent="0.3">
      <c r="I24" s="313"/>
      <c r="J24" s="227"/>
      <c r="K24" s="227"/>
      <c r="L24" s="227"/>
      <c r="M24" s="227"/>
      <c r="N24" s="227"/>
      <c r="O24" s="227"/>
      <c r="P24" s="227"/>
      <c r="Q24" s="309"/>
      <c r="R24" s="312"/>
      <c r="S24" s="313"/>
      <c r="T24" s="311"/>
      <c r="U24" s="311"/>
    </row>
    <row r="25" spans="8:28" x14ac:dyDescent="0.3">
      <c r="J25" s="227"/>
      <c r="K25" s="227"/>
      <c r="L25" s="227"/>
      <c r="M25" s="227"/>
      <c r="N25" s="227"/>
      <c r="O25" s="227"/>
      <c r="P25" s="227"/>
      <c r="Q25" s="309"/>
      <c r="R25" s="312"/>
      <c r="T25" s="311"/>
      <c r="U25" s="311"/>
      <c r="AB25" s="224"/>
    </row>
    <row r="26" spans="8:28" x14ac:dyDescent="0.3">
      <c r="J26" s="227"/>
      <c r="K26" s="227"/>
      <c r="L26" s="227"/>
      <c r="M26" s="227"/>
      <c r="N26" s="227"/>
      <c r="O26" s="227"/>
      <c r="P26" s="227"/>
      <c r="Q26" s="309"/>
      <c r="R26" s="312"/>
      <c r="T26" s="311"/>
      <c r="U26" s="311"/>
    </row>
    <row r="27" spans="8:28" x14ac:dyDescent="0.3">
      <c r="I27" s="309"/>
      <c r="J27" s="227"/>
      <c r="K27" s="227"/>
      <c r="L27" s="227"/>
      <c r="M27" s="227"/>
      <c r="N27" s="227"/>
      <c r="O27" s="227"/>
      <c r="P27" s="227"/>
      <c r="Q27" s="309"/>
      <c r="R27" s="312"/>
      <c r="S27" s="309"/>
      <c r="T27" s="311"/>
      <c r="U27" s="311"/>
    </row>
    <row r="28" spans="8:28" x14ac:dyDescent="0.3">
      <c r="I28" s="309"/>
      <c r="J28" s="295"/>
      <c r="K28" s="295"/>
      <c r="L28" s="295"/>
      <c r="M28" s="228"/>
      <c r="N28" s="312"/>
      <c r="O28" s="309"/>
      <c r="P28" s="309"/>
      <c r="Q28" s="309"/>
      <c r="R28" s="312"/>
      <c r="S28" s="309"/>
      <c r="T28" s="311"/>
      <c r="U28" s="311"/>
    </row>
    <row r="29" spans="8:28" x14ac:dyDescent="0.3">
      <c r="I29" s="309"/>
      <c r="J29" s="295"/>
      <c r="K29" s="295"/>
      <c r="L29" s="295"/>
      <c r="M29" s="228"/>
      <c r="N29" s="312"/>
      <c r="O29" s="309"/>
      <c r="P29" s="309"/>
      <c r="Q29" s="309"/>
      <c r="R29" s="312"/>
      <c r="S29" s="309"/>
      <c r="T29" s="311"/>
      <c r="U29" s="311"/>
    </row>
    <row r="30" spans="8:28" x14ac:dyDescent="0.3">
      <c r="I30" s="309"/>
      <c r="J30" s="295"/>
      <c r="K30" s="295"/>
      <c r="L30" s="295"/>
      <c r="M30" s="228"/>
      <c r="N30" s="312"/>
      <c r="O30" s="309"/>
      <c r="P30" s="309"/>
      <c r="Q30" s="309"/>
      <c r="R30" s="312"/>
      <c r="S30" s="309"/>
      <c r="T30" s="311"/>
      <c r="U30" s="311"/>
    </row>
    <row r="31" spans="8:28" x14ac:dyDescent="0.3">
      <c r="I31" s="309"/>
      <c r="J31" s="295"/>
      <c r="K31" s="295"/>
      <c r="L31" s="295"/>
      <c r="M31" s="228"/>
      <c r="N31" s="312"/>
      <c r="O31" s="309"/>
      <c r="P31" s="309"/>
      <c r="Q31" s="309"/>
      <c r="R31" s="312"/>
      <c r="S31" s="309"/>
      <c r="T31" s="311"/>
      <c r="U31" s="311"/>
    </row>
    <row r="32" spans="8:28" x14ac:dyDescent="0.3">
      <c r="I32" s="309"/>
      <c r="J32" s="295"/>
      <c r="K32" s="295"/>
      <c r="L32" s="295"/>
      <c r="M32" s="228"/>
      <c r="N32" s="312"/>
      <c r="O32" s="309"/>
      <c r="P32" s="309"/>
      <c r="Q32" s="309"/>
      <c r="R32" s="312"/>
      <c r="S32" s="309"/>
      <c r="T32" s="311"/>
      <c r="U32" s="311"/>
    </row>
    <row r="33" spans="10:22" x14ac:dyDescent="0.3">
      <c r="M33" s="228"/>
      <c r="N33" s="312"/>
      <c r="R33" s="312"/>
    </row>
    <row r="34" spans="10:22" x14ac:dyDescent="0.3">
      <c r="J34" s="311"/>
      <c r="K34" s="311"/>
      <c r="L34" s="311"/>
      <c r="M34" s="228"/>
      <c r="N34" s="312"/>
      <c r="O34" s="312"/>
      <c r="P34" s="311"/>
      <c r="Q34" s="311"/>
      <c r="R34" s="312"/>
      <c r="T34" s="311"/>
      <c r="U34" s="311"/>
    </row>
    <row r="35" spans="10:22" x14ac:dyDescent="0.3">
      <c r="J35" s="311"/>
      <c r="K35" s="311"/>
      <c r="L35" s="311"/>
      <c r="M35" s="228"/>
      <c r="N35" s="312"/>
      <c r="O35" s="312"/>
      <c r="P35" s="311"/>
      <c r="Q35" s="311"/>
      <c r="R35" s="312"/>
      <c r="T35" s="311"/>
      <c r="U35" s="311"/>
    </row>
    <row r="36" spans="10:22" x14ac:dyDescent="0.3">
      <c r="J36" s="228"/>
      <c r="K36" s="228"/>
      <c r="L36" s="228"/>
      <c r="P36" s="228"/>
      <c r="Q36" s="228"/>
      <c r="T36" s="228"/>
      <c r="U36" s="228"/>
    </row>
    <row r="37" spans="10:22" x14ac:dyDescent="0.3">
      <c r="J37" s="228"/>
      <c r="K37" s="228"/>
      <c r="L37" s="228"/>
      <c r="P37" s="228"/>
      <c r="Q37" s="228"/>
      <c r="T37" s="228"/>
      <c r="U37" s="228"/>
    </row>
    <row r="38" spans="10:22" x14ac:dyDescent="0.3">
      <c r="J38" s="227"/>
      <c r="K38" s="227"/>
      <c r="L38" s="227"/>
      <c r="N38" s="227"/>
      <c r="O38" s="227"/>
      <c r="P38" s="227"/>
      <c r="Q38" s="227"/>
      <c r="R38" s="227"/>
      <c r="S38" s="227"/>
      <c r="T38" s="227"/>
      <c r="U38" s="227"/>
      <c r="V38" s="227"/>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3"/>
  <dimension ref="A1:X21"/>
  <sheetViews>
    <sheetView showGridLines="0" zoomScale="120" zoomScaleNormal="120" workbookViewId="0">
      <selection activeCell="G1" sqref="G1"/>
    </sheetView>
  </sheetViews>
  <sheetFormatPr defaultColWidth="9.109375" defaultRowHeight="14.4" x14ac:dyDescent="0.3"/>
  <cols>
    <col min="1" max="1" width="7.33203125" style="324" bestFit="1" customWidth="1"/>
    <col min="2" max="2" width="9.109375" style="324"/>
    <col min="3" max="5" width="12.6640625" style="324" customWidth="1"/>
    <col min="6" max="6" width="14" style="324" customWidth="1"/>
    <col min="7" max="7" width="17.6640625" style="324" customWidth="1"/>
    <col min="8" max="8" width="17.33203125" style="324" customWidth="1"/>
    <col min="9" max="15" width="5.6640625" style="324" customWidth="1"/>
    <col min="16" max="16" width="5.6640625" style="324" bestFit="1" customWidth="1"/>
    <col min="17" max="17" width="6.6640625" style="324" bestFit="1" customWidth="1"/>
    <col min="18" max="18" width="6.109375" style="324" bestFit="1" customWidth="1"/>
    <col min="19" max="19" width="7" style="324" bestFit="1" customWidth="1"/>
    <col min="20" max="22" width="5.6640625" style="324" bestFit="1" customWidth="1"/>
    <col min="23" max="16384" width="9.109375" style="324"/>
  </cols>
  <sheetData>
    <row r="1" spans="1:24" x14ac:dyDescent="0.3">
      <c r="A1" s="2" t="s">
        <v>48</v>
      </c>
      <c r="B1" s="2" t="s">
        <v>505</v>
      </c>
      <c r="G1" s="293" t="s">
        <v>50</v>
      </c>
    </row>
    <row r="2" spans="1:24" x14ac:dyDescent="0.3">
      <c r="A2" s="2" t="s">
        <v>51</v>
      </c>
      <c r="B2" s="2" t="s">
        <v>506</v>
      </c>
    </row>
    <row r="3" spans="1:24" x14ac:dyDescent="0.3">
      <c r="A3" s="3" t="s">
        <v>52</v>
      </c>
      <c r="B3" s="3" t="s">
        <v>53</v>
      </c>
    </row>
    <row r="4" spans="1:24" x14ac:dyDescent="0.3">
      <c r="A4" s="3" t="s">
        <v>54</v>
      </c>
      <c r="B4" s="3" t="s">
        <v>55</v>
      </c>
    </row>
    <row r="5" spans="1:24" x14ac:dyDescent="0.3">
      <c r="A5" s="4" t="s">
        <v>56</v>
      </c>
      <c r="B5" s="325"/>
    </row>
    <row r="6" spans="1:24" x14ac:dyDescent="0.3">
      <c r="A6" s="4" t="s">
        <v>57</v>
      </c>
      <c r="B6" s="326"/>
    </row>
    <row r="7" spans="1:24" x14ac:dyDescent="0.3">
      <c r="C7" s="327"/>
      <c r="D7" s="327"/>
      <c r="E7" s="327"/>
      <c r="F7" s="327"/>
      <c r="G7" s="327"/>
      <c r="H7" s="327"/>
      <c r="I7" s="328"/>
      <c r="J7" s="328"/>
      <c r="K7" s="328"/>
      <c r="L7" s="328"/>
      <c r="M7" s="328"/>
      <c r="N7" s="328"/>
      <c r="O7" s="328"/>
      <c r="P7" s="328"/>
      <c r="Q7" s="328"/>
      <c r="R7" s="328"/>
    </row>
    <row r="8" spans="1:24" x14ac:dyDescent="0.3">
      <c r="C8" s="327"/>
      <c r="D8" s="327"/>
      <c r="E8" s="327"/>
      <c r="F8" s="327"/>
      <c r="G8" s="327"/>
      <c r="H8" s="327"/>
      <c r="I8" s="328"/>
      <c r="J8" s="328"/>
      <c r="K8" s="328"/>
      <c r="L8" s="328"/>
      <c r="M8" s="328"/>
      <c r="N8" s="328"/>
      <c r="O8" s="328"/>
      <c r="P8" s="328"/>
      <c r="Q8" s="328"/>
      <c r="R8" s="328"/>
    </row>
    <row r="9" spans="1:24" x14ac:dyDescent="0.3">
      <c r="C9" s="327"/>
      <c r="D9" s="327"/>
      <c r="E9" s="327"/>
      <c r="F9" s="327"/>
      <c r="G9" s="327"/>
      <c r="H9" s="327"/>
    </row>
    <row r="10" spans="1:24" x14ac:dyDescent="0.3">
      <c r="C10" s="327"/>
      <c r="D10" s="327"/>
      <c r="E10" s="327"/>
      <c r="F10" s="327"/>
      <c r="G10" s="327"/>
      <c r="H10" s="329"/>
      <c r="I10" s="242" t="s">
        <v>76</v>
      </c>
      <c r="J10" s="237"/>
      <c r="K10" s="237"/>
      <c r="L10" s="242" t="s">
        <v>130</v>
      </c>
      <c r="M10" s="237"/>
      <c r="N10" s="242" t="s">
        <v>133</v>
      </c>
      <c r="O10" s="237"/>
      <c r="P10" s="242" t="s">
        <v>144</v>
      </c>
      <c r="Q10" s="237"/>
      <c r="R10" s="242" t="s">
        <v>151</v>
      </c>
      <c r="S10" s="237"/>
      <c r="T10" s="242" t="s">
        <v>257</v>
      </c>
      <c r="U10" s="237"/>
      <c r="V10" s="242" t="s">
        <v>269</v>
      </c>
      <c r="W10" s="237"/>
      <c r="X10" s="242" t="s">
        <v>343</v>
      </c>
    </row>
    <row r="11" spans="1:24" x14ac:dyDescent="0.3">
      <c r="H11" s="329"/>
      <c r="I11" s="242" t="s">
        <v>430</v>
      </c>
      <c r="J11" s="237"/>
      <c r="K11" s="237"/>
      <c r="L11" s="242" t="s">
        <v>431</v>
      </c>
      <c r="M11" s="237"/>
      <c r="N11" s="242" t="s">
        <v>432</v>
      </c>
      <c r="O11" s="237"/>
      <c r="P11" s="242" t="s">
        <v>433</v>
      </c>
      <c r="Q11" s="237"/>
      <c r="R11" s="242" t="s">
        <v>434</v>
      </c>
      <c r="S11" s="237"/>
      <c r="T11" s="242" t="s">
        <v>435</v>
      </c>
      <c r="U11" s="237"/>
      <c r="V11" s="242" t="s">
        <v>436</v>
      </c>
      <c r="W11" s="237"/>
      <c r="X11" s="242" t="s">
        <v>437</v>
      </c>
    </row>
    <row r="12" spans="1:24" x14ac:dyDescent="0.3">
      <c r="B12" s="330"/>
      <c r="C12" s="331"/>
      <c r="D12" s="331"/>
      <c r="E12" s="331"/>
      <c r="F12" s="331"/>
      <c r="G12" s="181" t="s">
        <v>507</v>
      </c>
      <c r="H12" s="181" t="s">
        <v>508</v>
      </c>
      <c r="I12" s="181">
        <v>9.07</v>
      </c>
      <c r="J12" s="181">
        <v>10.210000000000001</v>
      </c>
      <c r="K12" s="181">
        <v>11.3</v>
      </c>
      <c r="L12" s="181">
        <v>11.32</v>
      </c>
      <c r="M12" s="181">
        <v>11.03</v>
      </c>
      <c r="N12" s="181">
        <v>10.92</v>
      </c>
      <c r="O12" s="181">
        <v>11.52</v>
      </c>
      <c r="P12" s="181">
        <v>11.77</v>
      </c>
      <c r="Q12" s="181">
        <v>11.44</v>
      </c>
      <c r="R12" s="181">
        <v>11.71</v>
      </c>
      <c r="S12" s="181">
        <v>13.05</v>
      </c>
      <c r="T12" s="181">
        <v>12.68</v>
      </c>
      <c r="U12" s="181">
        <v>12.96</v>
      </c>
      <c r="V12" s="181">
        <v>13.83</v>
      </c>
      <c r="W12" s="181">
        <v>15.5</v>
      </c>
      <c r="X12" s="181">
        <v>15.81</v>
      </c>
    </row>
    <row r="13" spans="1:24" x14ac:dyDescent="0.3">
      <c r="C13" s="331"/>
      <c r="D13" s="331"/>
      <c r="E13" s="331"/>
      <c r="F13" s="331"/>
      <c r="G13" s="181" t="s">
        <v>509</v>
      </c>
      <c r="H13" s="181" t="s">
        <v>510</v>
      </c>
      <c r="I13" s="332">
        <v>0.85319999999999996</v>
      </c>
      <c r="J13" s="332">
        <v>0.98350000000000004</v>
      </c>
      <c r="K13" s="332">
        <v>1.1205000000000001</v>
      </c>
      <c r="L13" s="332">
        <v>1.2428999999999999</v>
      </c>
      <c r="M13" s="332">
        <v>1.2726999999999999</v>
      </c>
      <c r="N13" s="332">
        <v>1.1921999999999999</v>
      </c>
      <c r="O13" s="332">
        <v>1.1412</v>
      </c>
      <c r="P13" s="332">
        <v>1.1074999999999999</v>
      </c>
      <c r="Q13" s="332">
        <v>1.0784</v>
      </c>
      <c r="R13" s="332">
        <v>1.0604</v>
      </c>
      <c r="S13" s="332">
        <v>1.0634999999999999</v>
      </c>
      <c r="T13" s="332">
        <v>1.0359</v>
      </c>
      <c r="U13" s="332">
        <v>0.98899999999999999</v>
      </c>
      <c r="V13" s="332">
        <v>0.93559999999999999</v>
      </c>
      <c r="W13" s="332">
        <v>0.89759999999999995</v>
      </c>
      <c r="X13" s="332">
        <v>0.88009999999999999</v>
      </c>
    </row>
    <row r="14" spans="1:24" x14ac:dyDescent="0.3">
      <c r="C14" s="331"/>
      <c r="D14" s="331"/>
      <c r="E14" s="331"/>
      <c r="F14" s="331"/>
      <c r="G14" s="181" t="s">
        <v>511</v>
      </c>
      <c r="H14" s="181" t="s">
        <v>512</v>
      </c>
      <c r="I14" s="332">
        <v>2.1124999999999998</v>
      </c>
      <c r="J14" s="332">
        <v>2.4371999999999998</v>
      </c>
      <c r="K14" s="332">
        <v>2.9106000000000001</v>
      </c>
      <c r="L14" s="332">
        <v>3.5123000000000002</v>
      </c>
      <c r="M14" s="332">
        <v>3.5186999999999999</v>
      </c>
      <c r="N14" s="332">
        <v>3.2932000000000001</v>
      </c>
      <c r="O14" s="332">
        <v>3.1533000000000002</v>
      </c>
      <c r="P14" s="332">
        <v>2.9245000000000001</v>
      </c>
      <c r="Q14" s="332">
        <v>2.7515999999999998</v>
      </c>
      <c r="R14" s="332">
        <v>2.6345999999999998</v>
      </c>
      <c r="S14" s="332">
        <v>2.5937000000000001</v>
      </c>
      <c r="T14" s="332">
        <v>2.5236999999999998</v>
      </c>
      <c r="U14" s="332">
        <v>2.5015000000000001</v>
      </c>
      <c r="V14" s="332">
        <v>2.4548000000000001</v>
      </c>
      <c r="W14" s="332">
        <v>2.4279999999999999</v>
      </c>
      <c r="X14" s="332">
        <v>2.3462000000000001</v>
      </c>
    </row>
    <row r="15" spans="1:24" x14ac:dyDescent="0.3">
      <c r="C15" s="333"/>
      <c r="D15" s="333"/>
      <c r="E15" s="333"/>
      <c r="F15" s="333"/>
      <c r="G15" s="333"/>
      <c r="H15" s="331"/>
      <c r="I15" s="334"/>
      <c r="J15" s="334"/>
      <c r="K15" s="334"/>
      <c r="L15" s="334"/>
      <c r="M15" s="334"/>
      <c r="N15" s="334"/>
      <c r="O15" s="334"/>
      <c r="P15" s="334"/>
      <c r="Q15" s="334"/>
      <c r="R15" s="334"/>
      <c r="T15" s="335"/>
      <c r="U15" s="335"/>
      <c r="X15" s="181"/>
    </row>
    <row r="16" spans="1:24" x14ac:dyDescent="0.3">
      <c r="C16" s="336"/>
      <c r="D16" s="336"/>
      <c r="E16" s="336"/>
      <c r="F16" s="336"/>
      <c r="G16" s="336"/>
      <c r="H16" s="331"/>
      <c r="I16" s="334"/>
      <c r="J16" s="334"/>
      <c r="K16" s="334"/>
      <c r="L16" s="334"/>
      <c r="M16" s="334"/>
      <c r="N16" s="334"/>
      <c r="O16" s="334"/>
      <c r="P16" s="334"/>
      <c r="Q16" s="334"/>
      <c r="R16" s="334"/>
      <c r="S16" s="334"/>
      <c r="T16" s="334"/>
      <c r="U16" s="334"/>
      <c r="V16" s="334"/>
      <c r="W16" s="334"/>
      <c r="X16" s="334"/>
    </row>
    <row r="17" spans="8:24" x14ac:dyDescent="0.3">
      <c r="H17" s="331"/>
      <c r="I17" s="337"/>
      <c r="J17" s="337"/>
      <c r="K17" s="337"/>
      <c r="L17" s="335"/>
      <c r="M17" s="335"/>
      <c r="N17" s="335"/>
      <c r="O17" s="335"/>
      <c r="P17" s="335"/>
      <c r="Q17" s="334"/>
      <c r="R17" s="334"/>
      <c r="S17" s="334"/>
      <c r="T17" s="334"/>
      <c r="U17" s="334"/>
      <c r="V17" s="334"/>
      <c r="W17" s="334"/>
      <c r="X17" s="334"/>
    </row>
    <row r="18" spans="8:24" x14ac:dyDescent="0.3">
      <c r="I18" s="337"/>
      <c r="J18" s="337"/>
      <c r="K18" s="337"/>
      <c r="L18" s="335"/>
      <c r="M18" s="335"/>
      <c r="N18" s="335"/>
      <c r="Q18" s="334"/>
      <c r="R18" s="334"/>
      <c r="S18" s="334"/>
      <c r="T18" s="334"/>
      <c r="U18" s="334"/>
      <c r="V18" s="334"/>
      <c r="W18" s="334"/>
      <c r="X18" s="334"/>
    </row>
    <row r="19" spans="8:24" x14ac:dyDescent="0.3">
      <c r="I19" s="338"/>
      <c r="J19" s="337"/>
      <c r="K19" s="337"/>
      <c r="L19" s="335"/>
      <c r="M19" s="335"/>
      <c r="N19" s="335"/>
      <c r="P19"/>
    </row>
    <row r="20" spans="8:24" x14ac:dyDescent="0.3">
      <c r="L20" s="335"/>
      <c r="M20" s="335"/>
      <c r="N20" s="335"/>
    </row>
    <row r="21" spans="8:24" x14ac:dyDescent="0.3">
      <c r="L21" s="337"/>
      <c r="M21" s="337"/>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7"/>
  <dimension ref="A1:Z38"/>
  <sheetViews>
    <sheetView showGridLines="0" zoomScale="120" zoomScaleNormal="120" workbookViewId="0">
      <selection activeCell="K1" sqref="K1"/>
    </sheetView>
  </sheetViews>
  <sheetFormatPr defaultColWidth="8.6640625" defaultRowHeight="14.4" x14ac:dyDescent="0.3"/>
  <cols>
    <col min="1" max="1" width="7.109375" style="217" bestFit="1" customWidth="1"/>
    <col min="2" max="5" width="8.6640625" style="217"/>
    <col min="6" max="8" width="11.44140625" style="217" customWidth="1"/>
    <col min="9" max="9" width="15.6640625" style="217" customWidth="1"/>
    <col min="10" max="10" width="4.44140625" style="217" customWidth="1"/>
    <col min="11" max="11" width="4.6640625" style="217" customWidth="1"/>
    <col min="12" max="12" width="4.44140625" style="217" customWidth="1"/>
    <col min="13" max="13" width="4.44140625" style="203" customWidth="1"/>
    <col min="14" max="18" width="4.44140625" style="217" customWidth="1"/>
    <col min="19" max="19" width="4.6640625" style="217" customWidth="1"/>
    <col min="20" max="21" width="4.6640625" style="217" bestFit="1" customWidth="1"/>
    <col min="22" max="22" width="4.44140625" style="217" bestFit="1" customWidth="1"/>
    <col min="23" max="24" width="4.6640625" style="217" bestFit="1" customWidth="1"/>
    <col min="25" max="25" width="5.109375" style="217" bestFit="1" customWidth="1"/>
    <col min="26" max="26" width="9.44140625" style="217" customWidth="1"/>
    <col min="27" max="16384" width="8.6640625" style="217"/>
  </cols>
  <sheetData>
    <row r="1" spans="1:26" x14ac:dyDescent="0.3">
      <c r="A1" s="2" t="s">
        <v>48</v>
      </c>
      <c r="B1" s="2" t="s">
        <v>513</v>
      </c>
      <c r="K1" s="293" t="s">
        <v>50</v>
      </c>
    </row>
    <row r="2" spans="1:26" x14ac:dyDescent="0.3">
      <c r="A2" s="2" t="s">
        <v>51</v>
      </c>
      <c r="B2" s="2" t="s">
        <v>514</v>
      </c>
    </row>
    <row r="3" spans="1:26" x14ac:dyDescent="0.3">
      <c r="A3" s="3" t="s">
        <v>52</v>
      </c>
      <c r="B3" s="3" t="s">
        <v>53</v>
      </c>
    </row>
    <row r="4" spans="1:26" x14ac:dyDescent="0.3">
      <c r="A4" s="3" t="s">
        <v>54</v>
      </c>
      <c r="B4" s="3" t="s">
        <v>55</v>
      </c>
    </row>
    <row r="5" spans="1:26" x14ac:dyDescent="0.3">
      <c r="A5" s="4" t="s">
        <v>56</v>
      </c>
      <c r="B5" s="294"/>
      <c r="I5" s="295"/>
    </row>
    <row r="6" spans="1:26" x14ac:dyDescent="0.3">
      <c r="A6" s="4" t="s">
        <v>57</v>
      </c>
      <c r="B6" s="294" t="s">
        <v>515</v>
      </c>
      <c r="I6" s="295"/>
    </row>
    <row r="7" spans="1:26" ht="15" customHeight="1" x14ac:dyDescent="0.3">
      <c r="B7" s="294"/>
      <c r="H7" s="296"/>
      <c r="I7" s="297"/>
      <c r="J7" s="242" t="s">
        <v>76</v>
      </c>
      <c r="K7" s="237"/>
      <c r="L7" s="237"/>
      <c r="M7" s="242" t="s">
        <v>130</v>
      </c>
      <c r="N7" s="237"/>
      <c r="O7" s="242" t="s">
        <v>133</v>
      </c>
      <c r="P7" s="237"/>
      <c r="Q7" s="242" t="s">
        <v>144</v>
      </c>
      <c r="R7" s="237"/>
      <c r="S7" s="242" t="s">
        <v>151</v>
      </c>
      <c r="T7" s="237"/>
      <c r="U7" s="242" t="s">
        <v>257</v>
      </c>
      <c r="V7" s="237"/>
      <c r="W7" s="242" t="s">
        <v>269</v>
      </c>
      <c r="X7" s="237"/>
      <c r="Y7" s="242" t="s">
        <v>343</v>
      </c>
    </row>
    <row r="8" spans="1:26" x14ac:dyDescent="0.3">
      <c r="H8" s="296"/>
      <c r="I8" s="13"/>
      <c r="J8" s="242" t="s">
        <v>430</v>
      </c>
      <c r="K8" s="237"/>
      <c r="L8" s="237"/>
      <c r="M8" s="242" t="s">
        <v>431</v>
      </c>
      <c r="N8" s="237"/>
      <c r="O8" s="242" t="s">
        <v>432</v>
      </c>
      <c r="P8" s="237"/>
      <c r="Q8" s="242" t="s">
        <v>433</v>
      </c>
      <c r="R8" s="237"/>
      <c r="S8" s="242" t="s">
        <v>434</v>
      </c>
      <c r="T8" s="237"/>
      <c r="U8" s="242" t="s">
        <v>435</v>
      </c>
      <c r="V8" s="237"/>
      <c r="W8" s="242" t="s">
        <v>436</v>
      </c>
      <c r="X8" s="237"/>
      <c r="Y8" s="242" t="s">
        <v>437</v>
      </c>
    </row>
    <row r="9" spans="1:26" x14ac:dyDescent="0.3">
      <c r="H9" s="300" t="s">
        <v>516</v>
      </c>
      <c r="I9" s="13" t="s">
        <v>181</v>
      </c>
      <c r="J9" s="25">
        <v>1</v>
      </c>
      <c r="K9" s="25">
        <v>0.96640000000000004</v>
      </c>
      <c r="L9" s="25">
        <v>1.3877999999999999</v>
      </c>
      <c r="M9" s="25">
        <v>1.5314000000000001</v>
      </c>
      <c r="N9" s="25">
        <v>1.2551000000000001</v>
      </c>
      <c r="O9" s="25">
        <v>1.5468999999999999</v>
      </c>
      <c r="P9" s="25">
        <v>1.7172000000000001</v>
      </c>
      <c r="Q9" s="25">
        <v>1.7816000000000001</v>
      </c>
      <c r="R9" s="25">
        <v>1.5956999999999999</v>
      </c>
      <c r="S9" s="25">
        <v>1.9018999999999999</v>
      </c>
      <c r="T9" s="320">
        <v>2.0884</v>
      </c>
      <c r="U9" s="320">
        <v>2.1663999999999999</v>
      </c>
      <c r="V9" s="320">
        <v>1.8732</v>
      </c>
      <c r="W9" s="320">
        <v>2.3338000000000001</v>
      </c>
      <c r="X9" s="320">
        <v>2.4525000000000001</v>
      </c>
      <c r="Y9" s="320">
        <v>2.6166</v>
      </c>
    </row>
    <row r="10" spans="1:26" x14ac:dyDescent="0.3">
      <c r="H10" s="300" t="s">
        <v>517</v>
      </c>
      <c r="I10" s="300" t="s">
        <v>473</v>
      </c>
      <c r="J10" s="25">
        <v>1</v>
      </c>
      <c r="K10" s="25">
        <v>0.45700000000000002</v>
      </c>
      <c r="L10" s="25">
        <v>0.66669999999999996</v>
      </c>
      <c r="M10" s="25">
        <v>0.60950000000000004</v>
      </c>
      <c r="N10" s="25">
        <v>0.73509999999999998</v>
      </c>
      <c r="O10" s="25">
        <v>0.72240000000000004</v>
      </c>
      <c r="P10" s="25">
        <v>0.75939999999999996</v>
      </c>
      <c r="Q10" s="25">
        <v>0.70040000000000002</v>
      </c>
      <c r="R10" s="25">
        <v>0.87839999999999996</v>
      </c>
      <c r="S10" s="25">
        <v>0.86040000000000005</v>
      </c>
      <c r="T10" s="320">
        <v>0.99739999999999995</v>
      </c>
      <c r="U10" s="320">
        <v>0.88070000000000004</v>
      </c>
      <c r="V10" s="320">
        <v>1.0336000000000001</v>
      </c>
      <c r="W10" s="320">
        <v>1.0613999999999999</v>
      </c>
      <c r="X10" s="320">
        <v>1.2164999999999999</v>
      </c>
      <c r="Y10" s="320">
        <v>0.98270000000000002</v>
      </c>
    </row>
    <row r="11" spans="1:26" x14ac:dyDescent="0.3">
      <c r="H11" s="300" t="s">
        <v>518</v>
      </c>
      <c r="I11" s="300" t="s">
        <v>182</v>
      </c>
      <c r="J11" s="25">
        <v>1</v>
      </c>
      <c r="K11" s="25">
        <v>1.2833000000000001</v>
      </c>
      <c r="L11" s="25">
        <v>1.6595</v>
      </c>
      <c r="M11" s="25">
        <v>1.6359999999999999</v>
      </c>
      <c r="N11" s="25">
        <v>1.3091999999999999</v>
      </c>
      <c r="O11" s="25">
        <v>1.7032</v>
      </c>
      <c r="P11" s="25">
        <v>1.9883999999999999</v>
      </c>
      <c r="Q11" s="25">
        <v>1.9575</v>
      </c>
      <c r="R11" s="25">
        <v>1.6769000000000001</v>
      </c>
      <c r="S11" s="25">
        <v>2.0588000000000002</v>
      </c>
      <c r="T11" s="320">
        <v>2.2814000000000001</v>
      </c>
      <c r="U11" s="320">
        <v>2.7054999999999998</v>
      </c>
      <c r="V11" s="320">
        <v>3.4647999999999999</v>
      </c>
      <c r="W11" s="320">
        <v>4.7653999999999996</v>
      </c>
      <c r="X11" s="320">
        <v>5.1108000000000002</v>
      </c>
      <c r="Y11" s="320">
        <v>5.4290000000000003</v>
      </c>
    </row>
    <row r="12" spans="1:26" x14ac:dyDescent="0.3">
      <c r="H12" s="300" t="s">
        <v>519</v>
      </c>
      <c r="I12" s="300" t="s">
        <v>477</v>
      </c>
      <c r="J12" s="25">
        <v>1</v>
      </c>
      <c r="K12" s="25">
        <v>1.4325000000000001</v>
      </c>
      <c r="L12" s="25">
        <v>2.0017999999999998</v>
      </c>
      <c r="M12" s="25">
        <v>1.7715000000000001</v>
      </c>
      <c r="N12" s="25">
        <v>1.8043</v>
      </c>
      <c r="O12" s="25">
        <v>1.9507000000000001</v>
      </c>
      <c r="P12" s="25">
        <v>2.2145000000000001</v>
      </c>
      <c r="Q12" s="25">
        <v>1.8123</v>
      </c>
      <c r="R12" s="25">
        <v>1.8589</v>
      </c>
      <c r="S12" s="25">
        <v>2.1535000000000002</v>
      </c>
      <c r="T12" s="320">
        <v>2.4260999999999999</v>
      </c>
      <c r="U12" s="320">
        <v>2.1802999999999999</v>
      </c>
      <c r="V12" s="320">
        <v>1.905</v>
      </c>
      <c r="W12" s="320">
        <v>2.0318000000000001</v>
      </c>
      <c r="X12" s="320">
        <v>2.3006000000000002</v>
      </c>
      <c r="Y12" s="320">
        <v>2.0432000000000001</v>
      </c>
    </row>
    <row r="13" spans="1:26" x14ac:dyDescent="0.3">
      <c r="F13" s="309"/>
      <c r="G13" s="309"/>
      <c r="H13" s="300" t="s">
        <v>478</v>
      </c>
      <c r="I13" s="300" t="s">
        <v>479</v>
      </c>
      <c r="J13" s="25">
        <v>1</v>
      </c>
      <c r="K13" s="25">
        <v>0.48209999999999997</v>
      </c>
      <c r="L13" s="25">
        <v>0.90290000000000004</v>
      </c>
      <c r="M13" s="25">
        <v>0.90669999999999995</v>
      </c>
      <c r="N13" s="25">
        <v>0.93049999999999999</v>
      </c>
      <c r="O13" s="25">
        <v>1.0143</v>
      </c>
      <c r="P13" s="25">
        <v>1.2414000000000001</v>
      </c>
      <c r="Q13" s="25">
        <v>1.2657</v>
      </c>
      <c r="R13" s="25">
        <v>0.99109999999999998</v>
      </c>
      <c r="S13" s="25">
        <v>0.87109999999999999</v>
      </c>
      <c r="T13" s="320">
        <v>0.94140000000000001</v>
      </c>
      <c r="U13" s="320">
        <v>1.0042</v>
      </c>
      <c r="V13" s="320">
        <v>1.0559000000000001</v>
      </c>
      <c r="W13" s="320">
        <v>1.1825000000000001</v>
      </c>
      <c r="X13" s="320">
        <v>1.1376999999999999</v>
      </c>
      <c r="Y13" s="320">
        <v>1.4801</v>
      </c>
    </row>
    <row r="14" spans="1:26" x14ac:dyDescent="0.3">
      <c r="H14" s="339" t="s">
        <v>474</v>
      </c>
      <c r="I14" s="339" t="s">
        <v>475</v>
      </c>
      <c r="J14" s="321">
        <v>1</v>
      </c>
      <c r="K14" s="321">
        <v>0.73109999999999997</v>
      </c>
      <c r="L14" s="321">
        <v>0.93369999999999997</v>
      </c>
      <c r="M14" s="321">
        <v>1.0255000000000001</v>
      </c>
      <c r="N14" s="321">
        <v>0.86760000000000004</v>
      </c>
      <c r="O14" s="321">
        <v>0.86539999999999995</v>
      </c>
      <c r="P14" s="321">
        <v>1.0042</v>
      </c>
      <c r="Q14" s="321">
        <v>1.2228000000000001</v>
      </c>
      <c r="R14" s="321">
        <v>1.0213000000000001</v>
      </c>
      <c r="S14" s="321">
        <v>0.99629999999999996</v>
      </c>
      <c r="T14" s="322">
        <v>1.0936999999999999</v>
      </c>
      <c r="U14" s="322">
        <v>1.2797000000000001</v>
      </c>
      <c r="V14" s="322">
        <v>1.079</v>
      </c>
      <c r="W14" s="322">
        <v>1.0391999999999999</v>
      </c>
      <c r="X14" s="322">
        <v>1.1649</v>
      </c>
      <c r="Y14" s="322">
        <v>1.3263</v>
      </c>
    </row>
    <row r="15" spans="1:26" x14ac:dyDescent="0.3">
      <c r="I15" s="300"/>
      <c r="J15" s="323"/>
      <c r="K15" s="323"/>
      <c r="L15" s="323"/>
      <c r="M15" s="323"/>
      <c r="N15" s="323"/>
      <c r="O15" s="323"/>
      <c r="P15" s="323"/>
      <c r="Q15" s="323"/>
      <c r="R15" s="323"/>
      <c r="S15" s="323"/>
      <c r="T15" s="305"/>
      <c r="U15" s="305"/>
      <c r="V15" s="306"/>
      <c r="X15" s="228"/>
      <c r="Y15" s="320"/>
      <c r="Z15" s="224"/>
    </row>
    <row r="16" spans="1:26" x14ac:dyDescent="0.3">
      <c r="H16" s="296"/>
      <c r="I16" s="300"/>
      <c r="J16" s="323"/>
      <c r="K16" s="323"/>
      <c r="L16" s="323"/>
      <c r="M16" s="323"/>
      <c r="N16" s="323"/>
      <c r="O16" s="323"/>
      <c r="P16" s="323"/>
      <c r="Q16" s="323"/>
      <c r="R16" s="323"/>
      <c r="S16" s="323"/>
      <c r="T16" s="305"/>
      <c r="U16" s="305"/>
      <c r="V16" s="306"/>
      <c r="X16" s="228"/>
      <c r="Y16" s="320"/>
      <c r="Z16" s="224"/>
    </row>
    <row r="17" spans="8:26" x14ac:dyDescent="0.3">
      <c r="H17" s="296"/>
      <c r="I17" s="300"/>
      <c r="J17" s="323"/>
      <c r="K17" s="323"/>
      <c r="L17" s="323"/>
      <c r="M17" s="323"/>
      <c r="N17" s="323"/>
      <c r="O17" s="323"/>
      <c r="P17" s="323"/>
      <c r="Q17" s="323"/>
      <c r="R17" s="323"/>
      <c r="S17" s="323"/>
      <c r="T17" s="305"/>
      <c r="X17" s="228"/>
      <c r="Y17" s="224"/>
      <c r="Z17" s="224"/>
    </row>
    <row r="18" spans="8:26" x14ac:dyDescent="0.3">
      <c r="H18" s="296"/>
      <c r="I18" s="300"/>
      <c r="J18" s="323"/>
      <c r="K18" s="323"/>
      <c r="L18" s="323"/>
      <c r="M18" s="323"/>
      <c r="N18" s="323"/>
      <c r="O18" s="323"/>
      <c r="P18" s="323"/>
      <c r="Q18" s="323"/>
      <c r="R18" s="323"/>
      <c r="S18" s="323"/>
      <c r="T18" s="305"/>
      <c r="X18" s="228"/>
      <c r="Y18" s="224"/>
      <c r="Z18" s="224"/>
    </row>
    <row r="19" spans="8:26" x14ac:dyDescent="0.3">
      <c r="H19" s="296"/>
      <c r="I19" s="300"/>
      <c r="J19" s="323"/>
      <c r="K19" s="323"/>
      <c r="L19" s="323"/>
      <c r="M19" s="323"/>
      <c r="N19" s="323"/>
      <c r="O19" s="323"/>
      <c r="P19" s="323"/>
      <c r="Q19" s="323"/>
      <c r="R19" s="323"/>
      <c r="S19" s="323"/>
      <c r="T19" s="305"/>
      <c r="U19" s="305"/>
      <c r="V19" s="306"/>
      <c r="X19" s="228"/>
      <c r="Y19" s="224"/>
      <c r="Z19" s="224"/>
    </row>
    <row r="20" spans="8:26" x14ac:dyDescent="0.3">
      <c r="H20" s="296"/>
      <c r="I20" s="300"/>
      <c r="J20" s="323"/>
      <c r="K20" s="323"/>
      <c r="L20" s="323"/>
      <c r="M20" s="323"/>
      <c r="N20" s="323"/>
      <c r="O20" s="323"/>
      <c r="P20" s="323"/>
      <c r="Q20" s="323"/>
      <c r="R20" s="323"/>
      <c r="S20" s="323"/>
      <c r="T20" s="305"/>
      <c r="U20" s="305"/>
      <c r="V20" s="306"/>
      <c r="X20" s="228"/>
      <c r="Y20" s="224"/>
      <c r="Z20" s="224"/>
    </row>
    <row r="21" spans="8:26" x14ac:dyDescent="0.3">
      <c r="M21" s="217"/>
    </row>
    <row r="22" spans="8:26" x14ac:dyDescent="0.3">
      <c r="T22" s="311"/>
    </row>
    <row r="23" spans="8:26" x14ac:dyDescent="0.3">
      <c r="I23" s="309"/>
      <c r="J23" s="295"/>
      <c r="K23" s="295"/>
      <c r="L23" s="228"/>
      <c r="M23" s="312"/>
      <c r="N23" s="309"/>
      <c r="O23" s="309"/>
      <c r="P23" s="309"/>
      <c r="Q23" s="312"/>
      <c r="R23" s="309"/>
      <c r="S23" s="311"/>
      <c r="T23" s="311"/>
    </row>
    <row r="24" spans="8:26" x14ac:dyDescent="0.3">
      <c r="I24" s="313"/>
      <c r="J24" s="295"/>
      <c r="K24" s="295"/>
      <c r="L24" s="228"/>
      <c r="M24" s="312"/>
      <c r="N24" s="313"/>
      <c r="O24" s="309"/>
      <c r="P24" s="309"/>
      <c r="Q24" s="312"/>
      <c r="R24" s="313"/>
      <c r="S24" s="311"/>
      <c r="T24" s="311"/>
    </row>
    <row r="25" spans="8:26" x14ac:dyDescent="0.3">
      <c r="J25" s="295"/>
      <c r="K25" s="295"/>
      <c r="L25" s="228"/>
      <c r="M25" s="312"/>
      <c r="O25" s="309"/>
      <c r="P25" s="309"/>
      <c r="Q25" s="312"/>
      <c r="S25" s="311"/>
      <c r="T25" s="311"/>
    </row>
    <row r="26" spans="8:26" x14ac:dyDescent="0.3">
      <c r="J26" s="295"/>
      <c r="K26" s="295"/>
      <c r="L26" s="228"/>
      <c r="M26" s="312"/>
      <c r="O26" s="309"/>
      <c r="P26" s="309"/>
      <c r="Q26" s="312"/>
      <c r="S26" s="311"/>
      <c r="T26" s="311"/>
    </row>
    <row r="27" spans="8:26" x14ac:dyDescent="0.3">
      <c r="I27" s="309"/>
      <c r="J27" s="295"/>
      <c r="K27" s="295"/>
      <c r="L27" s="228"/>
      <c r="M27" s="312"/>
      <c r="N27" s="309"/>
      <c r="O27" s="309"/>
      <c r="P27" s="309"/>
      <c r="Q27" s="312"/>
      <c r="R27" s="309"/>
      <c r="S27" s="311"/>
      <c r="T27" s="311"/>
    </row>
    <row r="28" spans="8:26" x14ac:dyDescent="0.3">
      <c r="I28" s="309"/>
      <c r="J28" s="295"/>
      <c r="K28" s="295"/>
      <c r="L28" s="228"/>
      <c r="M28" s="312"/>
      <c r="N28" s="309"/>
      <c r="O28" s="309"/>
      <c r="P28" s="309"/>
      <c r="Q28" s="312"/>
      <c r="R28" s="309"/>
      <c r="S28" s="311"/>
      <c r="T28" s="311"/>
    </row>
    <row r="29" spans="8:26" x14ac:dyDescent="0.3">
      <c r="I29" s="309"/>
      <c r="J29" s="295"/>
      <c r="K29" s="295"/>
      <c r="L29" s="228"/>
      <c r="M29" s="312"/>
      <c r="N29" s="309"/>
      <c r="O29" s="309"/>
      <c r="P29" s="309"/>
      <c r="Q29" s="312"/>
      <c r="R29" s="309"/>
      <c r="S29" s="311"/>
      <c r="T29" s="311"/>
    </row>
    <row r="30" spans="8:26" x14ac:dyDescent="0.3">
      <c r="I30" s="309"/>
      <c r="J30" s="295"/>
      <c r="K30" s="295"/>
      <c r="L30" s="228"/>
      <c r="M30" s="312"/>
      <c r="N30" s="309"/>
      <c r="O30" s="309"/>
      <c r="P30" s="309"/>
      <c r="Q30" s="312"/>
      <c r="R30" s="309"/>
      <c r="S30" s="311"/>
      <c r="T30" s="311"/>
    </row>
    <row r="31" spans="8:26" x14ac:dyDescent="0.3">
      <c r="I31" s="309"/>
      <c r="J31" s="295"/>
      <c r="K31" s="295"/>
      <c r="L31" s="228"/>
      <c r="M31" s="312"/>
      <c r="N31" s="309"/>
      <c r="O31" s="309"/>
      <c r="P31" s="309"/>
      <c r="Q31" s="312"/>
      <c r="R31" s="309"/>
      <c r="S31" s="311"/>
      <c r="T31" s="311"/>
    </row>
    <row r="32" spans="8:26" x14ac:dyDescent="0.3">
      <c r="I32" s="309"/>
      <c r="J32" s="295"/>
      <c r="K32" s="295"/>
      <c r="L32" s="228"/>
      <c r="M32" s="312"/>
      <c r="N32" s="309"/>
      <c r="O32" s="309"/>
      <c r="P32" s="309"/>
      <c r="Q32" s="312"/>
      <c r="R32" s="309"/>
      <c r="S32" s="311"/>
      <c r="T32" s="311"/>
    </row>
    <row r="33" spans="10:21" x14ac:dyDescent="0.3">
      <c r="L33" s="228"/>
      <c r="M33" s="312"/>
      <c r="Q33" s="312"/>
    </row>
    <row r="34" spans="10:21" x14ac:dyDescent="0.3">
      <c r="J34" s="311"/>
      <c r="K34" s="311"/>
      <c r="L34" s="228"/>
      <c r="M34" s="312"/>
      <c r="N34" s="312"/>
      <c r="O34" s="311"/>
      <c r="P34" s="311"/>
      <c r="Q34" s="312"/>
      <c r="S34" s="311"/>
      <c r="T34" s="311"/>
    </row>
    <row r="35" spans="10:21" x14ac:dyDescent="0.3">
      <c r="J35" s="311"/>
      <c r="K35" s="311"/>
      <c r="L35" s="228"/>
      <c r="M35" s="312"/>
      <c r="N35" s="312"/>
      <c r="O35" s="311"/>
      <c r="P35" s="311"/>
      <c r="Q35" s="312"/>
      <c r="S35" s="311"/>
      <c r="T35" s="311"/>
    </row>
    <row r="36" spans="10:21" x14ac:dyDescent="0.3">
      <c r="J36" s="228"/>
      <c r="K36" s="228"/>
      <c r="O36" s="228"/>
      <c r="P36" s="228"/>
      <c r="S36" s="228"/>
      <c r="T36" s="228"/>
    </row>
    <row r="37" spans="10:21" x14ac:dyDescent="0.3">
      <c r="J37" s="228"/>
      <c r="K37" s="228"/>
      <c r="O37" s="228"/>
      <c r="P37" s="228"/>
      <c r="S37" s="228"/>
      <c r="T37" s="228"/>
    </row>
    <row r="38" spans="10:21" x14ac:dyDescent="0.3">
      <c r="J38" s="227"/>
      <c r="K38" s="227"/>
      <c r="M38" s="227"/>
      <c r="N38" s="227"/>
      <c r="O38" s="227"/>
      <c r="P38" s="227"/>
      <c r="Q38" s="227"/>
      <c r="R38" s="227"/>
      <c r="S38" s="227"/>
      <c r="T38" s="227"/>
      <c r="U38" s="227"/>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8"/>
  <dimension ref="A1:AD43"/>
  <sheetViews>
    <sheetView showGridLines="0" zoomScale="120" zoomScaleNormal="120" workbookViewId="0">
      <selection activeCell="H1" sqref="H1"/>
    </sheetView>
  </sheetViews>
  <sheetFormatPr defaultColWidth="8.6640625" defaultRowHeight="14.4" x14ac:dyDescent="0.3"/>
  <cols>
    <col min="1" max="1" width="7.109375" style="217" bestFit="1" customWidth="1"/>
    <col min="2" max="2" width="11" style="217" customWidth="1"/>
    <col min="3" max="4" width="11.109375" style="217" customWidth="1"/>
    <col min="5" max="5" width="5.33203125" style="217" customWidth="1"/>
    <col min="6" max="6" width="13.44140625" style="217" customWidth="1"/>
    <col min="7" max="7" width="16.44140625" style="217" customWidth="1"/>
    <col min="8" max="8" width="13.6640625" style="217" customWidth="1"/>
    <col min="9" max="9" width="4.6640625" style="217" customWidth="1"/>
    <col min="10" max="11" width="4.44140625" style="217" customWidth="1"/>
    <col min="12" max="12" width="4.6640625" style="217" customWidth="1"/>
    <col min="13" max="13" width="4.5546875" style="217" bestFit="1" customWidth="1"/>
    <col min="14" max="14" width="4.44140625" style="217" bestFit="1" customWidth="1"/>
    <col min="15" max="15" width="5.109375" bestFit="1" customWidth="1"/>
    <col min="16" max="16" width="4.44140625" bestFit="1" customWidth="1"/>
    <col min="17" max="17" width="4.6640625" style="217" bestFit="1" customWidth="1"/>
    <col min="18" max="18" width="4.44140625" style="217" bestFit="1" customWidth="1"/>
    <col min="19" max="19" width="4.6640625" style="217" bestFit="1" customWidth="1"/>
    <col min="20" max="20" width="4.88671875" style="217" bestFit="1" customWidth="1"/>
    <col min="21" max="21" width="5.109375" style="217" bestFit="1" customWidth="1"/>
    <col min="22" max="23" width="8.6640625" style="217"/>
    <col min="24" max="25" width="10.109375" style="217" customWidth="1"/>
    <col min="26" max="28" width="8.6640625" style="217"/>
    <col min="31" max="16384" width="8.6640625" style="217"/>
  </cols>
  <sheetData>
    <row r="1" spans="1:30" x14ac:dyDescent="0.3">
      <c r="A1" s="2" t="s">
        <v>48</v>
      </c>
      <c r="B1" s="45" t="s">
        <v>520</v>
      </c>
      <c r="C1" s="2"/>
      <c r="D1" s="2"/>
      <c r="E1" s="2"/>
      <c r="F1" s="2"/>
      <c r="H1" s="177" t="s">
        <v>50</v>
      </c>
    </row>
    <row r="2" spans="1:30" x14ac:dyDescent="0.3">
      <c r="A2" s="2" t="s">
        <v>51</v>
      </c>
      <c r="B2" s="45" t="s">
        <v>521</v>
      </c>
      <c r="C2" s="2"/>
      <c r="D2" s="2"/>
      <c r="E2" s="2"/>
      <c r="F2" s="2"/>
      <c r="G2" s="180"/>
      <c r="H2" s="180"/>
    </row>
    <row r="3" spans="1:30" x14ac:dyDescent="0.3">
      <c r="A3" s="3" t="s">
        <v>52</v>
      </c>
      <c r="B3" s="3" t="s">
        <v>53</v>
      </c>
      <c r="C3" s="3"/>
      <c r="D3" s="3"/>
      <c r="E3" s="3"/>
      <c r="F3" s="3"/>
      <c r="G3" s="180"/>
      <c r="H3" s="180"/>
    </row>
    <row r="4" spans="1:30" x14ac:dyDescent="0.3">
      <c r="A4" s="3" t="s">
        <v>54</v>
      </c>
      <c r="B4" s="3" t="s">
        <v>55</v>
      </c>
      <c r="C4" s="3"/>
      <c r="D4" s="3"/>
      <c r="E4" s="3"/>
      <c r="F4" s="3"/>
      <c r="G4" s="180"/>
      <c r="H4" s="180"/>
    </row>
    <row r="5" spans="1:30" x14ac:dyDescent="0.3">
      <c r="A5" s="4" t="s">
        <v>56</v>
      </c>
      <c r="B5" s="26" t="s">
        <v>522</v>
      </c>
      <c r="C5" s="4"/>
      <c r="D5" s="4"/>
      <c r="E5" s="4"/>
      <c r="F5" s="4"/>
      <c r="G5" s="183"/>
      <c r="H5" s="180"/>
    </row>
    <row r="6" spans="1:30" x14ac:dyDescent="0.3">
      <c r="A6" s="4" t="s">
        <v>57</v>
      </c>
      <c r="B6" s="26" t="s">
        <v>523</v>
      </c>
      <c r="C6" s="4"/>
      <c r="D6" s="4"/>
      <c r="E6" s="4"/>
      <c r="F6" s="4"/>
      <c r="G6" s="183"/>
      <c r="H6" s="180"/>
    </row>
    <row r="7" spans="1:30" x14ac:dyDescent="0.3">
      <c r="J7" s="242" t="s">
        <v>524</v>
      </c>
      <c r="L7" s="237"/>
      <c r="M7" s="242" t="s">
        <v>144</v>
      </c>
      <c r="N7" s="237"/>
      <c r="O7" s="242" t="s">
        <v>151</v>
      </c>
      <c r="P7" s="237"/>
      <c r="Q7" s="242" t="s">
        <v>257</v>
      </c>
      <c r="R7" s="237"/>
      <c r="S7" s="242" t="s">
        <v>269</v>
      </c>
      <c r="T7" s="237"/>
      <c r="U7" s="242" t="s">
        <v>343</v>
      </c>
    </row>
    <row r="8" spans="1:30" x14ac:dyDescent="0.3">
      <c r="G8" s="13"/>
      <c r="H8" s="13"/>
      <c r="I8" s="220"/>
      <c r="J8" s="242" t="s">
        <v>525</v>
      </c>
      <c r="L8" s="237"/>
      <c r="M8" s="242" t="s">
        <v>433</v>
      </c>
      <c r="N8" s="237"/>
      <c r="O8" s="242" t="s">
        <v>434</v>
      </c>
      <c r="P8" s="237"/>
      <c r="Q8" s="242" t="s">
        <v>435</v>
      </c>
      <c r="R8" s="237"/>
      <c r="S8" s="242" t="s">
        <v>436</v>
      </c>
      <c r="T8" s="237"/>
      <c r="U8" s="242" t="s">
        <v>437</v>
      </c>
      <c r="V8"/>
      <c r="AC8" s="217"/>
      <c r="AD8" s="217"/>
    </row>
    <row r="9" spans="1:30" x14ac:dyDescent="0.3">
      <c r="G9" s="8" t="s">
        <v>526</v>
      </c>
      <c r="H9" s="8" t="s">
        <v>527</v>
      </c>
      <c r="I9" s="222"/>
      <c r="J9" s="222">
        <v>4.93</v>
      </c>
      <c r="K9" s="222">
        <v>6.01</v>
      </c>
      <c r="L9" s="222">
        <v>6.82</v>
      </c>
      <c r="M9" s="222">
        <v>6.64</v>
      </c>
      <c r="N9" s="222">
        <v>6</v>
      </c>
      <c r="O9" s="222">
        <v>7.19</v>
      </c>
      <c r="P9" s="222">
        <v>7.96</v>
      </c>
      <c r="Q9" s="222">
        <v>8.4600000000000009</v>
      </c>
      <c r="R9" s="222">
        <v>8.7100000000000009</v>
      </c>
      <c r="S9" s="222">
        <v>11.18</v>
      </c>
      <c r="T9" s="222">
        <v>11.98</v>
      </c>
      <c r="U9" s="222">
        <v>12.49</v>
      </c>
      <c r="V9"/>
      <c r="AC9" s="217"/>
      <c r="AD9" s="217"/>
    </row>
    <row r="10" spans="1:30" x14ac:dyDescent="0.3">
      <c r="G10" s="8" t="s">
        <v>528</v>
      </c>
      <c r="H10" s="8" t="s">
        <v>529</v>
      </c>
      <c r="I10" s="222"/>
      <c r="J10" s="222">
        <v>2.93</v>
      </c>
      <c r="K10" s="222">
        <v>2.9</v>
      </c>
      <c r="L10" s="222">
        <v>3.17</v>
      </c>
      <c r="M10" s="222">
        <v>3.31</v>
      </c>
      <c r="N10" s="222">
        <v>3.66</v>
      </c>
      <c r="O10" s="222">
        <v>3.63</v>
      </c>
      <c r="P10" s="222">
        <v>4.28</v>
      </c>
      <c r="Q10" s="222">
        <v>4.1100000000000003</v>
      </c>
      <c r="R10" s="222">
        <v>4.24</v>
      </c>
      <c r="S10" s="222">
        <v>4.38</v>
      </c>
      <c r="T10" s="222">
        <v>5.14</v>
      </c>
      <c r="U10" s="222">
        <v>4.54</v>
      </c>
      <c r="V10"/>
      <c r="AC10" s="217"/>
      <c r="AD10" s="217"/>
    </row>
    <row r="11" spans="1:30" x14ac:dyDescent="0.3">
      <c r="G11" s="8" t="s">
        <v>479</v>
      </c>
      <c r="H11" s="8" t="s">
        <v>478</v>
      </c>
      <c r="I11" s="222"/>
      <c r="J11" s="222">
        <v>0.75</v>
      </c>
      <c r="K11" s="222">
        <v>0.82</v>
      </c>
      <c r="L11" s="222">
        <v>1</v>
      </c>
      <c r="M11" s="222">
        <v>1.02</v>
      </c>
      <c r="N11" s="222">
        <v>0.8</v>
      </c>
      <c r="O11" s="222">
        <v>0.7</v>
      </c>
      <c r="P11" s="222">
        <v>0.76</v>
      </c>
      <c r="Q11" s="222">
        <v>0.81</v>
      </c>
      <c r="R11" s="222">
        <v>0.85</v>
      </c>
      <c r="S11" s="222">
        <v>0.95</v>
      </c>
      <c r="T11" s="222">
        <v>0.92</v>
      </c>
      <c r="U11" s="222">
        <v>1.19</v>
      </c>
      <c r="V11"/>
      <c r="AC11" s="217"/>
      <c r="AD11" s="217"/>
    </row>
    <row r="12" spans="1:30" x14ac:dyDescent="0.3">
      <c r="G12" s="8" t="s">
        <v>481</v>
      </c>
      <c r="H12" s="8" t="s">
        <v>480</v>
      </c>
      <c r="I12" s="340"/>
      <c r="J12" s="222">
        <v>0.42</v>
      </c>
      <c r="K12" s="222">
        <v>0.37</v>
      </c>
      <c r="L12" s="222">
        <v>0.56000000000000005</v>
      </c>
      <c r="M12" s="222">
        <v>0.48</v>
      </c>
      <c r="N12" s="222">
        <v>0.48</v>
      </c>
      <c r="O12" s="222">
        <v>0.49</v>
      </c>
      <c r="P12" s="222">
        <v>0.54</v>
      </c>
      <c r="Q12" s="222">
        <v>0.63</v>
      </c>
      <c r="R12" s="222">
        <v>0.69</v>
      </c>
      <c r="S12" s="222">
        <v>0.56999999999999995</v>
      </c>
      <c r="T12" s="222">
        <v>0.54</v>
      </c>
      <c r="U12" s="222">
        <v>0.6</v>
      </c>
      <c r="V12"/>
      <c r="AC12" s="217"/>
      <c r="AD12" s="217"/>
    </row>
    <row r="13" spans="1:30" x14ac:dyDescent="0.3">
      <c r="G13" s="8" t="s">
        <v>483</v>
      </c>
      <c r="H13" s="8" t="s">
        <v>482</v>
      </c>
      <c r="I13" s="222"/>
      <c r="J13" s="222">
        <v>0.28999999999999998</v>
      </c>
      <c r="K13" s="222">
        <v>0.34</v>
      </c>
      <c r="L13" s="222">
        <v>0.32</v>
      </c>
      <c r="M13" s="222">
        <v>0.35</v>
      </c>
      <c r="N13" s="222">
        <v>0.35</v>
      </c>
      <c r="O13" s="222">
        <v>0.38</v>
      </c>
      <c r="P13" s="222">
        <v>0.45</v>
      </c>
      <c r="Q13" s="222">
        <v>0.52</v>
      </c>
      <c r="R13" s="222">
        <v>0.53</v>
      </c>
      <c r="S13" s="222">
        <v>0.47</v>
      </c>
      <c r="T13" s="222">
        <v>0.55000000000000004</v>
      </c>
      <c r="U13" s="222">
        <v>0.46</v>
      </c>
      <c r="V13"/>
      <c r="AC13" s="217"/>
      <c r="AD13" s="217"/>
    </row>
    <row r="14" spans="1:30" x14ac:dyDescent="0.3">
      <c r="G14" s="8" t="s">
        <v>487</v>
      </c>
      <c r="H14" s="8" t="s">
        <v>486</v>
      </c>
      <c r="I14" s="222"/>
      <c r="J14" s="222">
        <v>0.3</v>
      </c>
      <c r="K14" s="222">
        <v>0.22</v>
      </c>
      <c r="L14" s="222">
        <v>0.25</v>
      </c>
      <c r="M14" s="222">
        <v>0.35</v>
      </c>
      <c r="N14" s="222">
        <v>0.28999999999999998</v>
      </c>
      <c r="O14" s="222">
        <v>0.22</v>
      </c>
      <c r="P14" s="222">
        <v>0.28000000000000003</v>
      </c>
      <c r="Q14" s="222">
        <v>0.26</v>
      </c>
      <c r="R14" s="222">
        <v>0.39</v>
      </c>
      <c r="S14" s="222">
        <v>0.28000000000000003</v>
      </c>
      <c r="T14" s="222">
        <v>0.28999999999999998</v>
      </c>
      <c r="U14" s="222">
        <v>0.32</v>
      </c>
      <c r="V14"/>
      <c r="AC14" s="217"/>
      <c r="AD14" s="217"/>
    </row>
    <row r="15" spans="1:30" x14ac:dyDescent="0.3">
      <c r="G15" s="8" t="s">
        <v>530</v>
      </c>
      <c r="H15" s="8" t="s">
        <v>531</v>
      </c>
      <c r="I15" s="222"/>
      <c r="J15" s="222">
        <v>0.35</v>
      </c>
      <c r="K15" s="222">
        <v>0.31</v>
      </c>
      <c r="L15" s="222">
        <v>0.37</v>
      </c>
      <c r="M15" s="222">
        <v>0.39</v>
      </c>
      <c r="N15" s="222">
        <v>0</v>
      </c>
      <c r="O15" s="222">
        <v>0</v>
      </c>
      <c r="P15" s="222">
        <v>0</v>
      </c>
      <c r="Q15" s="222">
        <v>0</v>
      </c>
      <c r="R15" s="222">
        <v>0</v>
      </c>
      <c r="S15" s="222">
        <v>0</v>
      </c>
      <c r="T15" s="222">
        <v>0</v>
      </c>
      <c r="U15" s="222">
        <v>0</v>
      </c>
      <c r="V15"/>
      <c r="AC15" s="217"/>
      <c r="AD15" s="217"/>
    </row>
    <row r="16" spans="1:30" x14ac:dyDescent="0.3">
      <c r="G16" s="8" t="s">
        <v>94</v>
      </c>
      <c r="H16" s="8" t="s">
        <v>95</v>
      </c>
      <c r="I16" s="222"/>
      <c r="J16" s="222">
        <v>0.15</v>
      </c>
      <c r="K16" s="222">
        <v>0.28000000000000003</v>
      </c>
      <c r="L16" s="222">
        <v>0.31</v>
      </c>
      <c r="M16" s="222">
        <v>0.33</v>
      </c>
      <c r="N16" s="222">
        <v>0.02</v>
      </c>
      <c r="O16" s="222">
        <v>0</v>
      </c>
      <c r="P16" s="222">
        <v>0</v>
      </c>
      <c r="Q16" s="222">
        <v>0</v>
      </c>
      <c r="R16" s="222">
        <v>0</v>
      </c>
      <c r="S16" s="222">
        <v>0</v>
      </c>
      <c r="T16" s="222">
        <v>0</v>
      </c>
      <c r="U16" s="222">
        <v>0.01</v>
      </c>
      <c r="V16" s="227"/>
      <c r="W16" s="227"/>
    </row>
    <row r="17" spans="6:21" x14ac:dyDescent="0.3">
      <c r="H17" s="37"/>
      <c r="I17" s="224"/>
      <c r="J17" s="310">
        <v>0.48720000000000002</v>
      </c>
      <c r="K17" s="310">
        <v>0.53420000000000001</v>
      </c>
      <c r="L17" s="310">
        <v>0.53280000000000005</v>
      </c>
      <c r="M17" s="310">
        <v>0.51590000000000003</v>
      </c>
      <c r="N17" s="341">
        <v>0.51719999999999999</v>
      </c>
      <c r="O17" s="341">
        <v>0.5796</v>
      </c>
      <c r="P17" s="342">
        <v>0.55779999999999996</v>
      </c>
      <c r="Q17" s="310">
        <v>0.57199999999999995</v>
      </c>
      <c r="R17" s="310">
        <v>0.56520000000000004</v>
      </c>
      <c r="S17" s="310">
        <v>0.627</v>
      </c>
      <c r="T17" s="310">
        <v>0.6169</v>
      </c>
      <c r="U17" s="310">
        <v>0.63690000000000002</v>
      </c>
    </row>
    <row r="18" spans="6:21" x14ac:dyDescent="0.3">
      <c r="J18" s="310">
        <v>0.28949999999999998</v>
      </c>
      <c r="K18" s="310">
        <v>0.25779999999999997</v>
      </c>
      <c r="L18" s="310">
        <v>0.2477</v>
      </c>
      <c r="M18" s="310">
        <v>0.25719999999999998</v>
      </c>
      <c r="N18" s="310">
        <v>0.3155</v>
      </c>
      <c r="O18" s="343">
        <v>0.27979999999999999</v>
      </c>
      <c r="P18" s="343">
        <v>0.2999</v>
      </c>
      <c r="Q18" s="310">
        <v>0.27789999999999998</v>
      </c>
      <c r="R18" s="310">
        <v>0.27510000000000001</v>
      </c>
      <c r="S18" s="310">
        <v>0.2457</v>
      </c>
      <c r="T18" s="310">
        <v>0.26469999999999999</v>
      </c>
      <c r="U18" s="310">
        <v>0.23150000000000001</v>
      </c>
    </row>
    <row r="19" spans="6:21" x14ac:dyDescent="0.3">
      <c r="J19" s="310"/>
      <c r="K19" s="310"/>
      <c r="L19" s="310"/>
      <c r="M19" s="310"/>
      <c r="N19" s="342"/>
      <c r="O19" s="342"/>
      <c r="P19" s="342"/>
      <c r="Q19" s="228"/>
    </row>
    <row r="20" spans="6:21" x14ac:dyDescent="0.3">
      <c r="J20" s="228"/>
      <c r="K20" s="228"/>
      <c r="L20" s="228"/>
      <c r="M20" s="228"/>
      <c r="N20" s="228"/>
      <c r="O20" s="66"/>
      <c r="P20" s="66"/>
      <c r="Q20" s="228"/>
    </row>
    <row r="21" spans="6:21" x14ac:dyDescent="0.3">
      <c r="F21" s="231"/>
      <c r="H21" s="231"/>
      <c r="I21" s="231"/>
      <c r="J21" s="228"/>
      <c r="K21" s="228"/>
      <c r="L21" s="228"/>
      <c r="M21" s="228"/>
      <c r="N21" s="228"/>
      <c r="O21" s="66"/>
      <c r="P21" s="66"/>
      <c r="Q21" s="228"/>
    </row>
    <row r="22" spans="6:21" x14ac:dyDescent="0.3">
      <c r="F22" s="231"/>
      <c r="H22" s="231"/>
      <c r="I22" s="231"/>
      <c r="J22" s="228"/>
      <c r="K22" s="228"/>
      <c r="L22" s="228"/>
      <c r="M22" s="228"/>
      <c r="N22" s="228"/>
      <c r="O22" s="66"/>
      <c r="P22" s="66"/>
      <c r="Q22" s="228"/>
    </row>
    <row r="23" spans="6:21" x14ac:dyDescent="0.3">
      <c r="J23" s="228"/>
      <c r="K23" s="228"/>
      <c r="L23" s="228"/>
      <c r="M23" s="228"/>
      <c r="N23" s="228"/>
      <c r="O23" s="66"/>
      <c r="P23" s="66"/>
      <c r="Q23" s="228"/>
    </row>
    <row r="24" spans="6:21" x14ac:dyDescent="0.3">
      <c r="F24" s="228"/>
      <c r="G24" s="228"/>
      <c r="H24" s="228"/>
      <c r="I24" s="228"/>
      <c r="J24" s="228"/>
      <c r="K24" s="228"/>
    </row>
    <row r="25" spans="6:21" x14ac:dyDescent="0.3">
      <c r="J25" s="228"/>
      <c r="K25" s="228"/>
    </row>
    <row r="26" spans="6:21" x14ac:dyDescent="0.3">
      <c r="J26" s="228"/>
      <c r="K26" s="228"/>
    </row>
    <row r="27" spans="6:21" x14ac:dyDescent="0.3">
      <c r="J27" s="228"/>
      <c r="K27" s="228"/>
    </row>
    <row r="28" spans="6:21" x14ac:dyDescent="0.3">
      <c r="J28" s="228"/>
      <c r="K28" s="228"/>
    </row>
    <row r="29" spans="6:21" x14ac:dyDescent="0.3">
      <c r="J29" s="228"/>
      <c r="K29" s="228"/>
    </row>
    <row r="30" spans="6:21" x14ac:dyDescent="0.3">
      <c r="J30" s="228"/>
      <c r="K30" s="228"/>
    </row>
    <row r="31" spans="6:21" x14ac:dyDescent="0.3">
      <c r="J31" s="228"/>
      <c r="K31" s="228"/>
    </row>
    <row r="36" spans="14:17" x14ac:dyDescent="0.3">
      <c r="N36" s="228"/>
      <c r="O36" s="228"/>
      <c r="P36" s="228"/>
      <c r="Q36" s="228"/>
    </row>
    <row r="37" spans="14:17" x14ac:dyDescent="0.3">
      <c r="N37" s="228"/>
      <c r="O37" s="228"/>
      <c r="P37" s="228"/>
      <c r="Q37" s="228"/>
    </row>
    <row r="38" spans="14:17" x14ac:dyDescent="0.3">
      <c r="N38" s="228"/>
      <c r="O38" s="228"/>
      <c r="P38" s="228"/>
      <c r="Q38" s="228"/>
    </row>
    <row r="39" spans="14:17" x14ac:dyDescent="0.3">
      <c r="N39" s="228"/>
      <c r="O39" s="228"/>
      <c r="P39" s="228"/>
      <c r="Q39" s="228"/>
    </row>
    <row r="40" spans="14:17" x14ac:dyDescent="0.3">
      <c r="N40" s="228"/>
      <c r="O40" s="228"/>
      <c r="P40" s="228"/>
      <c r="Q40" s="228"/>
    </row>
    <row r="41" spans="14:17" x14ac:dyDescent="0.3">
      <c r="N41" s="228"/>
      <c r="O41" s="228"/>
      <c r="P41" s="228"/>
      <c r="Q41" s="228"/>
    </row>
    <row r="42" spans="14:17" x14ac:dyDescent="0.3">
      <c r="N42" s="228"/>
      <c r="O42" s="228"/>
      <c r="P42" s="228"/>
      <c r="Q42" s="228"/>
    </row>
    <row r="43" spans="14:17" x14ac:dyDescent="0.3">
      <c r="N43" s="228"/>
      <c r="O43" s="228"/>
      <c r="P43" s="228"/>
      <c r="Q43" s="228"/>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9"/>
  <dimension ref="A1:AE24"/>
  <sheetViews>
    <sheetView showGridLines="0" zoomScale="120" zoomScaleNormal="120" workbookViewId="0">
      <selection activeCell="I1" sqref="I1"/>
    </sheetView>
  </sheetViews>
  <sheetFormatPr defaultColWidth="8.6640625" defaultRowHeight="14.4" x14ac:dyDescent="0.3"/>
  <cols>
    <col min="1" max="1" width="7.33203125" bestFit="1" customWidth="1"/>
    <col min="3" max="5" width="12.6640625" customWidth="1"/>
    <col min="6" max="6" width="14" customWidth="1"/>
    <col min="7" max="7" width="12.6640625" customWidth="1"/>
    <col min="8" max="8" width="8" style="8" customWidth="1"/>
    <col min="9" max="16" width="4.6640625" style="8" customWidth="1"/>
    <col min="17" max="17" width="4.88671875" style="8" customWidth="1"/>
    <col min="18" max="18" width="5.109375" style="8" customWidth="1"/>
    <col min="19" max="19" width="4.5546875" style="8" bestFit="1" customWidth="1"/>
    <col min="20" max="20" width="4.6640625" style="8" bestFit="1" customWidth="1"/>
    <col min="21" max="21" width="4.5546875" style="8" bestFit="1" customWidth="1"/>
    <col min="22" max="22" width="4.6640625" bestFit="1" customWidth="1"/>
    <col min="23" max="23" width="4.88671875" bestFit="1" customWidth="1"/>
    <col min="24" max="24" width="5.109375" bestFit="1" customWidth="1"/>
  </cols>
  <sheetData>
    <row r="1" spans="1:31" x14ac:dyDescent="0.3">
      <c r="A1" s="2" t="s">
        <v>48</v>
      </c>
      <c r="B1" s="2" t="s">
        <v>532</v>
      </c>
      <c r="C1" s="217"/>
      <c r="D1" s="217"/>
      <c r="E1" s="217"/>
      <c r="F1" s="217"/>
      <c r="G1" s="217"/>
      <c r="H1" s="217"/>
      <c r="I1" s="177" t="s">
        <v>50</v>
      </c>
      <c r="J1" s="217"/>
      <c r="K1" s="217"/>
      <c r="L1" s="217"/>
    </row>
    <row r="2" spans="1:31" x14ac:dyDescent="0.3">
      <c r="A2" s="2" t="s">
        <v>51</v>
      </c>
      <c r="B2" s="2" t="s">
        <v>533</v>
      </c>
      <c r="C2" s="217"/>
      <c r="D2" s="217"/>
      <c r="E2" s="217"/>
      <c r="F2" s="217"/>
      <c r="G2" s="217"/>
      <c r="H2" s="217"/>
      <c r="I2" s="217"/>
      <c r="J2" s="217"/>
      <c r="K2" s="217"/>
      <c r="L2" s="217"/>
    </row>
    <row r="3" spans="1:31" x14ac:dyDescent="0.3">
      <c r="A3" s="3" t="s">
        <v>52</v>
      </c>
      <c r="B3" s="3" t="s">
        <v>53</v>
      </c>
      <c r="C3" s="217"/>
      <c r="D3" s="217"/>
      <c r="E3" s="217"/>
      <c r="F3" s="217"/>
      <c r="G3" s="217"/>
      <c r="H3" s="181"/>
      <c r="I3" s="217"/>
      <c r="J3" s="217"/>
      <c r="K3" s="217"/>
      <c r="L3" s="217"/>
      <c r="M3" s="344"/>
      <c r="N3" s="344"/>
    </row>
    <row r="4" spans="1:31" x14ac:dyDescent="0.3">
      <c r="A4" s="3" t="s">
        <v>54</v>
      </c>
      <c r="B4" s="3" t="s">
        <v>55</v>
      </c>
      <c r="C4" s="217"/>
      <c r="D4" s="217"/>
      <c r="E4" s="217"/>
      <c r="F4" s="217"/>
      <c r="G4" s="217"/>
      <c r="H4" s="181"/>
      <c r="I4" s="217"/>
      <c r="J4" s="217"/>
      <c r="K4" s="217"/>
      <c r="L4" s="217"/>
      <c r="M4" s="345"/>
      <c r="N4" s="345"/>
    </row>
    <row r="5" spans="1:31" x14ac:dyDescent="0.3">
      <c r="A5" s="4" t="s">
        <v>56</v>
      </c>
      <c r="B5" s="24"/>
      <c r="D5" s="217"/>
      <c r="E5" s="217"/>
      <c r="F5" s="217"/>
      <c r="G5" s="217"/>
      <c r="H5" s="217"/>
      <c r="I5" s="217"/>
      <c r="J5" s="217"/>
      <c r="K5" s="217"/>
      <c r="L5" s="217"/>
      <c r="M5" s="346"/>
      <c r="N5" s="346"/>
    </row>
    <row r="6" spans="1:31" x14ac:dyDescent="0.3">
      <c r="A6" s="4" t="s">
        <v>57</v>
      </c>
      <c r="B6" s="26"/>
      <c r="C6" s="217"/>
      <c r="D6" s="217"/>
      <c r="E6" s="217"/>
      <c r="F6" s="217"/>
      <c r="G6" s="217"/>
      <c r="H6" s="217"/>
      <c r="I6" s="347"/>
      <c r="J6" s="217"/>
      <c r="K6" s="217"/>
      <c r="L6" s="217"/>
    </row>
    <row r="7" spans="1:31" x14ac:dyDescent="0.3">
      <c r="C7" s="348"/>
      <c r="D7" s="348"/>
      <c r="E7" s="348"/>
      <c r="F7" s="348"/>
      <c r="G7" s="348"/>
      <c r="H7" s="349"/>
      <c r="I7" s="349"/>
      <c r="J7" s="349"/>
      <c r="K7" s="349"/>
      <c r="L7" s="349"/>
      <c r="M7" s="349"/>
      <c r="N7" s="349"/>
      <c r="O7" s="121"/>
      <c r="P7" s="121"/>
    </row>
    <row r="8" spans="1:31" x14ac:dyDescent="0.3">
      <c r="C8" s="348"/>
      <c r="D8" s="348"/>
      <c r="E8" s="348"/>
      <c r="F8" s="348"/>
      <c r="G8" s="348"/>
      <c r="H8" s="349"/>
      <c r="I8" s="349"/>
      <c r="J8" s="349"/>
      <c r="K8" s="349"/>
      <c r="L8" s="349"/>
      <c r="M8" s="349"/>
      <c r="N8" s="349"/>
    </row>
    <row r="9" spans="1:31" x14ac:dyDescent="0.3">
      <c r="C9" s="348"/>
      <c r="D9" s="348"/>
      <c r="E9" s="348"/>
      <c r="F9" s="348"/>
      <c r="G9" s="348"/>
      <c r="H9" s="349"/>
      <c r="I9" s="349"/>
      <c r="J9" s="349"/>
      <c r="K9" s="349"/>
      <c r="L9" s="349"/>
      <c r="M9" s="349"/>
      <c r="N9" s="349"/>
      <c r="O9" s="350"/>
      <c r="P9" s="13"/>
      <c r="Q9" s="13"/>
      <c r="R9" s="13"/>
      <c r="S9" s="13"/>
      <c r="T9" s="13"/>
      <c r="U9" s="13"/>
      <c r="V9" s="217"/>
      <c r="W9" s="217"/>
      <c r="X9" s="217"/>
      <c r="Y9" s="217"/>
      <c r="Z9" s="217"/>
      <c r="AA9" s="217"/>
      <c r="AB9" s="217"/>
      <c r="AC9" s="217"/>
      <c r="AD9" s="217"/>
      <c r="AE9" s="217"/>
    </row>
    <row r="10" spans="1:31" x14ac:dyDescent="0.3">
      <c r="C10" s="348"/>
      <c r="D10" s="348"/>
      <c r="E10" s="348"/>
      <c r="F10" s="348"/>
      <c r="G10" s="8"/>
      <c r="I10" s="242" t="s">
        <v>76</v>
      </c>
      <c r="J10" s="237"/>
      <c r="K10" s="237"/>
      <c r="L10" s="242" t="s">
        <v>130</v>
      </c>
      <c r="M10" s="237"/>
      <c r="N10" s="242" t="s">
        <v>133</v>
      </c>
      <c r="O10" s="237"/>
      <c r="P10" s="242" t="s">
        <v>144</v>
      </c>
      <c r="Q10" s="237"/>
      <c r="R10" s="242" t="s">
        <v>151</v>
      </c>
      <c r="S10" s="237"/>
      <c r="T10" s="242" t="s">
        <v>257</v>
      </c>
      <c r="U10" s="237"/>
      <c r="V10" s="242" t="s">
        <v>269</v>
      </c>
      <c r="W10" s="237"/>
      <c r="X10" s="242" t="s">
        <v>343</v>
      </c>
    </row>
    <row r="11" spans="1:31" x14ac:dyDescent="0.3">
      <c r="G11" s="8"/>
      <c r="I11" s="242" t="s">
        <v>430</v>
      </c>
      <c r="J11" s="237"/>
      <c r="K11" s="237"/>
      <c r="L11" s="242" t="s">
        <v>431</v>
      </c>
      <c r="M11" s="237"/>
      <c r="N11" s="242" t="s">
        <v>432</v>
      </c>
      <c r="O11" s="237"/>
      <c r="P11" s="242" t="s">
        <v>433</v>
      </c>
      <c r="Q11" s="237"/>
      <c r="R11" s="242" t="s">
        <v>434</v>
      </c>
      <c r="S11" s="237"/>
      <c r="T11" s="242" t="s">
        <v>435</v>
      </c>
      <c r="U11" s="237"/>
      <c r="V11" s="242" t="s">
        <v>436</v>
      </c>
      <c r="W11" s="237"/>
      <c r="X11" s="242" t="s">
        <v>437</v>
      </c>
    </row>
    <row r="12" spans="1:31" x14ac:dyDescent="0.3">
      <c r="B12" s="330"/>
      <c r="C12" s="351"/>
      <c r="D12" s="351"/>
      <c r="E12" s="351"/>
      <c r="G12" s="8" t="s">
        <v>503</v>
      </c>
      <c r="H12" s="8" t="s">
        <v>179</v>
      </c>
      <c r="I12" s="53">
        <v>1</v>
      </c>
      <c r="J12" s="53">
        <v>0.73109999999999997</v>
      </c>
      <c r="K12" s="53">
        <v>0.93369999999999997</v>
      </c>
      <c r="L12" s="22">
        <v>1.0255000000000001</v>
      </c>
      <c r="M12" s="22">
        <v>0.86760000000000004</v>
      </c>
      <c r="N12" s="22">
        <v>0.86539999999999995</v>
      </c>
      <c r="O12" s="22">
        <v>1.0042</v>
      </c>
      <c r="P12" s="22">
        <v>1.2228000000000001</v>
      </c>
      <c r="Q12" s="22">
        <v>1.0213000000000001</v>
      </c>
      <c r="R12" s="22">
        <v>0.99939999999999996</v>
      </c>
      <c r="S12" s="22">
        <v>1.0936999999999999</v>
      </c>
      <c r="T12" s="22">
        <v>1.2797000000000001</v>
      </c>
      <c r="U12" s="22">
        <v>1.079</v>
      </c>
      <c r="V12" s="22">
        <v>1.0391999999999999</v>
      </c>
      <c r="W12" s="22">
        <v>1.1649</v>
      </c>
      <c r="X12" s="22">
        <v>1.3263</v>
      </c>
    </row>
    <row r="13" spans="1:31" x14ac:dyDescent="0.3">
      <c r="C13" s="351"/>
      <c r="D13" s="351"/>
      <c r="E13" s="351"/>
      <c r="G13" s="8" t="s">
        <v>534</v>
      </c>
      <c r="H13" s="8" t="s">
        <v>180</v>
      </c>
      <c r="I13" s="53">
        <v>1</v>
      </c>
      <c r="J13" s="53">
        <v>0.86180000000000001</v>
      </c>
      <c r="K13" s="53">
        <v>1.1657</v>
      </c>
      <c r="L13" s="22">
        <v>1.1672</v>
      </c>
      <c r="M13" s="22">
        <v>1.0932999999999999</v>
      </c>
      <c r="N13" s="22">
        <v>1.2261</v>
      </c>
      <c r="O13" s="22">
        <v>1.3980999999999999</v>
      </c>
      <c r="P13" s="22">
        <v>1.3665</v>
      </c>
      <c r="Q13" s="22">
        <v>1.2633000000000001</v>
      </c>
      <c r="R13" s="22">
        <v>1.3980999999999999</v>
      </c>
      <c r="S13" s="22">
        <v>1.5852999999999999</v>
      </c>
      <c r="T13" s="22">
        <v>1.6015999999999999</v>
      </c>
      <c r="U13" s="22">
        <v>1.7359</v>
      </c>
      <c r="V13" s="22">
        <v>2.0413999999999999</v>
      </c>
      <c r="W13" s="22">
        <v>2.2204000000000002</v>
      </c>
      <c r="X13" s="22">
        <v>2.2187999999999999</v>
      </c>
    </row>
    <row r="14" spans="1:31" x14ac:dyDescent="0.3">
      <c r="C14" s="351"/>
      <c r="D14" s="351"/>
      <c r="E14" s="351"/>
      <c r="F14" s="351"/>
      <c r="G14" s="351"/>
      <c r="H14" s="352"/>
      <c r="I14" s="352"/>
      <c r="J14" s="352"/>
      <c r="K14" s="352"/>
      <c r="L14" s="352"/>
      <c r="M14" s="352"/>
      <c r="N14" s="352"/>
      <c r="O14" s="352"/>
      <c r="P14" s="352"/>
      <c r="Q14" s="352"/>
      <c r="R14" s="352"/>
      <c r="S14" s="13"/>
      <c r="U14" s="13"/>
      <c r="V14" s="217"/>
      <c r="W14" s="217"/>
      <c r="X14" s="217"/>
      <c r="Y14" s="217"/>
      <c r="Z14" s="217"/>
      <c r="AA14" s="217"/>
      <c r="AB14" s="217"/>
      <c r="AC14" s="217"/>
      <c r="AD14" s="217"/>
      <c r="AE14" s="217"/>
    </row>
    <row r="15" spans="1:31" x14ac:dyDescent="0.3">
      <c r="C15" s="351"/>
      <c r="D15" s="351"/>
      <c r="E15" s="351"/>
      <c r="F15" s="351"/>
      <c r="G15" s="351"/>
      <c r="I15" s="352"/>
      <c r="J15" s="352"/>
      <c r="K15" s="352"/>
      <c r="L15" s="352"/>
      <c r="M15" s="352"/>
      <c r="N15" s="352"/>
      <c r="O15" s="352"/>
      <c r="P15" s="352"/>
      <c r="Q15" s="352"/>
      <c r="R15" s="352"/>
      <c r="V15" s="217"/>
      <c r="W15" s="217"/>
      <c r="X15" s="217"/>
      <c r="Y15" s="217"/>
      <c r="Z15" s="217"/>
      <c r="AA15" s="217"/>
      <c r="AB15" s="217"/>
      <c r="AC15" s="217"/>
      <c r="AD15" s="217"/>
      <c r="AE15" s="217"/>
    </row>
    <row r="16" spans="1:31" x14ac:dyDescent="0.3">
      <c r="C16" s="351"/>
      <c r="D16" s="351"/>
      <c r="E16" s="351"/>
      <c r="F16" s="351"/>
      <c r="G16" s="351"/>
      <c r="I16" s="22"/>
      <c r="J16" s="22"/>
      <c r="K16" s="22"/>
      <c r="L16" s="22"/>
      <c r="M16" s="22"/>
      <c r="N16" s="22"/>
      <c r="O16" s="22"/>
      <c r="P16" s="22"/>
      <c r="Q16" s="22"/>
      <c r="R16" s="22"/>
      <c r="V16" s="217"/>
      <c r="W16" s="217"/>
      <c r="X16" s="217"/>
      <c r="Y16" s="217"/>
      <c r="Z16" s="217"/>
      <c r="AA16" s="217"/>
      <c r="AB16" s="217"/>
      <c r="AC16" s="217"/>
      <c r="AD16" s="217"/>
      <c r="AE16" s="217"/>
    </row>
    <row r="17" spans="15:31" x14ac:dyDescent="0.3">
      <c r="V17" s="217"/>
      <c r="W17" s="217"/>
      <c r="X17" s="217"/>
      <c r="Y17" s="217"/>
      <c r="Z17" s="217"/>
      <c r="AA17" s="217"/>
      <c r="AB17" s="217"/>
      <c r="AC17" s="217"/>
      <c r="AD17" s="217"/>
      <c r="AE17" s="217"/>
    </row>
    <row r="18" spans="15:31" x14ac:dyDescent="0.3">
      <c r="V18" s="217"/>
      <c r="W18" s="217"/>
      <c r="X18" s="217"/>
      <c r="Y18" s="217"/>
      <c r="Z18" s="217"/>
      <c r="AA18" s="217"/>
      <c r="AB18" s="217"/>
      <c r="AC18" s="217"/>
      <c r="AD18" s="217"/>
      <c r="AE18" s="217"/>
    </row>
    <row r="19" spans="15:31" x14ac:dyDescent="0.3">
      <c r="O19" s="13"/>
      <c r="P19" s="13"/>
      <c r="Q19" s="13"/>
      <c r="R19" s="13"/>
      <c r="S19" s="13"/>
      <c r="T19" s="13"/>
      <c r="U19" s="13"/>
      <c r="V19" s="217"/>
      <c r="W19" s="217"/>
      <c r="X19" s="217"/>
      <c r="Y19" s="217"/>
      <c r="Z19" s="217"/>
      <c r="AA19" s="217"/>
      <c r="AB19" s="217"/>
      <c r="AC19" s="217"/>
      <c r="AD19" s="217"/>
      <c r="AE19" s="217"/>
    </row>
    <row r="20" spans="15:31" x14ac:dyDescent="0.3">
      <c r="O20" s="13"/>
      <c r="P20" s="13"/>
      <c r="Q20" s="13"/>
      <c r="R20" s="13"/>
      <c r="S20" s="13"/>
      <c r="T20" s="13"/>
      <c r="U20" s="13"/>
      <c r="V20" s="217"/>
      <c r="W20" s="217"/>
      <c r="X20" s="217"/>
      <c r="Y20" s="217"/>
      <c r="Z20" s="217"/>
      <c r="AA20" s="217"/>
      <c r="AB20" s="217"/>
      <c r="AC20" s="217"/>
      <c r="AD20" s="217"/>
      <c r="AE20" s="217"/>
    </row>
    <row r="21" spans="15:31" x14ac:dyDescent="0.3">
      <c r="O21" s="13"/>
      <c r="P21" s="13"/>
      <c r="Q21" s="13"/>
      <c r="R21" s="13"/>
      <c r="S21" s="13"/>
      <c r="T21" s="13"/>
      <c r="U21" s="13"/>
      <c r="V21" s="217"/>
      <c r="W21" s="217"/>
      <c r="X21" s="217"/>
      <c r="Y21" s="217"/>
      <c r="Z21" s="217"/>
      <c r="AA21" s="217"/>
      <c r="AB21" s="217"/>
      <c r="AC21" s="217"/>
      <c r="AD21" s="217"/>
      <c r="AE21" s="217"/>
    </row>
    <row r="22" spans="15:31" x14ac:dyDescent="0.3">
      <c r="O22" s="13"/>
      <c r="P22" s="13"/>
      <c r="Q22" s="13"/>
      <c r="R22" s="13"/>
      <c r="S22" s="13"/>
      <c r="T22" s="13"/>
      <c r="U22" s="13"/>
      <c r="V22" s="217"/>
      <c r="W22" s="217"/>
      <c r="X22" s="217"/>
      <c r="Y22" s="217"/>
      <c r="Z22" s="217"/>
      <c r="AA22" s="217"/>
      <c r="AB22" s="217"/>
      <c r="AC22" s="217"/>
      <c r="AD22" s="217"/>
      <c r="AE22" s="217"/>
    </row>
    <row r="23" spans="15:31" x14ac:dyDescent="0.3">
      <c r="V23" s="217"/>
      <c r="W23" s="217"/>
      <c r="X23" s="217"/>
      <c r="Y23" s="217"/>
      <c r="Z23" s="217"/>
      <c r="AA23" s="217"/>
      <c r="AB23" s="217"/>
      <c r="AC23" s="217"/>
      <c r="AD23" s="217"/>
      <c r="AE23" s="217"/>
    </row>
    <row r="24" spans="15:31" x14ac:dyDescent="0.3">
      <c r="V24" s="217"/>
      <c r="W24" s="217"/>
      <c r="X24" s="217"/>
      <c r="Y24" s="217"/>
      <c r="Z24" s="217"/>
      <c r="AA24" s="217"/>
      <c r="AB24" s="217"/>
      <c r="AC24" s="217"/>
      <c r="AD24" s="217"/>
      <c r="AE24" s="217"/>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0"/>
  <dimension ref="A1:Z26"/>
  <sheetViews>
    <sheetView showGridLines="0" zoomScale="120" zoomScaleNormal="120" workbookViewId="0">
      <selection activeCell="H1" sqref="H1"/>
    </sheetView>
  </sheetViews>
  <sheetFormatPr defaultColWidth="8.6640625" defaultRowHeight="14.4" x14ac:dyDescent="0.3"/>
  <cols>
    <col min="1" max="1" width="7.109375" bestFit="1" customWidth="1"/>
    <col min="3" max="5" width="12.6640625" customWidth="1"/>
    <col min="6" max="6" width="14" customWidth="1"/>
    <col min="7" max="8" width="12.6640625" customWidth="1"/>
    <col min="9" max="17" width="4.6640625" customWidth="1"/>
    <col min="18" max="18" width="4.6640625" bestFit="1" customWidth="1"/>
    <col min="19" max="19" width="4.44140625" bestFit="1" customWidth="1"/>
    <col min="20" max="20" width="4.6640625" bestFit="1" customWidth="1"/>
    <col min="21" max="21" width="4.44140625" bestFit="1" customWidth="1"/>
    <col min="22" max="22" width="4.6640625" bestFit="1" customWidth="1"/>
  </cols>
  <sheetData>
    <row r="1" spans="1:26" x14ac:dyDescent="0.3">
      <c r="A1" s="2" t="s">
        <v>48</v>
      </c>
      <c r="B1" s="2" t="s">
        <v>535</v>
      </c>
      <c r="C1" s="217"/>
      <c r="D1" s="217"/>
      <c r="E1" s="217"/>
      <c r="F1" s="217"/>
      <c r="G1" s="217"/>
      <c r="H1" s="353" t="s">
        <v>50</v>
      </c>
    </row>
    <row r="2" spans="1:26" x14ac:dyDescent="0.3">
      <c r="A2" s="2" t="s">
        <v>51</v>
      </c>
      <c r="B2" s="2" t="s">
        <v>536</v>
      </c>
      <c r="C2" s="217"/>
      <c r="D2" s="217"/>
      <c r="E2" s="217"/>
      <c r="F2" s="217"/>
      <c r="G2" s="217"/>
      <c r="H2" s="217"/>
    </row>
    <row r="3" spans="1:26" x14ac:dyDescent="0.3">
      <c r="A3" s="3" t="s">
        <v>52</v>
      </c>
      <c r="B3" s="3" t="s">
        <v>53</v>
      </c>
      <c r="C3" s="217"/>
      <c r="D3" s="217"/>
      <c r="E3" s="217"/>
      <c r="F3" s="217"/>
      <c r="G3" s="217"/>
      <c r="H3" s="217"/>
      <c r="I3" s="354"/>
    </row>
    <row r="4" spans="1:26" x14ac:dyDescent="0.3">
      <c r="A4" s="3" t="s">
        <v>54</v>
      </c>
      <c r="B4" s="3" t="s">
        <v>55</v>
      </c>
      <c r="C4" s="217"/>
      <c r="D4" s="217"/>
      <c r="E4" s="217"/>
      <c r="F4" s="217"/>
      <c r="G4" s="217"/>
      <c r="H4" s="217"/>
      <c r="I4" s="345"/>
    </row>
    <row r="5" spans="1:26" x14ac:dyDescent="0.3">
      <c r="A5" s="4" t="s">
        <v>56</v>
      </c>
      <c r="B5" s="24"/>
      <c r="C5" s="217"/>
      <c r="D5" s="217"/>
      <c r="E5" s="217"/>
      <c r="F5" s="217"/>
      <c r="G5" s="217"/>
      <c r="H5" s="217"/>
      <c r="I5" s="346"/>
    </row>
    <row r="6" spans="1:26" x14ac:dyDescent="0.3">
      <c r="A6" s="4" t="s">
        <v>57</v>
      </c>
      <c r="B6" s="61"/>
      <c r="C6" s="217"/>
      <c r="D6" s="217"/>
      <c r="E6" s="217"/>
      <c r="F6" s="217"/>
      <c r="G6" s="217"/>
      <c r="H6" s="217"/>
    </row>
    <row r="7" spans="1:26" x14ac:dyDescent="0.3">
      <c r="C7" s="348"/>
      <c r="D7" s="348"/>
      <c r="E7" s="348"/>
      <c r="F7" s="348"/>
      <c r="G7" s="348"/>
      <c r="H7" s="348"/>
      <c r="I7" s="348"/>
      <c r="J7" s="63"/>
      <c r="K7" s="63"/>
    </row>
    <row r="8" spans="1:26" x14ac:dyDescent="0.3">
      <c r="C8" s="348"/>
      <c r="D8" s="348"/>
      <c r="E8" s="348"/>
      <c r="F8" s="348"/>
      <c r="G8" s="348"/>
      <c r="H8" s="348"/>
      <c r="I8" s="348"/>
    </row>
    <row r="9" spans="1:26" x14ac:dyDescent="0.3">
      <c r="C9" s="348"/>
      <c r="D9" s="348"/>
      <c r="E9" s="348"/>
      <c r="F9" s="237"/>
      <c r="G9" s="348"/>
      <c r="H9" s="348"/>
      <c r="I9" s="348"/>
      <c r="J9" s="233"/>
      <c r="K9" s="217"/>
      <c r="L9" s="217"/>
      <c r="M9" s="217"/>
      <c r="N9" s="217"/>
      <c r="O9" s="217"/>
      <c r="P9" s="217"/>
      <c r="Q9" s="217"/>
      <c r="R9" s="217"/>
      <c r="S9" s="217"/>
      <c r="T9" s="217"/>
      <c r="U9" s="217"/>
      <c r="V9" s="217"/>
      <c r="W9" s="217"/>
      <c r="X9" s="217"/>
      <c r="Y9" s="217"/>
      <c r="Z9" s="217"/>
    </row>
    <row r="10" spans="1:26" x14ac:dyDescent="0.3">
      <c r="C10" s="348"/>
      <c r="D10" s="348"/>
      <c r="E10" s="348"/>
      <c r="F10" s="348"/>
      <c r="G10" s="348"/>
      <c r="H10" s="8"/>
      <c r="I10" s="242" t="s">
        <v>76</v>
      </c>
      <c r="J10" s="237"/>
      <c r="K10" s="237"/>
      <c r="L10" s="242" t="s">
        <v>130</v>
      </c>
      <c r="M10" s="237"/>
      <c r="N10" s="242" t="s">
        <v>133</v>
      </c>
      <c r="O10" s="237"/>
      <c r="P10" s="242" t="s">
        <v>144</v>
      </c>
      <c r="Q10" s="237"/>
      <c r="R10" s="242" t="s">
        <v>151</v>
      </c>
      <c r="S10" s="237"/>
      <c r="T10" s="242" t="s">
        <v>257</v>
      </c>
      <c r="U10" s="237"/>
      <c r="V10" s="242" t="s">
        <v>269</v>
      </c>
      <c r="W10" s="237"/>
      <c r="X10" s="242" t="s">
        <v>343</v>
      </c>
    </row>
    <row r="11" spans="1:26" x14ac:dyDescent="0.3">
      <c r="H11" s="8"/>
      <c r="I11" s="242" t="s">
        <v>430</v>
      </c>
      <c r="J11" s="237"/>
      <c r="K11" s="237"/>
      <c r="L11" s="242" t="s">
        <v>431</v>
      </c>
      <c r="M11" s="237"/>
      <c r="N11" s="242" t="s">
        <v>432</v>
      </c>
      <c r="O11" s="237"/>
      <c r="P11" s="242" t="s">
        <v>433</v>
      </c>
      <c r="Q11" s="237"/>
      <c r="R11" s="242" t="s">
        <v>434</v>
      </c>
      <c r="S11" s="237"/>
      <c r="T11" s="242" t="s">
        <v>435</v>
      </c>
      <c r="U11" s="237"/>
      <c r="V11" s="242" t="s">
        <v>436</v>
      </c>
      <c r="W11" s="237"/>
      <c r="X11" s="242" t="s">
        <v>437</v>
      </c>
    </row>
    <row r="12" spans="1:26" x14ac:dyDescent="0.3">
      <c r="B12" s="330"/>
      <c r="C12" s="351"/>
      <c r="D12" s="351"/>
      <c r="E12" s="351"/>
      <c r="G12" s="8" t="s">
        <v>537</v>
      </c>
      <c r="H12" s="8" t="s">
        <v>538</v>
      </c>
      <c r="I12" s="46">
        <v>1</v>
      </c>
      <c r="J12" s="46">
        <v>0.91800000000000004</v>
      </c>
      <c r="K12" s="46">
        <v>1.2522</v>
      </c>
      <c r="L12" s="46">
        <v>1.2318</v>
      </c>
      <c r="M12" s="46">
        <v>1.1129</v>
      </c>
      <c r="N12" s="46">
        <v>1.2948999999999999</v>
      </c>
      <c r="O12" s="46">
        <v>1.4725999999999999</v>
      </c>
      <c r="P12" s="46">
        <v>1.3824000000000001</v>
      </c>
      <c r="Q12" s="46">
        <v>1.2062999999999999</v>
      </c>
      <c r="R12" s="46">
        <v>1.5186999999999999</v>
      </c>
      <c r="S12" s="46">
        <v>1.6647000000000001</v>
      </c>
      <c r="T12" s="46">
        <v>1.6862999999999999</v>
      </c>
      <c r="U12" s="46">
        <v>1.7936000000000001</v>
      </c>
      <c r="V12" s="46">
        <v>2.2097000000000002</v>
      </c>
      <c r="W12" s="46">
        <v>2.4687999999999999</v>
      </c>
      <c r="X12" s="46">
        <v>2.4897999999999998</v>
      </c>
    </row>
    <row r="13" spans="1:26" x14ac:dyDescent="0.3">
      <c r="C13" s="351"/>
      <c r="D13" s="351"/>
      <c r="E13" s="351"/>
      <c r="G13" s="8" t="s">
        <v>259</v>
      </c>
      <c r="H13" s="8" t="s">
        <v>15</v>
      </c>
      <c r="I13" s="46">
        <v>1</v>
      </c>
      <c r="J13" s="46">
        <v>0.77059999999999995</v>
      </c>
      <c r="K13" s="46">
        <v>1.079</v>
      </c>
      <c r="L13" s="46">
        <v>1.0955999999999999</v>
      </c>
      <c r="M13" s="46">
        <v>1.0650999999999999</v>
      </c>
      <c r="N13" s="46">
        <v>1.1378999999999999</v>
      </c>
      <c r="O13" s="46">
        <v>1.3075000000000001</v>
      </c>
      <c r="P13" s="46">
        <v>1.3447</v>
      </c>
      <c r="Q13" s="46">
        <v>1.2371000000000001</v>
      </c>
      <c r="R13" s="46">
        <v>1.3677999999999999</v>
      </c>
      <c r="S13" s="46">
        <v>1.4902</v>
      </c>
      <c r="T13" s="46">
        <v>1.5517000000000001</v>
      </c>
      <c r="U13" s="46">
        <v>1.6649</v>
      </c>
      <c r="V13" s="46">
        <v>1.8310999999999999</v>
      </c>
      <c r="W13" s="46">
        <v>1.9106000000000001</v>
      </c>
      <c r="X13" s="46">
        <v>1.8743000000000001</v>
      </c>
    </row>
    <row r="14" spans="1:26" x14ac:dyDescent="0.3">
      <c r="C14" s="351"/>
      <c r="D14" s="351"/>
      <c r="E14" s="351"/>
      <c r="F14" s="351"/>
      <c r="G14" s="351"/>
      <c r="H14" s="351"/>
      <c r="I14" s="351"/>
      <c r="J14" s="351"/>
      <c r="K14" s="351"/>
      <c r="L14" s="351"/>
      <c r="M14" s="351"/>
      <c r="N14" s="351"/>
      <c r="O14" s="351"/>
      <c r="P14" s="351"/>
      <c r="Q14" s="351"/>
      <c r="R14" s="351"/>
      <c r="S14" s="217"/>
      <c r="T14" s="217"/>
      <c r="U14" s="217"/>
      <c r="V14" s="217"/>
      <c r="W14" s="217"/>
      <c r="X14" s="217"/>
      <c r="Y14" s="217"/>
      <c r="Z14" s="217"/>
    </row>
    <row r="15" spans="1:26" x14ac:dyDescent="0.3">
      <c r="C15" s="351"/>
      <c r="D15" s="351"/>
      <c r="E15" s="351"/>
      <c r="F15" s="351"/>
      <c r="G15" s="351"/>
      <c r="H15" s="351"/>
      <c r="I15" s="351"/>
      <c r="J15" s="351"/>
      <c r="K15" s="351"/>
      <c r="L15" s="351"/>
      <c r="M15" s="351"/>
      <c r="N15" s="351"/>
      <c r="O15" s="351"/>
      <c r="P15" s="351"/>
      <c r="Q15" s="351"/>
      <c r="R15" s="351"/>
      <c r="S15" s="217"/>
      <c r="T15" s="217"/>
      <c r="U15" s="217"/>
      <c r="V15" s="217"/>
      <c r="W15" s="217"/>
      <c r="X15" s="217"/>
      <c r="Y15" s="217"/>
      <c r="Z15" s="217"/>
    </row>
    <row r="16" spans="1:26" x14ac:dyDescent="0.3">
      <c r="C16" s="351"/>
      <c r="D16" s="351"/>
      <c r="E16" s="351"/>
      <c r="F16" s="351"/>
      <c r="G16" s="351"/>
      <c r="H16" s="351"/>
      <c r="I16" s="351"/>
      <c r="J16" s="351"/>
      <c r="K16" s="351"/>
      <c r="L16" s="351"/>
      <c r="M16" s="351"/>
      <c r="N16" s="351"/>
      <c r="O16" s="351"/>
      <c r="P16" s="227"/>
      <c r="Q16" s="227"/>
      <c r="R16" s="227"/>
      <c r="S16" s="217"/>
      <c r="T16" s="217"/>
      <c r="U16" s="217"/>
      <c r="V16" s="217"/>
      <c r="W16" s="217"/>
      <c r="X16" s="217"/>
      <c r="Y16" s="217"/>
      <c r="Z16" s="217"/>
    </row>
    <row r="17" spans="3:26" x14ac:dyDescent="0.3">
      <c r="C17" s="351"/>
      <c r="D17" s="351"/>
      <c r="E17" s="351"/>
      <c r="F17" s="351"/>
      <c r="G17" s="351"/>
      <c r="H17" s="351"/>
      <c r="I17" s="66"/>
      <c r="J17" s="66"/>
      <c r="K17" s="66"/>
      <c r="L17" s="66"/>
      <c r="M17" s="66"/>
      <c r="N17" s="66"/>
      <c r="O17" s="66"/>
      <c r="P17" s="66"/>
      <c r="Q17" s="66"/>
      <c r="R17" s="217"/>
      <c r="S17" s="217"/>
      <c r="T17" s="217"/>
      <c r="U17" s="217"/>
      <c r="V17" s="217"/>
      <c r="W17" s="217"/>
      <c r="X17" s="217"/>
      <c r="Y17" s="217"/>
      <c r="Z17" s="217"/>
    </row>
    <row r="18" spans="3:26" x14ac:dyDescent="0.3">
      <c r="C18" s="355"/>
      <c r="D18" s="355"/>
      <c r="E18" s="355"/>
      <c r="F18" s="355"/>
      <c r="G18" s="355"/>
      <c r="H18" s="355"/>
      <c r="R18" s="217"/>
      <c r="S18" s="217"/>
      <c r="T18" s="217"/>
      <c r="U18" s="217"/>
      <c r="V18" s="217"/>
      <c r="W18" s="217"/>
      <c r="X18" s="217"/>
      <c r="Y18" s="217"/>
      <c r="Z18" s="217"/>
    </row>
    <row r="19" spans="3:26" x14ac:dyDescent="0.3">
      <c r="C19" s="66"/>
      <c r="D19" s="66"/>
      <c r="E19" s="66"/>
      <c r="F19" s="66"/>
      <c r="G19" s="66"/>
      <c r="H19" s="66"/>
      <c r="R19" s="217"/>
      <c r="S19" s="217"/>
      <c r="T19" s="217"/>
      <c r="U19" s="217"/>
      <c r="V19" s="217"/>
      <c r="W19" s="217"/>
      <c r="X19" s="217"/>
      <c r="Y19" s="217"/>
      <c r="Z19" s="217"/>
    </row>
    <row r="20" spans="3:26" x14ac:dyDescent="0.3">
      <c r="R20" s="217"/>
      <c r="S20" s="217"/>
      <c r="T20" s="217"/>
      <c r="U20" s="217"/>
      <c r="V20" s="217"/>
      <c r="W20" s="217"/>
      <c r="X20" s="217"/>
      <c r="Y20" s="217"/>
      <c r="Z20" s="217"/>
    </row>
    <row r="21" spans="3:26" x14ac:dyDescent="0.3">
      <c r="R21" s="217"/>
      <c r="S21" s="217"/>
      <c r="T21" s="217"/>
      <c r="U21" s="217"/>
      <c r="V21" s="217"/>
      <c r="W21" s="217"/>
      <c r="X21" s="217"/>
      <c r="Y21" s="217"/>
      <c r="Z21" s="217"/>
    </row>
    <row r="22" spans="3:26" x14ac:dyDescent="0.3">
      <c r="J22" s="217"/>
      <c r="K22" s="217"/>
      <c r="L22" s="217"/>
      <c r="M22" s="217"/>
      <c r="N22" s="217"/>
      <c r="O22" s="217"/>
      <c r="P22" s="217"/>
      <c r="Q22" s="217"/>
      <c r="R22" s="217"/>
      <c r="S22" s="217"/>
      <c r="T22" s="217"/>
      <c r="U22" s="217"/>
      <c r="V22" s="217"/>
      <c r="W22" s="217"/>
      <c r="X22" s="217"/>
      <c r="Y22" s="217"/>
      <c r="Z22" s="217"/>
    </row>
    <row r="23" spans="3:26" x14ac:dyDescent="0.3">
      <c r="J23" s="217"/>
      <c r="K23" s="217"/>
      <c r="L23" s="217"/>
      <c r="M23" s="217"/>
      <c r="N23" s="217"/>
      <c r="O23" s="217"/>
      <c r="P23" s="217"/>
      <c r="Q23" s="217"/>
      <c r="R23" s="217"/>
      <c r="S23" s="217"/>
      <c r="T23" s="217"/>
      <c r="U23" s="217"/>
      <c r="V23" s="217"/>
      <c r="W23" s="217"/>
      <c r="X23" s="217"/>
      <c r="Y23" s="217"/>
      <c r="Z23" s="217"/>
    </row>
    <row r="24" spans="3:26" x14ac:dyDescent="0.3">
      <c r="J24" s="217"/>
      <c r="K24" s="217"/>
      <c r="L24" s="217"/>
      <c r="M24" s="217"/>
      <c r="N24" s="217"/>
      <c r="O24" s="217"/>
      <c r="P24" s="217"/>
      <c r="Q24" s="217"/>
      <c r="R24" s="217"/>
      <c r="S24" s="217"/>
      <c r="T24" s="217"/>
      <c r="U24" s="217"/>
      <c r="V24" s="217"/>
      <c r="W24" s="217"/>
      <c r="X24" s="217"/>
      <c r="Y24" s="217"/>
      <c r="Z24" s="217"/>
    </row>
    <row r="25" spans="3:26" x14ac:dyDescent="0.3">
      <c r="J25" s="217"/>
      <c r="K25" s="217"/>
      <c r="L25" s="217"/>
      <c r="M25" s="217"/>
      <c r="N25" s="217"/>
      <c r="O25" s="217"/>
      <c r="P25" s="217"/>
      <c r="Q25" s="217"/>
      <c r="R25" s="217"/>
      <c r="S25" s="217"/>
      <c r="T25" s="217"/>
      <c r="U25" s="217"/>
      <c r="V25" s="217"/>
      <c r="W25" s="217"/>
      <c r="X25" s="217"/>
      <c r="Y25" s="217"/>
      <c r="Z25" s="217"/>
    </row>
    <row r="26" spans="3:26" x14ac:dyDescent="0.3">
      <c r="J26" s="217"/>
      <c r="K26" s="217"/>
      <c r="L26" s="217"/>
      <c r="M26" s="217"/>
      <c r="N26" s="217"/>
      <c r="O26" s="217"/>
      <c r="P26" s="217"/>
      <c r="Q26" s="217"/>
      <c r="R26" s="217"/>
      <c r="S26" s="217"/>
      <c r="T26" s="217"/>
      <c r="U26" s="217"/>
      <c r="V26" s="217"/>
      <c r="W26" s="217"/>
      <c r="X26" s="217"/>
      <c r="Y26" s="217"/>
      <c r="Z26" s="217"/>
    </row>
  </sheetData>
  <hyperlinks>
    <hyperlink ref="H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
  <dimension ref="A1:Q39"/>
  <sheetViews>
    <sheetView showGridLines="0" zoomScale="120" zoomScaleNormal="120" workbookViewId="0">
      <selection activeCell="H1" sqref="H1:I1"/>
    </sheetView>
  </sheetViews>
  <sheetFormatPr defaultRowHeight="14.4" x14ac:dyDescent="0.3"/>
  <cols>
    <col min="8" max="8" width="13.44140625" customWidth="1"/>
    <col min="9" max="9" width="13.33203125" customWidth="1"/>
    <col min="10" max="11" width="10.44140625" customWidth="1"/>
  </cols>
  <sheetData>
    <row r="1" spans="1:17" s="8" customFormat="1" ht="10.199999999999999" x14ac:dyDescent="0.2">
      <c r="A1" s="2" t="s">
        <v>48</v>
      </c>
      <c r="B1" s="2" t="s">
        <v>49</v>
      </c>
      <c r="H1" s="169" t="s">
        <v>50</v>
      </c>
      <c r="I1" s="170"/>
    </row>
    <row r="2" spans="1:17" s="8" customFormat="1" ht="10.199999999999999" x14ac:dyDescent="0.2">
      <c r="A2" s="2" t="s">
        <v>51</v>
      </c>
      <c r="B2" s="2" t="s">
        <v>247</v>
      </c>
    </row>
    <row r="3" spans="1:17" s="8" customFormat="1" ht="10.199999999999999" x14ac:dyDescent="0.2">
      <c r="A3" s="3" t="s">
        <v>52</v>
      </c>
      <c r="B3" s="3" t="s">
        <v>53</v>
      </c>
    </row>
    <row r="4" spans="1:17" s="8" customFormat="1" ht="10.199999999999999" x14ac:dyDescent="0.2">
      <c r="A4" s="3" t="s">
        <v>54</v>
      </c>
      <c r="B4" s="3" t="s">
        <v>55</v>
      </c>
    </row>
    <row r="5" spans="1:17" s="8" customFormat="1" ht="10.199999999999999" x14ac:dyDescent="0.2">
      <c r="A5" s="4" t="s">
        <v>56</v>
      </c>
      <c r="B5" s="61" t="s">
        <v>183</v>
      </c>
    </row>
    <row r="6" spans="1:17" s="8" customFormat="1" ht="10.199999999999999" x14ac:dyDescent="0.2">
      <c r="A6" s="4" t="s">
        <v>57</v>
      </c>
      <c r="B6" s="102" t="s">
        <v>249</v>
      </c>
    </row>
    <row r="9" spans="1:17" x14ac:dyDescent="0.3">
      <c r="H9" s="8"/>
      <c r="I9" s="5"/>
      <c r="J9" s="6">
        <v>44561</v>
      </c>
      <c r="K9" s="6">
        <v>44926</v>
      </c>
      <c r="L9" s="6">
        <v>45291</v>
      </c>
      <c r="M9" s="6">
        <v>45657</v>
      </c>
      <c r="N9" s="6">
        <v>45747</v>
      </c>
      <c r="O9" s="6">
        <v>45838</v>
      </c>
      <c r="P9" s="6">
        <v>45930</v>
      </c>
      <c r="Q9" s="6">
        <v>46022</v>
      </c>
    </row>
    <row r="10" spans="1:17" x14ac:dyDescent="0.3">
      <c r="H10" s="5" t="s">
        <v>25</v>
      </c>
      <c r="I10" s="5" t="s">
        <v>0</v>
      </c>
      <c r="J10" s="7">
        <v>2053.232</v>
      </c>
      <c r="K10" s="7">
        <v>2351.6779999999999</v>
      </c>
      <c r="L10" s="7">
        <v>2945.03</v>
      </c>
      <c r="M10" s="108">
        <v>3414.92</v>
      </c>
      <c r="N10" s="108">
        <v>3397.4580000000001</v>
      </c>
      <c r="O10" s="108">
        <v>3505.8432986937105</v>
      </c>
      <c r="P10" s="108">
        <v>3603.6129999999998</v>
      </c>
      <c r="Q10" s="108">
        <v>4000.6</v>
      </c>
    </row>
    <row r="11" spans="1:17" x14ac:dyDescent="0.3">
      <c r="H11" s="5" t="s">
        <v>168</v>
      </c>
      <c r="I11" s="5" t="s">
        <v>167</v>
      </c>
      <c r="J11" s="7">
        <v>64.736712585649997</v>
      </c>
      <c r="K11" s="7">
        <v>70.298271729909999</v>
      </c>
      <c r="L11" s="7">
        <v>74.412233922169975</v>
      </c>
      <c r="M11" s="108">
        <v>72.530188818899987</v>
      </c>
      <c r="N11" s="108">
        <v>76.905706478330004</v>
      </c>
      <c r="O11" s="108">
        <v>81.656007557199999</v>
      </c>
      <c r="P11" s="108">
        <v>87.758603266639952</v>
      </c>
      <c r="Q11" s="108">
        <v>93.854219475780056</v>
      </c>
    </row>
    <row r="12" spans="1:17" x14ac:dyDescent="0.3">
      <c r="H12" s="5" t="s">
        <v>74</v>
      </c>
      <c r="I12" s="5" t="s">
        <v>72</v>
      </c>
      <c r="J12" s="7">
        <v>2.3297405580000001</v>
      </c>
      <c r="K12" s="7">
        <v>1.44912573277</v>
      </c>
      <c r="L12" s="7">
        <v>1.4219879481499997</v>
      </c>
      <c r="M12" s="108">
        <v>1.35656427</v>
      </c>
      <c r="N12" s="108">
        <v>1.323283711</v>
      </c>
      <c r="O12" s="108">
        <v>1.298509959</v>
      </c>
      <c r="P12" s="108">
        <v>1.2927280568300006</v>
      </c>
      <c r="Q12" s="108">
        <v>1.24890813506</v>
      </c>
    </row>
    <row r="13" spans="1:17" x14ac:dyDescent="0.3">
      <c r="H13" s="5" t="s">
        <v>47</v>
      </c>
      <c r="I13" s="5" t="s">
        <v>1</v>
      </c>
      <c r="J13" s="7">
        <v>216.40581826604998</v>
      </c>
      <c r="K13" s="7">
        <v>243.99664316753001</v>
      </c>
      <c r="L13" s="7">
        <v>250.45419692627001</v>
      </c>
      <c r="M13" s="108">
        <v>310.74082825535987</v>
      </c>
      <c r="N13" s="108">
        <v>307.07934115685009</v>
      </c>
      <c r="O13" s="108">
        <v>256.81544424293998</v>
      </c>
      <c r="P13" s="108">
        <v>258.88847631011998</v>
      </c>
      <c r="Q13" s="108">
        <v>288.71326533590002</v>
      </c>
    </row>
    <row r="14" spans="1:17" x14ac:dyDescent="0.3">
      <c r="H14" s="5" t="s">
        <v>75</v>
      </c>
      <c r="I14" s="5" t="s">
        <v>73</v>
      </c>
      <c r="J14" s="7">
        <v>4.2889560958599997</v>
      </c>
      <c r="K14" s="7">
        <v>4.1009799959800004</v>
      </c>
      <c r="L14" s="7">
        <v>3.8386607120500007</v>
      </c>
      <c r="M14" s="108">
        <v>4.1304476450100003</v>
      </c>
      <c r="N14" s="108">
        <v>4.3767039073699996</v>
      </c>
      <c r="O14" s="108">
        <v>4.4611747198499998</v>
      </c>
      <c r="P14" s="108">
        <v>4.55262727654</v>
      </c>
      <c r="Q14" s="108">
        <v>4.2829123347899998</v>
      </c>
    </row>
    <row r="15" spans="1:17" x14ac:dyDescent="0.3">
      <c r="H15" s="8"/>
      <c r="I15" s="8"/>
      <c r="J15" s="8"/>
      <c r="K15" s="8"/>
      <c r="N15" s="1"/>
    </row>
    <row r="16" spans="1:17" x14ac:dyDescent="0.3">
      <c r="H16" s="8"/>
      <c r="I16" s="8"/>
      <c r="J16" s="8"/>
      <c r="K16" s="8"/>
      <c r="M16" s="97"/>
      <c r="N16" s="97"/>
    </row>
    <row r="17" spans="8:14" x14ac:dyDescent="0.3">
      <c r="H17" s="9"/>
      <c r="I17" s="9"/>
      <c r="J17" s="9"/>
      <c r="K17" s="9"/>
      <c r="M17" s="19"/>
      <c r="N17" s="19"/>
    </row>
    <row r="18" spans="8:14" x14ac:dyDescent="0.3">
      <c r="H18" s="9"/>
      <c r="I18" s="9"/>
      <c r="J18" s="9"/>
      <c r="K18" s="9"/>
    </row>
    <row r="19" spans="8:14" x14ac:dyDescent="0.3">
      <c r="H19" s="9"/>
      <c r="I19" s="9"/>
      <c r="J19" s="9"/>
      <c r="K19" s="9"/>
    </row>
    <row r="20" spans="8:14" x14ac:dyDescent="0.3">
      <c r="H20" s="9"/>
      <c r="I20" s="9"/>
      <c r="J20" s="9"/>
      <c r="K20" s="9"/>
    </row>
    <row r="21" spans="8:14" x14ac:dyDescent="0.3">
      <c r="H21" s="8"/>
      <c r="I21" s="8"/>
      <c r="J21" s="8"/>
      <c r="K21" s="8"/>
    </row>
    <row r="22" spans="8:14" x14ac:dyDescent="0.3">
      <c r="H22" s="8"/>
      <c r="I22" s="6"/>
      <c r="J22" s="6"/>
      <c r="K22" s="6"/>
    </row>
    <row r="23" spans="8:14" x14ac:dyDescent="0.3">
      <c r="I23" s="7"/>
      <c r="J23" s="7"/>
      <c r="K23" s="7"/>
    </row>
    <row r="24" spans="8:14" x14ac:dyDescent="0.3">
      <c r="I24" s="7"/>
      <c r="J24" s="7"/>
      <c r="K24" s="7"/>
    </row>
    <row r="25" spans="8:14" x14ac:dyDescent="0.3">
      <c r="I25" s="7"/>
      <c r="J25" s="7"/>
      <c r="K25" s="7"/>
    </row>
    <row r="26" spans="8:14" x14ac:dyDescent="0.3">
      <c r="I26" s="7"/>
      <c r="J26" s="7"/>
      <c r="K26" s="7"/>
    </row>
    <row r="27" spans="8:14" x14ac:dyDescent="0.3">
      <c r="I27" s="7"/>
      <c r="J27" s="7"/>
      <c r="K27" s="7"/>
    </row>
    <row r="28" spans="8:14" x14ac:dyDescent="0.3">
      <c r="H28" s="8"/>
      <c r="I28" s="8"/>
      <c r="J28" s="8"/>
      <c r="K28" s="8"/>
    </row>
    <row r="29" spans="8:14" x14ac:dyDescent="0.3">
      <c r="H29" s="8"/>
      <c r="I29" s="8"/>
      <c r="J29" s="8"/>
      <c r="K29" s="8"/>
    </row>
    <row r="30" spans="8:14" x14ac:dyDescent="0.3">
      <c r="H30" s="8"/>
      <c r="I30" s="8"/>
      <c r="J30" s="8"/>
      <c r="K30" s="8"/>
    </row>
    <row r="31" spans="8:14" x14ac:dyDescent="0.3">
      <c r="H31" s="8"/>
      <c r="I31" s="8"/>
      <c r="J31" s="8"/>
      <c r="K31" s="8"/>
    </row>
    <row r="32" spans="8:14" x14ac:dyDescent="0.3">
      <c r="H32" s="8"/>
      <c r="I32" s="6"/>
      <c r="J32" s="6"/>
      <c r="K32" s="6"/>
    </row>
    <row r="33" spans="8:11" x14ac:dyDescent="0.3">
      <c r="H33" s="5"/>
      <c r="I33" s="7"/>
      <c r="J33" s="7"/>
      <c r="K33" s="7"/>
    </row>
    <row r="34" spans="8:11" x14ac:dyDescent="0.3">
      <c r="H34" s="5"/>
      <c r="I34" s="7"/>
      <c r="J34" s="7"/>
      <c r="K34" s="7"/>
    </row>
    <row r="35" spans="8:11" x14ac:dyDescent="0.3">
      <c r="H35" s="5"/>
      <c r="I35" s="7"/>
      <c r="J35" s="7"/>
      <c r="K35" s="7"/>
    </row>
    <row r="36" spans="8:11" x14ac:dyDescent="0.3">
      <c r="H36" s="5"/>
      <c r="I36" s="7"/>
      <c r="J36" s="7"/>
      <c r="K36" s="7"/>
    </row>
    <row r="37" spans="8:11" x14ac:dyDescent="0.3">
      <c r="H37" s="9"/>
      <c r="I37" s="9"/>
      <c r="J37" s="9"/>
      <c r="K37" s="9"/>
    </row>
    <row r="38" spans="8:11" x14ac:dyDescent="0.3">
      <c r="H38" s="9"/>
      <c r="I38" s="9"/>
      <c r="J38" s="9"/>
      <c r="K38" s="9"/>
    </row>
    <row r="39" spans="8:11" x14ac:dyDescent="0.3">
      <c r="H39" s="9"/>
      <c r="I39" s="9"/>
      <c r="J39" s="9"/>
      <c r="K39" s="9"/>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4"/>
  <dimension ref="A1:U42"/>
  <sheetViews>
    <sheetView showGridLines="0" zoomScale="120" zoomScaleNormal="120" workbookViewId="0">
      <selection activeCell="I1" sqref="I1"/>
    </sheetView>
  </sheetViews>
  <sheetFormatPr defaultColWidth="9.109375" defaultRowHeight="10.199999999999999" x14ac:dyDescent="0.2"/>
  <cols>
    <col min="1" max="1" width="7.33203125" style="329" bestFit="1" customWidth="1"/>
    <col min="2" max="2" width="36.44140625" style="329" customWidth="1"/>
    <col min="3" max="3" width="15" style="329" customWidth="1"/>
    <col min="4" max="5" width="11.6640625" style="329" customWidth="1"/>
    <col min="6" max="7" width="5" style="329" customWidth="1"/>
    <col min="8" max="8" width="7.5546875" style="329" customWidth="1"/>
    <col min="9" max="10" width="5" style="329" customWidth="1"/>
    <col min="11" max="14" width="6.109375" style="329" bestFit="1" customWidth="1"/>
    <col min="15" max="15" width="6.5546875" style="329" bestFit="1" customWidth="1"/>
    <col min="16" max="17" width="6.109375" style="329" bestFit="1" customWidth="1"/>
    <col min="18" max="18" width="6.5546875" style="329" bestFit="1" customWidth="1"/>
    <col min="19" max="19" width="7" style="329" bestFit="1" customWidth="1"/>
    <col min="20" max="20" width="10.109375" style="329" customWidth="1"/>
    <col min="21" max="21" width="9.33203125" style="329" bestFit="1" customWidth="1"/>
    <col min="22" max="16384" width="9.109375" style="329"/>
  </cols>
  <sheetData>
    <row r="1" spans="1:21" ht="14.4" x14ac:dyDescent="0.3">
      <c r="A1" s="2" t="s">
        <v>48</v>
      </c>
      <c r="B1" s="2" t="s">
        <v>539</v>
      </c>
      <c r="C1" s="324"/>
      <c r="D1" s="324"/>
      <c r="E1" s="293"/>
      <c r="I1" s="353" t="s">
        <v>50</v>
      </c>
    </row>
    <row r="2" spans="1:21" ht="14.4" x14ac:dyDescent="0.3">
      <c r="A2" s="2" t="s">
        <v>51</v>
      </c>
      <c r="B2" s="2" t="s">
        <v>540</v>
      </c>
      <c r="C2" s="324"/>
      <c r="D2" s="324"/>
      <c r="E2" s="324"/>
    </row>
    <row r="3" spans="1:21" ht="14.4" x14ac:dyDescent="0.3">
      <c r="A3" s="3" t="s">
        <v>52</v>
      </c>
      <c r="B3" s="3" t="s">
        <v>53</v>
      </c>
      <c r="C3" s="324"/>
      <c r="D3" s="324"/>
      <c r="E3" s="324"/>
    </row>
    <row r="4" spans="1:21" ht="14.4" x14ac:dyDescent="0.3">
      <c r="A4" s="3" t="s">
        <v>54</v>
      </c>
      <c r="B4" s="3" t="s">
        <v>55</v>
      </c>
      <c r="C4" s="324"/>
      <c r="D4" s="324"/>
      <c r="E4" s="324"/>
    </row>
    <row r="5" spans="1:21" ht="14.4" x14ac:dyDescent="0.3">
      <c r="A5" s="4" t="s">
        <v>56</v>
      </c>
      <c r="B5" s="356" t="s">
        <v>541</v>
      </c>
      <c r="C5" s="357"/>
      <c r="D5" s="324"/>
      <c r="E5" s="324"/>
    </row>
    <row r="6" spans="1:21" ht="14.4" x14ac:dyDescent="0.3">
      <c r="A6" s="4" t="s">
        <v>57</v>
      </c>
      <c r="B6" s="356" t="s">
        <v>542</v>
      </c>
      <c r="C6" s="324"/>
      <c r="D6" s="324"/>
      <c r="E6" s="324"/>
    </row>
    <row r="7" spans="1:21" x14ac:dyDescent="0.2">
      <c r="B7" s="358"/>
    </row>
    <row r="8" spans="1:21" ht="13.2" x14ac:dyDescent="0.25">
      <c r="F8" s="242" t="s">
        <v>76</v>
      </c>
      <c r="G8" s="237"/>
      <c r="H8" s="237"/>
      <c r="I8" s="242" t="s">
        <v>130</v>
      </c>
      <c r="J8" s="237"/>
      <c r="K8" s="242" t="s">
        <v>133</v>
      </c>
      <c r="L8" s="237"/>
      <c r="M8" s="242" t="s">
        <v>144</v>
      </c>
      <c r="N8" s="237"/>
      <c r="O8" s="242" t="s">
        <v>151</v>
      </c>
      <c r="P8" s="237"/>
      <c r="Q8" s="242" t="s">
        <v>257</v>
      </c>
      <c r="R8" s="237"/>
      <c r="S8" s="242" t="s">
        <v>269</v>
      </c>
      <c r="T8" s="237"/>
      <c r="U8" s="242" t="s">
        <v>343</v>
      </c>
    </row>
    <row r="9" spans="1:21" ht="13.2" x14ac:dyDescent="0.25">
      <c r="D9" s="359"/>
      <c r="E9" s="360"/>
      <c r="F9" s="242" t="s">
        <v>430</v>
      </c>
      <c r="G9" s="237"/>
      <c r="H9" s="237"/>
      <c r="I9" s="242" t="s">
        <v>431</v>
      </c>
      <c r="J9" s="237"/>
      <c r="K9" s="242" t="s">
        <v>432</v>
      </c>
      <c r="L9" s="237"/>
      <c r="M9" s="242" t="s">
        <v>433</v>
      </c>
      <c r="N9" s="237"/>
      <c r="O9" s="242" t="s">
        <v>434</v>
      </c>
      <c r="P9" s="237"/>
      <c r="Q9" s="242" t="s">
        <v>435</v>
      </c>
      <c r="R9" s="237"/>
      <c r="S9" s="242" t="s">
        <v>436</v>
      </c>
      <c r="T9" s="237"/>
      <c r="U9" s="242" t="s">
        <v>437</v>
      </c>
    </row>
    <row r="10" spans="1:21" x14ac:dyDescent="0.2">
      <c r="A10" s="361"/>
      <c r="D10" s="362" t="s">
        <v>543</v>
      </c>
      <c r="E10" s="329" t="s">
        <v>544</v>
      </c>
      <c r="F10" s="363">
        <v>0.86</v>
      </c>
      <c r="G10" s="363">
        <v>1.78</v>
      </c>
      <c r="H10" s="363">
        <v>3.14</v>
      </c>
      <c r="I10" s="363">
        <v>3.01</v>
      </c>
      <c r="J10" s="363">
        <v>0.51</v>
      </c>
      <c r="K10" s="363">
        <v>1.17</v>
      </c>
      <c r="L10" s="181">
        <v>1.81</v>
      </c>
      <c r="M10" s="181">
        <v>1.9</v>
      </c>
      <c r="N10" s="181">
        <v>0.82</v>
      </c>
      <c r="O10" s="181">
        <v>1.39</v>
      </c>
      <c r="P10" s="329">
        <v>1.98</v>
      </c>
      <c r="Q10" s="329">
        <v>2.48</v>
      </c>
      <c r="R10" s="364">
        <v>0.96044757747999976</v>
      </c>
      <c r="S10" s="364">
        <v>1.8767360285100003</v>
      </c>
      <c r="T10" s="364">
        <f>'24'!U9</f>
        <v>3.48</v>
      </c>
      <c r="U10" s="364">
        <v>4.95</v>
      </c>
    </row>
    <row r="11" spans="1:21" s="362" customFormat="1" x14ac:dyDescent="0.2">
      <c r="A11" s="365"/>
      <c r="D11" s="362" t="s">
        <v>545</v>
      </c>
      <c r="E11" s="362" t="s">
        <v>546</v>
      </c>
      <c r="F11" s="332">
        <v>0.42120000000000002</v>
      </c>
      <c r="G11" s="332">
        <v>0.40789999999999998</v>
      </c>
      <c r="H11" s="332">
        <v>0.41089999999999999</v>
      </c>
      <c r="I11" s="332">
        <v>0.40260000000000001</v>
      </c>
      <c r="J11" s="332">
        <v>0.40310000000000001</v>
      </c>
      <c r="K11" s="332">
        <v>0.42480000000000001</v>
      </c>
      <c r="L11" s="332">
        <v>0.43469999999999998</v>
      </c>
      <c r="M11" s="332">
        <v>0.4405</v>
      </c>
      <c r="N11" s="366">
        <v>0.61850000000000005</v>
      </c>
      <c r="O11" s="366">
        <v>0.51780000000000004</v>
      </c>
      <c r="P11" s="366">
        <v>0.49619999999999997</v>
      </c>
      <c r="Q11" s="367">
        <v>0.49640000000000001</v>
      </c>
      <c r="R11" s="121">
        <v>0.46779999999999999</v>
      </c>
      <c r="S11" s="121">
        <v>0.49390000000000001</v>
      </c>
      <c r="T11" s="121">
        <v>0.4899</v>
      </c>
      <c r="U11" s="121">
        <v>0.49380000000000002</v>
      </c>
    </row>
    <row r="12" spans="1:21" s="362" customFormat="1" x14ac:dyDescent="0.2">
      <c r="D12" s="362" t="s">
        <v>547</v>
      </c>
      <c r="E12" s="362" t="s">
        <v>548</v>
      </c>
      <c r="F12" s="332">
        <v>0.98570000000000002</v>
      </c>
      <c r="G12" s="332">
        <v>0.98019999999999996</v>
      </c>
      <c r="H12" s="332">
        <v>0.98180000000000001</v>
      </c>
      <c r="I12" s="332">
        <v>0.99160000000000004</v>
      </c>
      <c r="J12" s="332">
        <v>0.99629999999999996</v>
      </c>
      <c r="K12" s="332">
        <v>1.0202</v>
      </c>
      <c r="L12" s="332">
        <v>1.0245</v>
      </c>
      <c r="M12" s="332">
        <v>1.0329999999999999</v>
      </c>
      <c r="N12" s="366">
        <v>1.1266</v>
      </c>
      <c r="O12" s="366">
        <v>1.0410999999999999</v>
      </c>
      <c r="P12" s="366">
        <v>1.0011000000000001</v>
      </c>
      <c r="Q12" s="367">
        <v>0.99050000000000005</v>
      </c>
      <c r="R12" s="46">
        <v>0.95320000000000005</v>
      </c>
      <c r="S12" s="121">
        <v>0.99539999999999995</v>
      </c>
      <c r="T12" s="121">
        <v>0.98060000000000003</v>
      </c>
      <c r="U12" s="121">
        <v>0.97640000000000005</v>
      </c>
    </row>
    <row r="13" spans="1:21" s="362" customFormat="1" x14ac:dyDescent="0.2">
      <c r="D13" s="329" t="s">
        <v>549</v>
      </c>
      <c r="E13" s="329" t="s">
        <v>550</v>
      </c>
      <c r="F13" s="332">
        <v>0.93520000000000003</v>
      </c>
      <c r="G13" s="332">
        <v>0.92620000000000002</v>
      </c>
      <c r="H13" s="332">
        <v>0.91769999999999996</v>
      </c>
      <c r="I13" s="332">
        <v>0.92520000000000002</v>
      </c>
      <c r="J13" s="332">
        <v>0.91969999999999996</v>
      </c>
      <c r="K13" s="332">
        <v>0.93779999999999997</v>
      </c>
      <c r="L13" s="332">
        <v>0.93940000000000001</v>
      </c>
      <c r="M13" s="332">
        <v>0.94610000000000005</v>
      </c>
      <c r="N13" s="366">
        <v>1.0335000000000001</v>
      </c>
      <c r="O13" s="366">
        <v>0.95660000000000001</v>
      </c>
      <c r="P13" s="366">
        <v>0.91720000000000002</v>
      </c>
      <c r="Q13" s="368">
        <v>0.90329999999999999</v>
      </c>
      <c r="R13" s="121">
        <v>0.86809999999999998</v>
      </c>
      <c r="S13" s="121">
        <v>0.91090000000000004</v>
      </c>
      <c r="T13" s="121">
        <v>0.89590000000000003</v>
      </c>
      <c r="U13" s="121">
        <v>0.89100000000000001</v>
      </c>
    </row>
    <row r="14" spans="1:21" s="362" customFormat="1" x14ac:dyDescent="0.2">
      <c r="F14" s="369"/>
      <c r="G14" s="369"/>
      <c r="H14" s="369"/>
      <c r="I14" s="369"/>
      <c r="J14" s="369"/>
      <c r="K14" s="369"/>
      <c r="L14" s="369"/>
      <c r="M14" s="369"/>
      <c r="N14" s="369"/>
      <c r="O14" s="369"/>
      <c r="P14" s="369"/>
      <c r="Q14" s="369"/>
      <c r="R14" s="369"/>
    </row>
    <row r="15" spans="1:21" s="362" customFormat="1" x14ac:dyDescent="0.2">
      <c r="F15" s="368"/>
      <c r="G15" s="368"/>
      <c r="H15" s="368"/>
      <c r="I15" s="368"/>
      <c r="J15" s="368"/>
      <c r="K15" s="368"/>
      <c r="L15" s="368"/>
      <c r="M15" s="368"/>
      <c r="N15" s="368"/>
      <c r="O15" s="369"/>
      <c r="P15" s="369"/>
      <c r="Q15" s="369"/>
      <c r="R15" s="369"/>
      <c r="S15" s="369"/>
      <c r="T15" s="369"/>
      <c r="U15" s="369"/>
    </row>
    <row r="16" spans="1:21" ht="12.75" customHeight="1" x14ac:dyDescent="0.2">
      <c r="F16" s="368"/>
      <c r="G16" s="368"/>
      <c r="H16" s="368"/>
      <c r="I16" s="368"/>
      <c r="J16" s="368"/>
      <c r="K16" s="368"/>
      <c r="L16" s="368"/>
      <c r="M16" s="368"/>
      <c r="N16" s="368"/>
      <c r="O16" s="369"/>
      <c r="P16" s="369"/>
      <c r="Q16" s="369"/>
      <c r="R16" s="369"/>
      <c r="S16" s="369"/>
      <c r="T16" s="369"/>
      <c r="U16" s="369"/>
    </row>
    <row r="17" spans="2:21" x14ac:dyDescent="0.2">
      <c r="F17" s="368"/>
      <c r="G17" s="368"/>
      <c r="H17" s="368"/>
      <c r="I17" s="368"/>
      <c r="J17" s="368"/>
      <c r="K17" s="368"/>
      <c r="L17" s="368"/>
      <c r="M17" s="368"/>
      <c r="N17" s="368"/>
      <c r="R17" s="370"/>
      <c r="S17" s="369"/>
      <c r="T17" s="369"/>
      <c r="U17" s="369"/>
    </row>
    <row r="18" spans="2:21" x14ac:dyDescent="0.2">
      <c r="S18" s="370"/>
      <c r="T18" s="370"/>
    </row>
    <row r="19" spans="2:21" x14ac:dyDescent="0.2">
      <c r="S19" s="370"/>
    </row>
    <row r="25" spans="2:21" x14ac:dyDescent="0.2">
      <c r="F25" s="181"/>
      <c r="G25" s="181"/>
      <c r="H25" s="181"/>
      <c r="I25" s="181"/>
      <c r="J25" s="181"/>
      <c r="K25" s="181"/>
    </row>
    <row r="26" spans="2:21" x14ac:dyDescent="0.2">
      <c r="F26" s="181"/>
      <c r="G26" s="181"/>
      <c r="H26" s="181"/>
      <c r="I26" s="181"/>
      <c r="J26" s="181"/>
      <c r="K26" s="181"/>
    </row>
    <row r="27" spans="2:21" x14ac:dyDescent="0.2">
      <c r="F27" s="181"/>
      <c r="G27" s="181"/>
      <c r="H27" s="181"/>
      <c r="I27" s="181"/>
      <c r="J27" s="181"/>
      <c r="K27" s="181"/>
      <c r="N27" s="370"/>
    </row>
    <row r="28" spans="2:21" x14ac:dyDescent="0.2">
      <c r="F28" s="181"/>
      <c r="G28" s="181"/>
      <c r="H28" s="181"/>
      <c r="I28" s="181"/>
      <c r="J28" s="181"/>
      <c r="K28" s="181"/>
      <c r="N28" s="370"/>
    </row>
    <row r="29" spans="2:21" x14ac:dyDescent="0.2">
      <c r="F29" s="370"/>
      <c r="G29" s="370"/>
      <c r="H29" s="370"/>
      <c r="N29" s="370"/>
    </row>
    <row r="30" spans="2:21" ht="14.4" x14ac:dyDescent="0.3">
      <c r="B30" s="362"/>
      <c r="F30"/>
      <c r="G30"/>
      <c r="H30"/>
      <c r="I30"/>
      <c r="J30"/>
      <c r="K30"/>
    </row>
    <row r="32" spans="2:21" ht="14.4" x14ac:dyDescent="0.3">
      <c r="F32" s="371"/>
      <c r="G32" s="371"/>
      <c r="H32" s="371"/>
    </row>
    <row r="42" spans="3:3" ht="14.4" x14ac:dyDescent="0.3">
      <c r="C42" s="372"/>
    </row>
  </sheetData>
  <hyperlinks>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5"/>
  <dimension ref="A1:Q21"/>
  <sheetViews>
    <sheetView showGridLines="0" zoomScale="120" zoomScaleNormal="120" workbookViewId="0">
      <selection activeCell="H1" sqref="H1"/>
    </sheetView>
  </sheetViews>
  <sheetFormatPr defaultColWidth="8.6640625" defaultRowHeight="14.4" x14ac:dyDescent="0.3"/>
  <cols>
    <col min="1" max="5" width="8.6640625" style="217"/>
    <col min="6" max="6" width="15.109375" style="217" customWidth="1"/>
    <col min="7" max="7" width="11.44140625" style="217" bestFit="1" customWidth="1"/>
    <col min="8" max="16384" width="8.6640625" style="217"/>
  </cols>
  <sheetData>
    <row r="1" spans="1:17" x14ac:dyDescent="0.3">
      <c r="A1" s="373" t="s">
        <v>48</v>
      </c>
      <c r="B1" s="374" t="s">
        <v>551</v>
      </c>
      <c r="H1" s="375" t="s">
        <v>50</v>
      </c>
    </row>
    <row r="2" spans="1:17" x14ac:dyDescent="0.3">
      <c r="A2" s="373" t="s">
        <v>51</v>
      </c>
      <c r="B2" s="374" t="s">
        <v>552</v>
      </c>
    </row>
    <row r="3" spans="1:17" x14ac:dyDescent="0.3">
      <c r="A3" s="376" t="s">
        <v>52</v>
      </c>
      <c r="B3" s="3" t="s">
        <v>53</v>
      </c>
    </row>
    <row r="4" spans="1:17" x14ac:dyDescent="0.3">
      <c r="A4" s="376" t="s">
        <v>54</v>
      </c>
      <c r="B4" s="3" t="s">
        <v>55</v>
      </c>
    </row>
    <row r="5" spans="1:17" x14ac:dyDescent="0.3">
      <c r="A5" s="376" t="s">
        <v>56</v>
      </c>
      <c r="B5" s="329"/>
      <c r="H5" s="377"/>
      <c r="I5" s="377"/>
      <c r="J5" s="377"/>
      <c r="K5" s="377"/>
      <c r="L5" s="377"/>
      <c r="M5" s="377"/>
      <c r="N5" s="377"/>
      <c r="O5" s="377"/>
      <c r="P5" s="377"/>
      <c r="Q5" s="377"/>
    </row>
    <row r="6" spans="1:17" x14ac:dyDescent="0.3">
      <c r="A6" s="376" t="s">
        <v>57</v>
      </c>
      <c r="B6" s="329"/>
      <c r="H6" s="378" t="s">
        <v>276</v>
      </c>
      <c r="I6" s="378"/>
      <c r="J6" s="378"/>
      <c r="K6" s="378"/>
      <c r="L6" s="378"/>
      <c r="M6" s="378" t="s">
        <v>275</v>
      </c>
      <c r="N6" s="378"/>
      <c r="O6" s="378"/>
      <c r="P6" s="378"/>
      <c r="Q6" s="378"/>
    </row>
    <row r="7" spans="1:17" x14ac:dyDescent="0.3">
      <c r="H7" s="379">
        <v>2021</v>
      </c>
      <c r="I7" s="379">
        <v>2022</v>
      </c>
      <c r="J7" s="379">
        <v>2023</v>
      </c>
      <c r="K7" s="379">
        <v>2024</v>
      </c>
      <c r="L7" s="379">
        <v>2025</v>
      </c>
      <c r="M7" s="379">
        <v>2021</v>
      </c>
      <c r="N7" s="379">
        <v>2022</v>
      </c>
      <c r="O7" s="379">
        <v>2023</v>
      </c>
      <c r="P7" s="379">
        <v>2024</v>
      </c>
      <c r="Q7" s="379">
        <v>2025</v>
      </c>
    </row>
    <row r="8" spans="1:17" x14ac:dyDescent="0.3">
      <c r="G8" s="13"/>
      <c r="H8" s="380" t="s">
        <v>180</v>
      </c>
      <c r="I8" s="380"/>
      <c r="J8" s="380"/>
      <c r="K8" s="380"/>
      <c r="L8" s="380"/>
      <c r="M8" s="380" t="s">
        <v>179</v>
      </c>
      <c r="N8" s="380"/>
      <c r="O8" s="380"/>
      <c r="P8" s="380"/>
      <c r="Q8" s="380"/>
    </row>
    <row r="9" spans="1:17" x14ac:dyDescent="0.3">
      <c r="G9" s="13"/>
      <c r="H9" s="379">
        <v>2021</v>
      </c>
      <c r="I9" s="379">
        <v>2022</v>
      </c>
      <c r="J9" s="379">
        <v>2023</v>
      </c>
      <c r="K9" s="379">
        <v>2024</v>
      </c>
      <c r="L9" s="379">
        <v>2025</v>
      </c>
      <c r="M9" s="379">
        <v>2021</v>
      </c>
      <c r="N9" s="379">
        <v>2022</v>
      </c>
      <c r="O9" s="379">
        <v>2023</v>
      </c>
      <c r="P9" s="379">
        <v>2024</v>
      </c>
      <c r="Q9" s="379">
        <v>2025</v>
      </c>
    </row>
    <row r="10" spans="1:17" x14ac:dyDescent="0.3">
      <c r="G10" s="13" t="s">
        <v>553</v>
      </c>
      <c r="H10" s="381">
        <v>0.28139999999999998</v>
      </c>
      <c r="I10" s="381">
        <v>0.22309999999999999</v>
      </c>
      <c r="J10" s="381">
        <v>0.27189999999999998</v>
      </c>
      <c r="K10" s="381">
        <v>0.12959999999999999</v>
      </c>
      <c r="L10" s="381">
        <v>0.1489</v>
      </c>
      <c r="M10" s="381">
        <v>0.31580000000000003</v>
      </c>
      <c r="N10" s="381">
        <v>0.15379999999999999</v>
      </c>
      <c r="O10" s="381">
        <v>0.16669999999999999</v>
      </c>
      <c r="P10" s="381">
        <v>0.1</v>
      </c>
      <c r="Q10" s="381">
        <v>0.2</v>
      </c>
    </row>
    <row r="11" spans="1:17" x14ac:dyDescent="0.3">
      <c r="G11" s="13" t="s">
        <v>554</v>
      </c>
      <c r="H11" s="381">
        <v>0.41920000000000002</v>
      </c>
      <c r="I11" s="381">
        <v>0.41539999999999999</v>
      </c>
      <c r="J11" s="381">
        <v>0.37719999999999998</v>
      </c>
      <c r="K11" s="381">
        <v>0.31480000000000002</v>
      </c>
      <c r="L11" s="381">
        <v>0.17019999999999999</v>
      </c>
      <c r="M11" s="381">
        <v>0.42109999999999997</v>
      </c>
      <c r="N11" s="381">
        <v>0.69230000000000003</v>
      </c>
      <c r="O11" s="381">
        <v>0.33329999999999999</v>
      </c>
      <c r="P11" s="381">
        <v>0.4</v>
      </c>
      <c r="Q11" s="381">
        <v>0.1</v>
      </c>
    </row>
    <row r="12" spans="1:17" x14ac:dyDescent="0.3">
      <c r="G12" s="13" t="s">
        <v>555</v>
      </c>
      <c r="H12" s="381">
        <v>0.14369999999999999</v>
      </c>
      <c r="I12" s="381">
        <v>0.1</v>
      </c>
      <c r="J12" s="381">
        <v>0.12280000000000001</v>
      </c>
      <c r="K12" s="381">
        <v>9.2600000000000002E-2</v>
      </c>
      <c r="L12" s="381">
        <v>6.3799999999999996E-2</v>
      </c>
      <c r="M12" s="381">
        <v>0.15790000000000001</v>
      </c>
      <c r="N12" s="381">
        <v>0</v>
      </c>
      <c r="O12" s="381">
        <v>0.25</v>
      </c>
      <c r="P12" s="381">
        <v>0.3</v>
      </c>
      <c r="Q12" s="381">
        <v>0.4</v>
      </c>
    </row>
    <row r="13" spans="1:17" x14ac:dyDescent="0.3">
      <c r="G13" s="13" t="s">
        <v>556</v>
      </c>
      <c r="H13" s="381">
        <v>6.59E-2</v>
      </c>
      <c r="I13" s="381">
        <v>6.9199999999999998E-2</v>
      </c>
      <c r="J13" s="381">
        <v>0.1053</v>
      </c>
      <c r="K13" s="381">
        <v>0.20369999999999999</v>
      </c>
      <c r="L13" s="381">
        <v>0.27660000000000001</v>
      </c>
      <c r="M13" s="381">
        <v>5.2600000000000001E-2</v>
      </c>
      <c r="N13" s="381">
        <v>7.6899999999999996E-2</v>
      </c>
      <c r="O13" s="381">
        <v>0.16669999999999999</v>
      </c>
      <c r="P13" s="381">
        <v>0</v>
      </c>
      <c r="Q13" s="381">
        <v>0.2</v>
      </c>
    </row>
    <row r="14" spans="1:17" x14ac:dyDescent="0.3">
      <c r="G14" s="13" t="s">
        <v>557</v>
      </c>
      <c r="H14" s="381">
        <v>8.9800000000000005E-2</v>
      </c>
      <c r="I14" s="381">
        <v>0.1923</v>
      </c>
      <c r="J14" s="381">
        <v>0.12280000000000001</v>
      </c>
      <c r="K14" s="381">
        <v>0.25929999999999997</v>
      </c>
      <c r="L14" s="381">
        <v>0.34039999999999998</v>
      </c>
      <c r="M14" s="381">
        <v>5.2600000000000001E-2</v>
      </c>
      <c r="N14" s="381">
        <v>7.6899999999999996E-2</v>
      </c>
      <c r="O14" s="381">
        <v>8.3299999999999999E-2</v>
      </c>
      <c r="P14" s="381">
        <v>0.2</v>
      </c>
      <c r="Q14" s="381">
        <v>0.1</v>
      </c>
    </row>
    <row r="15" spans="1:17" x14ac:dyDescent="0.3">
      <c r="H15" s="377"/>
      <c r="I15" s="377"/>
      <c r="J15" s="377"/>
      <c r="K15" s="377"/>
      <c r="L15" s="377"/>
      <c r="M15" s="377"/>
      <c r="N15" s="377"/>
      <c r="O15" s="377"/>
      <c r="P15" s="377"/>
      <c r="Q15" s="377"/>
    </row>
    <row r="16" spans="1:17" x14ac:dyDescent="0.3">
      <c r="H16" s="377"/>
      <c r="I16" s="377"/>
      <c r="J16" s="377"/>
      <c r="K16" s="377"/>
      <c r="L16" s="377"/>
      <c r="M16" s="377"/>
      <c r="N16" s="377"/>
      <c r="O16" s="377"/>
      <c r="P16" s="377"/>
      <c r="Q16" s="381"/>
    </row>
    <row r="17" spans="8:17" x14ac:dyDescent="0.3">
      <c r="H17" s="382"/>
      <c r="I17" s="382"/>
      <c r="J17" s="382"/>
      <c r="K17" s="382"/>
      <c r="L17" s="382"/>
      <c r="M17" s="382"/>
      <c r="N17" s="382"/>
      <c r="O17" s="382"/>
      <c r="P17" s="382"/>
      <c r="Q17" s="382"/>
    </row>
    <row r="18" spans="8:17" x14ac:dyDescent="0.3">
      <c r="H18" s="382"/>
      <c r="I18" s="382"/>
      <c r="J18" s="382"/>
      <c r="K18" s="382"/>
      <c r="L18" s="382"/>
      <c r="M18" s="382"/>
      <c r="N18" s="382"/>
      <c r="O18" s="382"/>
      <c r="P18" s="382"/>
      <c r="Q18" s="382"/>
    </row>
    <row r="19" spans="8:17" x14ac:dyDescent="0.3">
      <c r="H19" s="382"/>
      <c r="I19" s="382"/>
      <c r="J19" s="382"/>
      <c r="K19" s="382"/>
      <c r="L19" s="382"/>
      <c r="M19" s="382"/>
      <c r="N19" s="382"/>
      <c r="O19" s="382"/>
      <c r="P19" s="382"/>
      <c r="Q19" s="382"/>
    </row>
    <row r="20" spans="8:17" x14ac:dyDescent="0.3">
      <c r="H20" s="382"/>
      <c r="I20" s="382"/>
      <c r="J20" s="382"/>
      <c r="K20" s="382"/>
      <c r="L20" s="382"/>
      <c r="M20" s="382"/>
      <c r="N20" s="382"/>
      <c r="O20" s="382"/>
      <c r="P20" s="382"/>
      <c r="Q20" s="382"/>
    </row>
    <row r="21" spans="8:17" x14ac:dyDescent="0.3">
      <c r="H21" s="382"/>
      <c r="I21" s="382"/>
      <c r="J21" s="382"/>
      <c r="K21" s="382"/>
      <c r="L21" s="382"/>
      <c r="M21" s="382"/>
      <c r="N21" s="382"/>
      <c r="O21" s="382"/>
      <c r="P21" s="382"/>
      <c r="Q21" s="382"/>
    </row>
  </sheetData>
  <mergeCells count="4">
    <mergeCell ref="H6:L6"/>
    <mergeCell ref="M6:Q6"/>
    <mergeCell ref="H8:L8"/>
    <mergeCell ref="M8:Q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6"/>
  <dimension ref="A1:Q22"/>
  <sheetViews>
    <sheetView showGridLines="0" zoomScale="120" zoomScaleNormal="120" workbookViewId="0">
      <selection activeCell="K1" sqref="K1"/>
    </sheetView>
  </sheetViews>
  <sheetFormatPr defaultRowHeight="14.4" x14ac:dyDescent="0.3"/>
  <cols>
    <col min="9" max="9" width="18.44140625" bestFit="1" customWidth="1"/>
    <col min="10" max="10" width="18" bestFit="1" customWidth="1"/>
    <col min="11" max="11" width="14.109375" bestFit="1" customWidth="1"/>
  </cols>
  <sheetData>
    <row r="1" spans="1:17" x14ac:dyDescent="0.3">
      <c r="A1" s="23" t="s">
        <v>48</v>
      </c>
      <c r="B1" s="236" t="s">
        <v>558</v>
      </c>
      <c r="C1" s="383"/>
      <c r="D1" s="217"/>
      <c r="E1" s="217"/>
      <c r="F1" s="217"/>
      <c r="G1" s="217"/>
      <c r="H1" s="217"/>
      <c r="I1" s="217"/>
      <c r="J1" s="217"/>
      <c r="K1" s="384" t="s">
        <v>50</v>
      </c>
      <c r="L1" s="217"/>
      <c r="M1" s="217"/>
      <c r="O1" s="385"/>
      <c r="P1" s="385"/>
      <c r="Q1" s="385"/>
    </row>
    <row r="2" spans="1:17" x14ac:dyDescent="0.3">
      <c r="A2" s="23" t="s">
        <v>51</v>
      </c>
      <c r="B2" s="236" t="s">
        <v>559</v>
      </c>
      <c r="C2" s="383"/>
      <c r="D2" s="217"/>
      <c r="E2" s="217"/>
      <c r="F2" s="217"/>
      <c r="G2" s="217"/>
      <c r="H2" s="217"/>
      <c r="I2" s="217"/>
      <c r="J2" s="217"/>
      <c r="K2" s="217"/>
      <c r="L2" s="217"/>
      <c r="M2" s="217"/>
      <c r="N2" s="217"/>
      <c r="O2" s="217"/>
      <c r="P2" s="217"/>
      <c r="Q2" s="217"/>
    </row>
    <row r="3" spans="1:17" x14ac:dyDescent="0.3">
      <c r="A3" s="13" t="s">
        <v>52</v>
      </c>
      <c r="B3" s="3" t="s">
        <v>53</v>
      </c>
      <c r="C3" s="383"/>
      <c r="D3" s="217"/>
      <c r="E3" s="217"/>
      <c r="F3" s="217"/>
      <c r="G3" s="217"/>
      <c r="H3" s="217"/>
      <c r="I3" s="217"/>
      <c r="J3" s="217"/>
      <c r="K3" s="217"/>
      <c r="L3" s="217"/>
      <c r="M3" s="217"/>
      <c r="N3" s="217"/>
      <c r="O3" s="217"/>
      <c r="P3" s="217"/>
      <c r="Q3" s="217"/>
    </row>
    <row r="4" spans="1:17" x14ac:dyDescent="0.3">
      <c r="A4" s="13" t="s">
        <v>54</v>
      </c>
      <c r="B4" s="3" t="s">
        <v>55</v>
      </c>
      <c r="C4" s="383"/>
      <c r="D4" s="217"/>
      <c r="E4" s="217"/>
      <c r="F4" s="217"/>
      <c r="G4" s="217"/>
      <c r="H4" s="217"/>
      <c r="I4" s="217"/>
      <c r="J4" s="217"/>
      <c r="K4" s="217"/>
      <c r="L4" s="217"/>
      <c r="M4" s="217"/>
      <c r="N4" s="217"/>
      <c r="O4" s="217"/>
      <c r="P4" s="217"/>
      <c r="Q4" s="217"/>
    </row>
    <row r="5" spans="1:17" x14ac:dyDescent="0.3">
      <c r="A5" s="13" t="s">
        <v>56</v>
      </c>
      <c r="B5" s="294"/>
      <c r="C5" s="386"/>
      <c r="D5" s="217"/>
      <c r="E5" s="217"/>
      <c r="F5" s="217"/>
      <c r="G5" s="217"/>
      <c r="H5" s="217"/>
      <c r="I5" s="217"/>
      <c r="J5" s="217"/>
      <c r="K5" s="217"/>
      <c r="L5" s="217"/>
      <c r="M5" s="217"/>
      <c r="N5" s="217"/>
      <c r="O5" s="217"/>
      <c r="P5" s="217"/>
      <c r="Q5" s="217"/>
    </row>
    <row r="6" spans="1:17" x14ac:dyDescent="0.3">
      <c r="A6" s="13" t="s">
        <v>57</v>
      </c>
      <c r="B6" s="294"/>
      <c r="C6" s="386"/>
      <c r="D6" s="217"/>
      <c r="E6" s="217"/>
      <c r="F6" s="217"/>
      <c r="G6" s="217"/>
      <c r="H6" s="217"/>
      <c r="I6" s="217"/>
      <c r="J6" s="217"/>
      <c r="K6" s="217"/>
      <c r="L6" s="217"/>
      <c r="M6" s="217"/>
      <c r="N6" s="217"/>
      <c r="O6" s="217"/>
      <c r="P6" s="217"/>
      <c r="Q6" s="217"/>
    </row>
    <row r="9" spans="1:17" x14ac:dyDescent="0.3">
      <c r="J9" s="242" t="s">
        <v>560</v>
      </c>
      <c r="K9" s="242" t="s">
        <v>377</v>
      </c>
      <c r="L9" s="242"/>
      <c r="M9" s="242"/>
    </row>
    <row r="10" spans="1:17" x14ac:dyDescent="0.3">
      <c r="I10" s="13"/>
      <c r="J10" s="242" t="s">
        <v>561</v>
      </c>
      <c r="K10" s="242" t="s">
        <v>562</v>
      </c>
    </row>
    <row r="11" spans="1:17" x14ac:dyDescent="0.3">
      <c r="I11" s="387" t="s">
        <v>563</v>
      </c>
      <c r="J11" s="388">
        <v>7.15</v>
      </c>
      <c r="K11" s="388">
        <v>12</v>
      </c>
    </row>
    <row r="12" spans="1:17" x14ac:dyDescent="0.3">
      <c r="I12" s="387" t="s">
        <v>564</v>
      </c>
      <c r="J12" s="388">
        <v>11.87</v>
      </c>
      <c r="K12" s="388">
        <v>6</v>
      </c>
    </row>
    <row r="13" spans="1:17" x14ac:dyDescent="0.3">
      <c r="I13" s="387" t="s">
        <v>565</v>
      </c>
      <c r="J13" s="388">
        <v>28.96</v>
      </c>
      <c r="K13" s="388">
        <v>8</v>
      </c>
    </row>
    <row r="14" spans="1:17" x14ac:dyDescent="0.3">
      <c r="I14" s="387" t="s">
        <v>566</v>
      </c>
      <c r="J14" s="388">
        <v>11.29</v>
      </c>
      <c r="K14" s="388">
        <v>9</v>
      </c>
    </row>
    <row r="15" spans="1:17" x14ac:dyDescent="0.3">
      <c r="I15" s="387" t="s">
        <v>567</v>
      </c>
      <c r="J15" s="388">
        <v>4.03</v>
      </c>
      <c r="K15" s="388">
        <v>12</v>
      </c>
    </row>
    <row r="16" spans="1:17" x14ac:dyDescent="0.3">
      <c r="K16" s="217"/>
      <c r="L16" s="217"/>
      <c r="M16" s="217"/>
    </row>
    <row r="17" spans="9:13" x14ac:dyDescent="0.3">
      <c r="J17" s="1"/>
      <c r="K17" s="1"/>
      <c r="L17" s="350"/>
      <c r="M17" s="350"/>
    </row>
    <row r="18" spans="9:13" x14ac:dyDescent="0.3">
      <c r="J18" s="1"/>
      <c r="K18" s="66"/>
      <c r="L18" s="217"/>
      <c r="M18" s="217"/>
    </row>
    <row r="19" spans="9:13" x14ac:dyDescent="0.3">
      <c r="I19" s="217"/>
      <c r="J19" s="1"/>
      <c r="K19" s="1"/>
      <c r="L19" s="242"/>
      <c r="M19" s="242"/>
    </row>
    <row r="20" spans="9:13" x14ac:dyDescent="0.3">
      <c r="J20" s="1"/>
      <c r="K20" s="1"/>
    </row>
    <row r="21" spans="9:13" x14ac:dyDescent="0.3">
      <c r="J21" s="1"/>
      <c r="K21" s="1"/>
    </row>
    <row r="22" spans="9:13" x14ac:dyDescent="0.3">
      <c r="J22" s="66"/>
      <c r="K22" s="1"/>
    </row>
  </sheetData>
  <hyperlinks>
    <hyperlink ref="K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7"/>
  <dimension ref="A1:BG26"/>
  <sheetViews>
    <sheetView showGridLines="0" zoomScale="120" zoomScaleNormal="120" workbookViewId="0">
      <selection activeCell="H15" sqref="H15"/>
    </sheetView>
  </sheetViews>
  <sheetFormatPr defaultRowHeight="14.4" x14ac:dyDescent="0.3"/>
  <cols>
    <col min="9" max="9" width="10.5546875" customWidth="1"/>
  </cols>
  <sheetData>
    <row r="1" spans="1:59" x14ac:dyDescent="0.3">
      <c r="A1" s="23" t="s">
        <v>48</v>
      </c>
      <c r="B1" s="236" t="s">
        <v>568</v>
      </c>
      <c r="K1" s="384" t="s">
        <v>50</v>
      </c>
      <c r="L1" s="385"/>
    </row>
    <row r="2" spans="1:59" x14ac:dyDescent="0.3">
      <c r="A2" s="23" t="s">
        <v>51</v>
      </c>
      <c r="B2" s="236" t="s">
        <v>569</v>
      </c>
    </row>
    <row r="3" spans="1:59" x14ac:dyDescent="0.3">
      <c r="A3" s="13" t="s">
        <v>52</v>
      </c>
      <c r="B3" s="3" t="s">
        <v>53</v>
      </c>
    </row>
    <row r="4" spans="1:59" x14ac:dyDescent="0.3">
      <c r="A4" s="13" t="s">
        <v>54</v>
      </c>
      <c r="B4" s="3" t="s">
        <v>55</v>
      </c>
    </row>
    <row r="5" spans="1:59" x14ac:dyDescent="0.3">
      <c r="A5" s="13" t="s">
        <v>56</v>
      </c>
      <c r="B5" s="294"/>
    </row>
    <row r="6" spans="1:59" x14ac:dyDescent="0.3">
      <c r="A6" s="13" t="s">
        <v>57</v>
      </c>
      <c r="B6" s="294"/>
      <c r="AM6">
        <v>0.64018440721738779</v>
      </c>
      <c r="AN6">
        <v>0.60159400999763635</v>
      </c>
      <c r="AO6">
        <v>0.83357182545674968</v>
      </c>
      <c r="AP6">
        <v>0.17191300201954493</v>
      </c>
      <c r="AQ6">
        <v>1.0180923672461317</v>
      </c>
      <c r="AR6">
        <v>1.736</v>
      </c>
      <c r="AS6">
        <v>0.43186223406309127</v>
      </c>
      <c r="AT6">
        <v>0.74008449231544227</v>
      </c>
      <c r="AU6">
        <v>1.8744967793880829</v>
      </c>
      <c r="AV6">
        <v>0.8903414592679314</v>
      </c>
      <c r="AW6">
        <v>0.60106619280319862</v>
      </c>
      <c r="AX6">
        <v>0.95199183525930298</v>
      </c>
      <c r="AY6">
        <v>0.4835473100599928</v>
      </c>
      <c r="AZ6">
        <v>0.37303804876215113</v>
      </c>
      <c r="BA6">
        <v>1.0678322334651831</v>
      </c>
      <c r="BB6">
        <v>1.0033929289322243</v>
      </c>
      <c r="BC6">
        <v>7.7042314388278355E-2</v>
      </c>
      <c r="BD6">
        <v>0.53053321521118357</v>
      </c>
      <c r="BE6">
        <v>0.33963602846394597</v>
      </c>
      <c r="BF6">
        <v>0.66876752105161186</v>
      </c>
    </row>
    <row r="7" spans="1:59" x14ac:dyDescent="0.3">
      <c r="AL7">
        <v>1.2199712733514587</v>
      </c>
      <c r="AM7" t="e">
        <v>#DIV/0!</v>
      </c>
      <c r="AN7">
        <v>0.64966389937520319</v>
      </c>
      <c r="AO7">
        <v>1.962196132588067</v>
      </c>
      <c r="AP7">
        <v>1.1962134684132328</v>
      </c>
      <c r="AQ7">
        <v>1.038888888888889</v>
      </c>
      <c r="AR7">
        <v>0.47667866947272808</v>
      </c>
      <c r="AS7">
        <v>0.64576148060082283</v>
      </c>
      <c r="AT7">
        <v>0.17365217939966845</v>
      </c>
      <c r="AU7">
        <v>0.88961380318508931</v>
      </c>
      <c r="AV7">
        <v>0.50099649845772698</v>
      </c>
      <c r="AW7">
        <v>0.25897515996547388</v>
      </c>
      <c r="AX7">
        <v>0.48589908214313998</v>
      </c>
      <c r="AY7">
        <v>0.38066525469789753</v>
      </c>
      <c r="AZ7">
        <v>0.69958741246587963</v>
      </c>
      <c r="BA7">
        <v>342.09612460779022</v>
      </c>
      <c r="BB7" t="e">
        <v>#DIV/0!</v>
      </c>
      <c r="BC7">
        <v>0.5224664727957905</v>
      </c>
      <c r="BD7">
        <v>0.92379237988013496</v>
      </c>
      <c r="BE7">
        <v>0.7873593172838208</v>
      </c>
    </row>
    <row r="8" spans="1:59" x14ac:dyDescent="0.3">
      <c r="AN8">
        <v>0.74015824509910644</v>
      </c>
      <c r="AO8">
        <v>0.67382270147075851</v>
      </c>
      <c r="AP8">
        <v>0.96277049992493124</v>
      </c>
      <c r="AQ8">
        <v>0.48961181360734624</v>
      </c>
      <c r="AR8">
        <v>0.68911542270657511</v>
      </c>
      <c r="AS8">
        <v>0.63925233644859814</v>
      </c>
      <c r="AT8">
        <v>0.50022500071947906</v>
      </c>
      <c r="AU8">
        <v>0.68305219661706829</v>
      </c>
      <c r="AV8">
        <v>0.30861023206751054</v>
      </c>
      <c r="AW8">
        <v>0.93139181635958712</v>
      </c>
      <c r="AX8">
        <v>0.60388837239647042</v>
      </c>
      <c r="AY8">
        <v>0.56745317344418811</v>
      </c>
      <c r="AZ8">
        <v>0.47829333078470126</v>
      </c>
      <c r="BA8">
        <v>0.34147558147043161</v>
      </c>
      <c r="BB8">
        <v>0.82008737257086484</v>
      </c>
      <c r="BC8">
        <v>0.90725460770900457</v>
      </c>
      <c r="BD8">
        <v>0.79267102344087292</v>
      </c>
      <c r="BE8">
        <v>0.48411343468590695</v>
      </c>
      <c r="BF8">
        <v>0.35180630252703032</v>
      </c>
      <c r="BG8">
        <v>0.72940675865090809</v>
      </c>
    </row>
    <row r="9" spans="1:59" x14ac:dyDescent="0.3">
      <c r="I9" s="389"/>
      <c r="J9" s="389"/>
      <c r="K9" s="389"/>
      <c r="L9" s="389"/>
      <c r="M9" s="389"/>
      <c r="N9" s="389"/>
      <c r="O9" s="389"/>
    </row>
    <row r="10" spans="1:59" x14ac:dyDescent="0.3">
      <c r="I10" s="389" t="s">
        <v>307</v>
      </c>
      <c r="J10" s="389"/>
      <c r="K10" s="389"/>
      <c r="L10" s="389"/>
      <c r="M10" s="389" t="s">
        <v>570</v>
      </c>
      <c r="N10" s="389"/>
      <c r="O10" s="389"/>
    </row>
    <row r="11" spans="1:59" x14ac:dyDescent="0.3">
      <c r="I11" s="389" t="s">
        <v>266</v>
      </c>
      <c r="J11" s="389" t="s">
        <v>269</v>
      </c>
      <c r="K11" s="389" t="s">
        <v>338</v>
      </c>
      <c r="L11" s="389" t="s">
        <v>343</v>
      </c>
      <c r="M11" s="389" t="s">
        <v>266</v>
      </c>
      <c r="N11" s="389" t="s">
        <v>269</v>
      </c>
      <c r="O11" s="389" t="s">
        <v>338</v>
      </c>
      <c r="P11" s="389" t="s">
        <v>343</v>
      </c>
    </row>
    <row r="12" spans="1:59" x14ac:dyDescent="0.3">
      <c r="H12" s="8"/>
      <c r="I12" s="389" t="s">
        <v>571</v>
      </c>
      <c r="J12" s="389"/>
      <c r="K12" s="389"/>
      <c r="L12" s="389"/>
      <c r="M12" s="389" t="s">
        <v>572</v>
      </c>
      <c r="N12" s="389"/>
      <c r="O12" s="389"/>
      <c r="P12" s="389"/>
    </row>
    <row r="13" spans="1:59" x14ac:dyDescent="0.3">
      <c r="H13" s="389"/>
      <c r="I13" s="389" t="s">
        <v>268</v>
      </c>
      <c r="J13" s="389" t="s">
        <v>436</v>
      </c>
      <c r="K13" s="389" t="s">
        <v>340</v>
      </c>
      <c r="L13" s="389" t="s">
        <v>344</v>
      </c>
      <c r="M13" s="389" t="s">
        <v>268</v>
      </c>
      <c r="N13" s="389" t="s">
        <v>436</v>
      </c>
      <c r="O13" s="389" t="s">
        <v>340</v>
      </c>
      <c r="P13" s="389" t="s">
        <v>344</v>
      </c>
    </row>
    <row r="14" spans="1:59" x14ac:dyDescent="0.3">
      <c r="H14" s="389" t="s">
        <v>573</v>
      </c>
      <c r="I14" s="46">
        <v>0.1905</v>
      </c>
      <c r="J14" s="46">
        <v>6.5600000000000006E-2</v>
      </c>
      <c r="K14" s="46">
        <v>0.26290000000000002</v>
      </c>
      <c r="L14" s="46">
        <v>7.5700000000000003E-2</v>
      </c>
      <c r="M14" s="46">
        <v>9.5600000000000004E-2</v>
      </c>
      <c r="N14" s="46">
        <v>0.1128</v>
      </c>
      <c r="O14" s="46">
        <v>0.28270000000000001</v>
      </c>
      <c r="P14" s="46">
        <v>0.20469999999999999</v>
      </c>
      <c r="Q14" s="66"/>
      <c r="R14" s="66"/>
      <c r="S14" s="66"/>
      <c r="T14" s="66"/>
      <c r="U14" s="66"/>
      <c r="V14" s="66"/>
    </row>
    <row r="15" spans="1:59" x14ac:dyDescent="0.3">
      <c r="H15" s="8" t="s">
        <v>574</v>
      </c>
      <c r="I15" s="46">
        <v>0.33100000000000002</v>
      </c>
      <c r="J15" s="46">
        <v>0.46710000000000002</v>
      </c>
      <c r="K15" s="46">
        <v>0.4153</v>
      </c>
      <c r="L15" s="46">
        <v>0.43809999999999999</v>
      </c>
      <c r="M15" s="46">
        <v>0.37669999999999998</v>
      </c>
      <c r="N15" s="46">
        <v>0.3402</v>
      </c>
      <c r="O15" s="46">
        <v>0.432</v>
      </c>
      <c r="P15" s="46">
        <v>0.43180000000000002</v>
      </c>
      <c r="Q15" s="66"/>
      <c r="R15" s="66"/>
      <c r="S15" s="66"/>
      <c r="T15" s="66"/>
      <c r="U15" s="66"/>
      <c r="V15" s="66"/>
    </row>
    <row r="16" spans="1:59" x14ac:dyDescent="0.3">
      <c r="H16" s="8" t="s">
        <v>575</v>
      </c>
      <c r="I16" s="46">
        <v>0.40920000000000001</v>
      </c>
      <c r="J16" s="46">
        <v>0.16189999999999999</v>
      </c>
      <c r="K16" s="46">
        <v>0.29870000000000002</v>
      </c>
      <c r="L16" s="46">
        <v>0.26889999999999997</v>
      </c>
      <c r="M16" s="46">
        <v>0.40920000000000001</v>
      </c>
      <c r="N16" s="46">
        <v>0.48120000000000002</v>
      </c>
      <c r="O16" s="46">
        <v>0.23419999999999999</v>
      </c>
      <c r="P16" s="46">
        <v>0.30299999999999999</v>
      </c>
      <c r="Q16" s="66"/>
      <c r="R16" s="66"/>
      <c r="S16" s="66"/>
      <c r="T16" s="66"/>
      <c r="U16" s="66"/>
      <c r="V16" s="66"/>
    </row>
    <row r="17" spans="8:22" x14ac:dyDescent="0.3">
      <c r="H17" s="8" t="s">
        <v>576</v>
      </c>
      <c r="I17" s="46">
        <v>2.63E-2</v>
      </c>
      <c r="J17" s="46">
        <v>0.18709999999999999</v>
      </c>
      <c r="K17" s="46">
        <v>1.0200000000000001E-2</v>
      </c>
      <c r="L17" s="46">
        <v>0.13689999999999999</v>
      </c>
      <c r="M17" s="46">
        <v>8.0500000000000002E-2</v>
      </c>
      <c r="N17" s="46">
        <v>1.8700000000000001E-2</v>
      </c>
      <c r="O17" s="46">
        <v>2.64E-2</v>
      </c>
      <c r="P17" s="46">
        <v>2.2499999999999999E-2</v>
      </c>
      <c r="Q17" s="66"/>
      <c r="R17" s="66"/>
      <c r="S17" s="66"/>
      <c r="T17" s="66"/>
      <c r="U17" s="66"/>
      <c r="V17" s="66"/>
    </row>
    <row r="18" spans="8:22" x14ac:dyDescent="0.3">
      <c r="H18" s="8" t="s">
        <v>577</v>
      </c>
      <c r="I18" s="46">
        <v>4.2999999999999997E-2</v>
      </c>
      <c r="J18" s="46">
        <v>0.1183</v>
      </c>
      <c r="K18" s="46">
        <v>1.2800000000000001E-2</v>
      </c>
      <c r="L18" s="46">
        <v>8.0500000000000002E-2</v>
      </c>
      <c r="M18" s="46">
        <v>3.8100000000000002E-2</v>
      </c>
      <c r="N18" s="46">
        <v>4.7E-2</v>
      </c>
      <c r="O18" s="46">
        <v>2.47E-2</v>
      </c>
      <c r="P18" s="46">
        <v>3.7999999999999999E-2</v>
      </c>
      <c r="Q18" s="66"/>
      <c r="R18" s="66"/>
      <c r="S18" s="66"/>
      <c r="T18" s="66"/>
      <c r="U18" s="66"/>
      <c r="V18" s="66"/>
    </row>
    <row r="19" spans="8:22" x14ac:dyDescent="0.3">
      <c r="H19" s="8"/>
      <c r="I19" s="389"/>
      <c r="J19" s="389"/>
      <c r="K19" s="389"/>
      <c r="L19" s="389"/>
      <c r="M19" s="389"/>
      <c r="N19" s="389"/>
      <c r="O19" s="389"/>
      <c r="P19" s="8"/>
    </row>
    <row r="20" spans="8:22" x14ac:dyDescent="0.3">
      <c r="I20" s="226"/>
      <c r="J20" s="226"/>
      <c r="K20" s="226"/>
      <c r="L20" s="226"/>
      <c r="M20" s="226"/>
      <c r="N20" s="226"/>
      <c r="O20" s="226"/>
      <c r="P20" s="226"/>
    </row>
    <row r="21" spans="8:22" x14ac:dyDescent="0.3">
      <c r="I21" s="226"/>
      <c r="J21" s="226"/>
      <c r="K21" s="226"/>
      <c r="L21" s="226"/>
      <c r="M21" s="226"/>
      <c r="N21" s="226"/>
      <c r="O21" s="226"/>
      <c r="P21" s="226"/>
    </row>
    <row r="22" spans="8:22" x14ac:dyDescent="0.3">
      <c r="I22" s="226"/>
      <c r="J22" s="226"/>
      <c r="K22" s="226"/>
      <c r="L22" s="226"/>
      <c r="M22" s="226"/>
      <c r="N22" s="226"/>
      <c r="O22" s="226"/>
      <c r="P22" s="226"/>
    </row>
    <row r="23" spans="8:22" x14ac:dyDescent="0.3">
      <c r="I23" s="226"/>
      <c r="J23" s="226"/>
      <c r="K23" s="226"/>
      <c r="L23" s="226"/>
      <c r="M23" s="226"/>
      <c r="N23" s="226"/>
      <c r="O23" s="226"/>
      <c r="P23" s="226"/>
    </row>
    <row r="24" spans="8:22" x14ac:dyDescent="0.3">
      <c r="I24" s="226"/>
      <c r="J24" s="226"/>
      <c r="K24" s="226"/>
      <c r="L24" s="226"/>
      <c r="M24" s="226"/>
      <c r="N24" s="226"/>
      <c r="O24" s="226"/>
      <c r="P24" s="226"/>
    </row>
    <row r="25" spans="8:22" x14ac:dyDescent="0.3">
      <c r="I25" s="226"/>
      <c r="J25" s="226"/>
      <c r="K25" s="226"/>
      <c r="L25" s="226"/>
      <c r="M25" s="226"/>
      <c r="N25" s="226"/>
      <c r="O25" s="226"/>
      <c r="P25" s="226"/>
    </row>
    <row r="26" spans="8:22" x14ac:dyDescent="0.3">
      <c r="I26" s="226"/>
      <c r="J26" s="226"/>
      <c r="K26" s="226"/>
      <c r="L26" s="226"/>
      <c r="M26" s="226"/>
      <c r="N26" s="226"/>
      <c r="O26" s="226"/>
      <c r="P26" s="226"/>
    </row>
  </sheetData>
  <hyperlinks>
    <hyperlink ref="K1" location="Перелік_Index!A1" display="Повернутися до переліку / Return to the Index"/>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8"/>
  <dimension ref="A1:V45"/>
  <sheetViews>
    <sheetView showGridLines="0" zoomScale="120" zoomScaleNormal="120" workbookViewId="0">
      <selection activeCell="G1" sqref="G1"/>
    </sheetView>
  </sheetViews>
  <sheetFormatPr defaultColWidth="9.109375" defaultRowHeight="10.199999999999999" x14ac:dyDescent="0.2"/>
  <cols>
    <col min="1" max="1" width="7.109375" style="329" bestFit="1" customWidth="1"/>
    <col min="2" max="2" width="17.109375" style="329" customWidth="1"/>
    <col min="3" max="3" width="15" style="329" customWidth="1"/>
    <col min="4" max="4" width="9.44140625" style="329" customWidth="1"/>
    <col min="5" max="6" width="8.109375" style="329" customWidth="1"/>
    <col min="7" max="7" width="4.44140625" style="329" bestFit="1" customWidth="1"/>
    <col min="8" max="8" width="4.88671875" style="329" bestFit="1" customWidth="1"/>
    <col min="9" max="10" width="5.109375" style="329" bestFit="1" customWidth="1"/>
    <col min="11" max="11" width="4.44140625" style="329" bestFit="1" customWidth="1"/>
    <col min="12" max="12" width="4.88671875" style="329" bestFit="1" customWidth="1"/>
    <col min="13" max="13" width="5.5546875" style="329" customWidth="1"/>
    <col min="14" max="14" width="4.88671875" style="329" customWidth="1"/>
    <col min="15" max="15" width="4" style="329" bestFit="1" customWidth="1"/>
    <col min="16" max="16" width="4.109375" style="329" bestFit="1" customWidth="1"/>
    <col min="17" max="17" width="5.88671875" style="329" bestFit="1" customWidth="1"/>
    <col min="18" max="18" width="5.33203125" style="329" customWidth="1"/>
    <col min="19" max="19" width="5.109375" style="329" bestFit="1" customWidth="1"/>
    <col min="20" max="21" width="5.44140625" style="329" bestFit="1" customWidth="1"/>
    <col min="22" max="22" width="6.33203125" style="329" bestFit="1" customWidth="1"/>
    <col min="23" max="16384" width="9.109375" style="329"/>
  </cols>
  <sheetData>
    <row r="1" spans="1:22" ht="14.4" x14ac:dyDescent="0.3">
      <c r="A1" s="390" t="s">
        <v>48</v>
      </c>
      <c r="B1" s="391" t="s">
        <v>578</v>
      </c>
      <c r="C1" s="324"/>
      <c r="D1" s="324"/>
      <c r="E1" s="324"/>
      <c r="G1" s="375" t="s">
        <v>50</v>
      </c>
    </row>
    <row r="2" spans="1:22" ht="14.4" x14ac:dyDescent="0.3">
      <c r="A2" s="390" t="s">
        <v>51</v>
      </c>
      <c r="B2" s="391" t="s">
        <v>579</v>
      </c>
      <c r="C2" s="324"/>
      <c r="D2" s="324"/>
      <c r="E2" s="324"/>
      <c r="F2" s="324"/>
    </row>
    <row r="3" spans="1:22" ht="14.4" x14ac:dyDescent="0.3">
      <c r="A3" s="329" t="s">
        <v>52</v>
      </c>
      <c r="B3" s="3" t="s">
        <v>53</v>
      </c>
      <c r="C3" s="324"/>
      <c r="D3" s="324"/>
      <c r="E3" s="324"/>
      <c r="F3" s="324"/>
    </row>
    <row r="4" spans="1:22" ht="14.4" x14ac:dyDescent="0.3">
      <c r="A4" s="329" t="s">
        <v>54</v>
      </c>
      <c r="B4" s="3" t="s">
        <v>55</v>
      </c>
      <c r="C4" s="324"/>
      <c r="D4" s="324"/>
      <c r="E4" s="324"/>
      <c r="F4" s="324"/>
    </row>
    <row r="5" spans="1:22" ht="14.4" x14ac:dyDescent="0.3">
      <c r="A5" s="392" t="s">
        <v>56</v>
      </c>
      <c r="C5" s="324"/>
      <c r="D5" s="324"/>
      <c r="E5" s="324"/>
      <c r="F5" s="324"/>
    </row>
    <row r="6" spans="1:22" ht="14.4" x14ac:dyDescent="0.3">
      <c r="A6" s="392" t="s">
        <v>57</v>
      </c>
      <c r="C6" s="324"/>
      <c r="D6" s="324"/>
      <c r="E6" s="324"/>
      <c r="F6" s="324"/>
    </row>
    <row r="7" spans="1:22" ht="13.2" x14ac:dyDescent="0.25">
      <c r="G7" s="242" t="s">
        <v>76</v>
      </c>
      <c r="H7" s="237"/>
      <c r="I7" s="237"/>
      <c r="J7" s="242" t="s">
        <v>130</v>
      </c>
      <c r="K7" s="237"/>
      <c r="L7" s="242" t="s">
        <v>133</v>
      </c>
      <c r="M7" s="237"/>
      <c r="N7" s="242" t="s">
        <v>144</v>
      </c>
      <c r="O7" s="237"/>
      <c r="P7" s="242" t="s">
        <v>151</v>
      </c>
      <c r="Q7" s="237"/>
      <c r="R7" s="242" t="s">
        <v>257</v>
      </c>
      <c r="S7" s="237"/>
      <c r="T7" s="242" t="s">
        <v>269</v>
      </c>
      <c r="U7" s="237"/>
      <c r="V7" s="242" t="s">
        <v>343</v>
      </c>
    </row>
    <row r="8" spans="1:22" ht="13.2" x14ac:dyDescent="0.25">
      <c r="E8" s="359"/>
      <c r="F8" s="360"/>
      <c r="G8" s="242" t="s">
        <v>430</v>
      </c>
      <c r="H8" s="237"/>
      <c r="I8" s="237"/>
      <c r="J8" s="242" t="s">
        <v>431</v>
      </c>
      <c r="K8" s="237"/>
      <c r="L8" s="242" t="s">
        <v>432</v>
      </c>
      <c r="M8" s="237"/>
      <c r="N8" s="242" t="s">
        <v>433</v>
      </c>
      <c r="O8" s="237"/>
      <c r="P8" s="242" t="s">
        <v>434</v>
      </c>
      <c r="Q8" s="237"/>
      <c r="R8" s="242" t="s">
        <v>435</v>
      </c>
      <c r="S8" s="237"/>
      <c r="T8" s="242" t="s">
        <v>436</v>
      </c>
      <c r="U8" s="237"/>
      <c r="V8" s="242" t="s">
        <v>437</v>
      </c>
    </row>
    <row r="9" spans="1:22" x14ac:dyDescent="0.2">
      <c r="B9" s="362"/>
      <c r="E9" s="362" t="s">
        <v>543</v>
      </c>
      <c r="F9" s="329" t="s">
        <v>544</v>
      </c>
      <c r="G9" s="393">
        <v>0.1</v>
      </c>
      <c r="H9" s="393">
        <v>0.31</v>
      </c>
      <c r="I9" s="393">
        <v>0.33</v>
      </c>
      <c r="J9" s="393">
        <v>0.34</v>
      </c>
      <c r="K9" s="393">
        <v>0.25</v>
      </c>
      <c r="L9" s="393">
        <v>0.45</v>
      </c>
      <c r="M9" s="393">
        <v>0.7</v>
      </c>
      <c r="N9" s="393">
        <v>0.55000000000000004</v>
      </c>
      <c r="O9" s="393">
        <v>0.26</v>
      </c>
      <c r="P9" s="393">
        <v>0.87</v>
      </c>
      <c r="Q9" s="393">
        <v>1.075</v>
      </c>
      <c r="R9" s="393">
        <v>1.41</v>
      </c>
      <c r="S9" s="393">
        <v>0.24833654568999997</v>
      </c>
      <c r="T9" s="393">
        <v>0.46</v>
      </c>
      <c r="U9" s="393">
        <v>0.82</v>
      </c>
      <c r="V9" s="393">
        <v>1.84</v>
      </c>
    </row>
    <row r="10" spans="1:22" x14ac:dyDescent="0.2">
      <c r="A10" s="394"/>
      <c r="E10" s="376" t="s">
        <v>44</v>
      </c>
      <c r="F10" s="376" t="s">
        <v>23</v>
      </c>
      <c r="G10" s="395">
        <v>5.4999999999999997E-3</v>
      </c>
      <c r="H10" s="395">
        <v>1.7000000000000001E-2</v>
      </c>
      <c r="I10" s="395">
        <v>1.8100000000000002E-2</v>
      </c>
      <c r="J10" s="395">
        <v>1.8200000000000001E-2</v>
      </c>
      <c r="K10" s="395">
        <v>1.18E-2</v>
      </c>
      <c r="L10" s="395">
        <v>2.1100000000000001E-2</v>
      </c>
      <c r="M10" s="395">
        <v>3.2199999999999999E-2</v>
      </c>
      <c r="N10" s="395">
        <v>2.47E-2</v>
      </c>
      <c r="O10" s="395">
        <v>1.06E-2</v>
      </c>
      <c r="P10" s="395">
        <v>3.5099999999999999E-2</v>
      </c>
      <c r="Q10" s="46">
        <v>4.3200000000000002E-2</v>
      </c>
      <c r="R10" s="46">
        <v>5.5899999999999998E-2</v>
      </c>
      <c r="S10" s="46">
        <v>9.6091323804543584E-3</v>
      </c>
      <c r="T10" s="59">
        <v>1.66E-2</v>
      </c>
      <c r="U10" s="59">
        <v>2.93E-2</v>
      </c>
      <c r="V10" s="59">
        <v>6.4899999999999999E-2</v>
      </c>
    </row>
    <row r="11" spans="1:22" s="362" customFormat="1" x14ac:dyDescent="0.2">
      <c r="E11" s="376" t="s">
        <v>43</v>
      </c>
      <c r="F11" s="376" t="s">
        <v>24</v>
      </c>
      <c r="G11" s="395">
        <v>4.0800000000000003E-2</v>
      </c>
      <c r="H11" s="395">
        <v>0.12809999999999999</v>
      </c>
      <c r="I11" s="395">
        <v>0.13830000000000001</v>
      </c>
      <c r="J11" s="395">
        <v>0.1424</v>
      </c>
      <c r="K11" s="395">
        <v>9.5000000000000001E-2</v>
      </c>
      <c r="L11" s="395">
        <v>0.16619999999999999</v>
      </c>
      <c r="M11" s="395">
        <v>0.248</v>
      </c>
      <c r="N11" s="395">
        <v>0.1885</v>
      </c>
      <c r="O11" s="46">
        <v>5.0999999999999997E-2</v>
      </c>
      <c r="P11" s="46">
        <v>0.1401</v>
      </c>
      <c r="Q11" s="46">
        <v>0.14860000000000001</v>
      </c>
      <c r="R11" s="46">
        <v>0.1893</v>
      </c>
      <c r="S11" s="46">
        <v>3.1614146008711111E-2</v>
      </c>
      <c r="T11" s="59">
        <v>5.3900000000000003E-2</v>
      </c>
      <c r="U11" s="59">
        <v>9.6000000000000002E-2</v>
      </c>
      <c r="V11" s="59">
        <v>0.21299999999999999</v>
      </c>
    </row>
    <row r="12" spans="1:22" s="362" customFormat="1" x14ac:dyDescent="0.2">
      <c r="G12" s="363"/>
      <c r="H12" s="363"/>
      <c r="I12" s="363"/>
      <c r="J12" s="363"/>
      <c r="K12" s="363"/>
      <c r="L12" s="363"/>
      <c r="M12" s="363"/>
      <c r="N12" s="363"/>
      <c r="O12" s="363"/>
      <c r="P12" s="363"/>
      <c r="R12" s="363"/>
      <c r="S12" s="363"/>
    </row>
    <row r="13" spans="1:22" s="362" customFormat="1" x14ac:dyDescent="0.2">
      <c r="G13" s="46"/>
      <c r="H13" s="46"/>
      <c r="I13" s="46"/>
      <c r="J13" s="46"/>
      <c r="K13" s="46"/>
      <c r="L13" s="46"/>
      <c r="M13" s="46"/>
      <c r="N13" s="46"/>
      <c r="O13" s="165"/>
      <c r="P13" s="165"/>
      <c r="Q13" s="165"/>
      <c r="R13" s="363"/>
      <c r="S13" s="363"/>
      <c r="U13" s="393"/>
      <c r="V13" s="393"/>
    </row>
    <row r="14" spans="1:22" s="362" customFormat="1" x14ac:dyDescent="0.2">
      <c r="G14" s="46"/>
      <c r="H14" s="46"/>
      <c r="I14" s="46"/>
      <c r="J14" s="46"/>
      <c r="K14" s="46"/>
      <c r="L14" s="46"/>
      <c r="M14" s="46"/>
      <c r="N14" s="46"/>
      <c r="O14" s="59"/>
      <c r="P14" s="59"/>
      <c r="Q14" s="59"/>
      <c r="R14" s="363"/>
      <c r="S14" s="363"/>
      <c r="T14" s="393"/>
      <c r="U14" s="393"/>
      <c r="V14" s="393"/>
    </row>
    <row r="15" spans="1:22" s="362" customFormat="1" x14ac:dyDescent="0.2">
      <c r="G15" s="328"/>
      <c r="H15" s="328"/>
      <c r="I15" s="328"/>
      <c r="J15" s="328"/>
      <c r="K15" s="328"/>
      <c r="L15" s="328"/>
      <c r="M15" s="328"/>
      <c r="N15" s="328"/>
      <c r="O15" s="59"/>
      <c r="P15" s="59"/>
      <c r="Q15" s="59"/>
      <c r="T15" s="393"/>
      <c r="U15" s="393"/>
      <c r="V15" s="393"/>
    </row>
    <row r="16" spans="1:22" ht="12.75" customHeight="1" x14ac:dyDescent="0.2">
      <c r="G16" s="328"/>
      <c r="H16" s="328"/>
      <c r="I16" s="328"/>
      <c r="J16" s="328"/>
      <c r="K16" s="328"/>
      <c r="L16" s="328"/>
      <c r="M16" s="328"/>
      <c r="N16" s="328"/>
      <c r="O16" s="46"/>
      <c r="P16" s="46"/>
      <c r="Q16" s="46"/>
      <c r="T16" s="393"/>
      <c r="U16" s="393"/>
    </row>
    <row r="24" spans="2:15" x14ac:dyDescent="0.2">
      <c r="G24" s="332"/>
      <c r="H24" s="332"/>
      <c r="I24" s="332"/>
      <c r="J24" s="332"/>
      <c r="K24" s="332"/>
      <c r="L24" s="332"/>
    </row>
    <row r="25" spans="2:15" x14ac:dyDescent="0.2">
      <c r="G25" s="332"/>
      <c r="H25" s="332"/>
      <c r="I25" s="332"/>
      <c r="J25" s="332"/>
      <c r="K25" s="332"/>
      <c r="L25" s="332"/>
      <c r="O25" s="396"/>
    </row>
    <row r="26" spans="2:15" x14ac:dyDescent="0.2">
      <c r="G26" s="332"/>
      <c r="H26" s="332"/>
      <c r="I26" s="332"/>
      <c r="J26" s="332"/>
      <c r="K26" s="332"/>
      <c r="L26" s="332"/>
    </row>
    <row r="27" spans="2:15" x14ac:dyDescent="0.2">
      <c r="G27" s="370"/>
      <c r="H27" s="370"/>
      <c r="I27" s="370"/>
      <c r="J27" s="370"/>
      <c r="K27" s="370"/>
    </row>
    <row r="28" spans="2:15" x14ac:dyDescent="0.2">
      <c r="G28" s="370"/>
      <c r="H28" s="370"/>
      <c r="I28" s="370"/>
      <c r="J28" s="370"/>
      <c r="K28" s="370"/>
    </row>
    <row r="29" spans="2:15" x14ac:dyDescent="0.2">
      <c r="G29" s="181"/>
      <c r="H29" s="181"/>
      <c r="I29" s="181"/>
      <c r="J29" s="181"/>
    </row>
    <row r="30" spans="2:15" x14ac:dyDescent="0.2">
      <c r="B30" s="362"/>
    </row>
    <row r="45" spans="4:4" ht="14.4" x14ac:dyDescent="0.3">
      <c r="D45" s="372"/>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5"/>
  <dimension ref="A1:V45"/>
  <sheetViews>
    <sheetView showGridLines="0" zoomScale="120" zoomScaleNormal="120" workbookViewId="0">
      <selection activeCell="G1" sqref="G1"/>
    </sheetView>
  </sheetViews>
  <sheetFormatPr defaultColWidth="9.109375" defaultRowHeight="10.199999999999999" x14ac:dyDescent="0.2"/>
  <cols>
    <col min="1" max="1" width="7.109375" style="329" bestFit="1" customWidth="1"/>
    <col min="2" max="2" width="28.6640625" style="329" customWidth="1"/>
    <col min="3" max="3" width="15" style="329" customWidth="1"/>
    <col min="4" max="4" width="9.44140625" style="329" customWidth="1"/>
    <col min="5" max="5" width="8.109375" style="329" customWidth="1"/>
    <col min="6" max="6" width="16.6640625" style="329" bestFit="1" customWidth="1"/>
    <col min="7" max="7" width="4.44140625" style="329" bestFit="1" customWidth="1"/>
    <col min="8" max="8" width="4.88671875" style="329" bestFit="1" customWidth="1"/>
    <col min="9" max="10" width="5.33203125" style="329" bestFit="1" customWidth="1"/>
    <col min="11" max="11" width="4.44140625" style="329" bestFit="1" customWidth="1"/>
    <col min="12" max="12" width="4.88671875" style="329" bestFit="1" customWidth="1"/>
    <col min="13" max="13" width="4.44140625" style="329" bestFit="1" customWidth="1"/>
    <col min="14" max="14" width="4.88671875" style="329" customWidth="1"/>
    <col min="15" max="15" width="3.109375" style="329" bestFit="1" customWidth="1"/>
    <col min="16" max="16" width="4.44140625" style="329" bestFit="1" customWidth="1"/>
    <col min="17" max="18" width="6.109375" style="329" bestFit="1" customWidth="1"/>
    <col min="19" max="19" width="5.33203125" style="329" bestFit="1" customWidth="1"/>
    <col min="20" max="20" width="5.88671875" style="329" bestFit="1" customWidth="1"/>
    <col min="21" max="21" width="6.109375" style="329" bestFit="1" customWidth="1"/>
    <col min="22" max="22" width="5.33203125" style="329" bestFit="1" customWidth="1"/>
    <col min="23" max="16384" width="9.109375" style="329"/>
  </cols>
  <sheetData>
    <row r="1" spans="1:22" ht="14.4" x14ac:dyDescent="0.3">
      <c r="A1" s="397" t="s">
        <v>48</v>
      </c>
      <c r="B1" s="398" t="s">
        <v>580</v>
      </c>
      <c r="C1" s="324"/>
      <c r="D1" s="324"/>
      <c r="E1" s="324"/>
      <c r="G1" s="375" t="s">
        <v>50</v>
      </c>
    </row>
    <row r="2" spans="1:22" ht="14.4" x14ac:dyDescent="0.3">
      <c r="A2" s="397" t="s">
        <v>51</v>
      </c>
      <c r="B2" s="398" t="s">
        <v>581</v>
      </c>
      <c r="C2" s="324"/>
      <c r="D2" s="324"/>
      <c r="E2" s="324"/>
      <c r="F2" s="324"/>
    </row>
    <row r="3" spans="1:22" ht="14.4" x14ac:dyDescent="0.3">
      <c r="A3" s="392" t="s">
        <v>52</v>
      </c>
      <c r="B3" s="3" t="s">
        <v>53</v>
      </c>
      <c r="C3" s="324"/>
      <c r="D3" s="324"/>
      <c r="E3" s="324"/>
      <c r="F3" s="324"/>
    </row>
    <row r="4" spans="1:22" ht="14.4" x14ac:dyDescent="0.3">
      <c r="A4" s="392" t="s">
        <v>54</v>
      </c>
      <c r="B4" s="3" t="s">
        <v>55</v>
      </c>
      <c r="C4" s="324"/>
      <c r="D4" s="324"/>
      <c r="E4" s="324"/>
      <c r="F4" s="324"/>
    </row>
    <row r="5" spans="1:22" ht="14.4" x14ac:dyDescent="0.3">
      <c r="A5" s="392" t="s">
        <v>56</v>
      </c>
      <c r="C5" s="324"/>
      <c r="D5" s="324"/>
      <c r="E5" s="324"/>
      <c r="F5" s="324"/>
    </row>
    <row r="6" spans="1:22" ht="14.4" x14ac:dyDescent="0.3">
      <c r="A6" s="392" t="s">
        <v>57</v>
      </c>
      <c r="C6" s="324"/>
      <c r="D6" s="324"/>
      <c r="E6" s="324"/>
      <c r="F6" s="324"/>
    </row>
    <row r="7" spans="1:22" ht="13.2" x14ac:dyDescent="0.25">
      <c r="G7" s="242" t="s">
        <v>76</v>
      </c>
      <c r="H7" s="237"/>
      <c r="I7" s="237"/>
      <c r="J7" s="242" t="s">
        <v>130</v>
      </c>
      <c r="K7" s="237"/>
      <c r="L7" s="242" t="s">
        <v>133</v>
      </c>
      <c r="M7" s="237"/>
      <c r="N7" s="242" t="s">
        <v>144</v>
      </c>
      <c r="O7" s="237"/>
      <c r="P7" s="242" t="s">
        <v>151</v>
      </c>
      <c r="Q7" s="237"/>
      <c r="R7" s="242" t="s">
        <v>257</v>
      </c>
      <c r="S7" s="237"/>
      <c r="T7" s="242" t="s">
        <v>269</v>
      </c>
      <c r="U7" s="237"/>
      <c r="V7" s="242" t="s">
        <v>343</v>
      </c>
    </row>
    <row r="8" spans="1:22" ht="13.2" x14ac:dyDescent="0.25">
      <c r="E8" s="359"/>
      <c r="F8" s="360"/>
      <c r="G8" s="242" t="s">
        <v>430</v>
      </c>
      <c r="H8" s="237"/>
      <c r="I8" s="237"/>
      <c r="J8" s="242" t="s">
        <v>431</v>
      </c>
      <c r="K8" s="237"/>
      <c r="L8" s="242" t="s">
        <v>432</v>
      </c>
      <c r="M8" s="237"/>
      <c r="N8" s="242" t="s">
        <v>433</v>
      </c>
      <c r="O8" s="237"/>
      <c r="P8" s="242" t="s">
        <v>434</v>
      </c>
      <c r="Q8" s="237"/>
      <c r="R8" s="242" t="s">
        <v>435</v>
      </c>
      <c r="S8" s="237"/>
      <c r="T8" s="242" t="s">
        <v>436</v>
      </c>
      <c r="U8" s="237"/>
      <c r="V8" s="242" t="s">
        <v>437</v>
      </c>
    </row>
    <row r="9" spans="1:22" x14ac:dyDescent="0.2">
      <c r="B9" s="362"/>
      <c r="E9" s="362" t="s">
        <v>543</v>
      </c>
      <c r="F9" s="329" t="s">
        <v>544</v>
      </c>
      <c r="G9" s="363">
        <v>0.86</v>
      </c>
      <c r="H9" s="363">
        <v>1.78</v>
      </c>
      <c r="I9" s="363">
        <v>3.14</v>
      </c>
      <c r="J9" s="363">
        <v>3.01</v>
      </c>
      <c r="K9" s="363">
        <v>0.51</v>
      </c>
      <c r="L9" s="363">
        <v>1.17</v>
      </c>
      <c r="M9" s="363">
        <v>1.81</v>
      </c>
      <c r="N9" s="363">
        <v>1.9</v>
      </c>
      <c r="O9" s="363">
        <v>0.82</v>
      </c>
      <c r="P9" s="363">
        <v>1.39</v>
      </c>
      <c r="Q9" s="363">
        <v>1.98</v>
      </c>
      <c r="R9" s="363">
        <v>2.48</v>
      </c>
      <c r="S9" s="363">
        <v>0.96</v>
      </c>
      <c r="T9" s="393">
        <v>1.87</v>
      </c>
      <c r="U9" s="393">
        <v>3.48</v>
      </c>
      <c r="V9" s="393">
        <v>4.95</v>
      </c>
    </row>
    <row r="10" spans="1:22" x14ac:dyDescent="0.2">
      <c r="A10" s="394"/>
      <c r="E10" s="376" t="s">
        <v>44</v>
      </c>
      <c r="F10" s="376" t="s">
        <v>23</v>
      </c>
      <c r="G10" s="332">
        <v>1.83E-2</v>
      </c>
      <c r="H10" s="332">
        <v>3.7900000000000003E-2</v>
      </c>
      <c r="I10" s="332">
        <v>6.5699999999999995E-2</v>
      </c>
      <c r="J10" s="332">
        <v>6.2300000000000001E-2</v>
      </c>
      <c r="K10" s="332">
        <v>1.0200000000000001E-2</v>
      </c>
      <c r="L10" s="332">
        <v>2.3800000000000002E-2</v>
      </c>
      <c r="M10" s="332">
        <v>3.6700000000000003E-2</v>
      </c>
      <c r="N10" s="332">
        <v>3.8300000000000001E-2</v>
      </c>
      <c r="O10" s="395">
        <v>1.77E-2</v>
      </c>
      <c r="P10" s="366">
        <v>3.1300000000000001E-2</v>
      </c>
      <c r="Q10" s="59">
        <v>4.48E-2</v>
      </c>
      <c r="R10" s="59">
        <v>5.57E-2</v>
      </c>
      <c r="S10" s="59">
        <v>2.1499999999999998E-2</v>
      </c>
      <c r="T10" s="59">
        <v>3.78E-2</v>
      </c>
      <c r="U10" s="59">
        <v>6.7299999999999999E-2</v>
      </c>
      <c r="V10" s="59">
        <v>9.1700000000000004E-2</v>
      </c>
    </row>
    <row r="11" spans="1:22" s="362" customFormat="1" x14ac:dyDescent="0.2">
      <c r="E11" s="376" t="s">
        <v>43</v>
      </c>
      <c r="F11" s="376" t="s">
        <v>24</v>
      </c>
      <c r="G11" s="332">
        <v>4.2099999999999999E-2</v>
      </c>
      <c r="H11" s="332">
        <v>8.5999999999999993E-2</v>
      </c>
      <c r="I11" s="332">
        <v>0.1487</v>
      </c>
      <c r="J11" s="332">
        <v>0.14230000000000001</v>
      </c>
      <c r="K11" s="332">
        <v>2.52E-2</v>
      </c>
      <c r="L11" s="332">
        <v>5.96E-2</v>
      </c>
      <c r="M11" s="332">
        <v>9.35E-2</v>
      </c>
      <c r="N11" s="332">
        <v>9.9599999999999994E-2</v>
      </c>
      <c r="O11" s="46">
        <v>4.6399999999999997E-2</v>
      </c>
      <c r="P11" s="121">
        <v>7.85E-2</v>
      </c>
      <c r="Q11" s="59">
        <v>0.11219999999999999</v>
      </c>
      <c r="R11" s="59">
        <v>0.13969999999999999</v>
      </c>
      <c r="S11" s="59">
        <v>5.33E-2</v>
      </c>
      <c r="T11" s="59">
        <v>9.9199999999999997E-2</v>
      </c>
      <c r="U11" s="46">
        <v>0.1807</v>
      </c>
      <c r="V11" s="46">
        <v>0.25019999999999998</v>
      </c>
    </row>
    <row r="12" spans="1:22" s="362" customFormat="1" x14ac:dyDescent="0.2">
      <c r="G12" s="363"/>
      <c r="H12" s="363"/>
      <c r="I12" s="363"/>
      <c r="J12" s="363"/>
      <c r="K12" s="363"/>
      <c r="L12" s="363"/>
      <c r="M12" s="363"/>
      <c r="N12" s="363"/>
      <c r="O12" s="363"/>
      <c r="P12" s="363"/>
      <c r="R12" s="363"/>
      <c r="S12" s="363"/>
      <c r="U12" s="393"/>
      <c r="V12" s="393"/>
    </row>
    <row r="13" spans="1:22" s="362" customFormat="1" x14ac:dyDescent="0.2">
      <c r="G13" s="46"/>
      <c r="H13" s="46"/>
      <c r="I13" s="46"/>
      <c r="J13" s="46"/>
      <c r="K13" s="46"/>
      <c r="L13" s="46"/>
      <c r="M13" s="46"/>
      <c r="N13" s="46"/>
      <c r="O13" s="165"/>
      <c r="P13" s="165"/>
      <c r="Q13" s="165"/>
      <c r="R13" s="363"/>
      <c r="S13" s="399"/>
      <c r="T13" s="399"/>
      <c r="U13" s="393"/>
      <c r="V13" s="393"/>
    </row>
    <row r="14" spans="1:22" s="362" customFormat="1" x14ac:dyDescent="0.2">
      <c r="G14" s="46"/>
      <c r="H14" s="46"/>
      <c r="I14" s="46"/>
      <c r="J14" s="46"/>
      <c r="K14" s="46"/>
      <c r="L14" s="46"/>
      <c r="M14" s="46"/>
      <c r="N14" s="46"/>
      <c r="O14" s="59"/>
      <c r="P14" s="59"/>
      <c r="Q14" s="59"/>
      <c r="R14" s="363"/>
      <c r="S14" s="399"/>
      <c r="T14" s="399"/>
      <c r="U14" s="393"/>
      <c r="V14" s="393"/>
    </row>
    <row r="15" spans="1:22" s="362" customFormat="1" x14ac:dyDescent="0.2">
      <c r="G15" s="328"/>
      <c r="H15" s="328"/>
      <c r="I15" s="328"/>
      <c r="J15" s="328"/>
      <c r="K15" s="328"/>
      <c r="L15" s="328"/>
      <c r="M15" s="328"/>
      <c r="N15" s="328"/>
      <c r="O15" s="59"/>
      <c r="P15" s="59"/>
      <c r="Q15" s="59"/>
      <c r="S15" s="399"/>
      <c r="T15" s="399"/>
      <c r="U15" s="399"/>
    </row>
    <row r="16" spans="1:22" ht="12.75" customHeight="1" x14ac:dyDescent="0.2">
      <c r="G16" s="328"/>
      <c r="H16" s="328"/>
      <c r="I16" s="328"/>
      <c r="J16" s="328"/>
      <c r="K16" s="328"/>
      <c r="L16" s="328"/>
      <c r="M16" s="328"/>
      <c r="N16" s="328"/>
      <c r="O16" s="46"/>
      <c r="P16" s="46"/>
      <c r="Q16" s="46"/>
    </row>
    <row r="24" spans="2:15" x14ac:dyDescent="0.2">
      <c r="G24" s="332"/>
      <c r="H24" s="332"/>
      <c r="I24" s="332"/>
      <c r="J24" s="332"/>
      <c r="K24" s="332"/>
      <c r="L24" s="332"/>
    </row>
    <row r="25" spans="2:15" x14ac:dyDescent="0.2">
      <c r="G25" s="332"/>
      <c r="H25" s="332"/>
      <c r="I25" s="332"/>
      <c r="J25" s="332"/>
      <c r="K25" s="332"/>
      <c r="L25" s="332"/>
      <c r="O25" s="396"/>
    </row>
    <row r="26" spans="2:15" x14ac:dyDescent="0.2">
      <c r="G26" s="332"/>
      <c r="H26" s="332"/>
      <c r="I26" s="332"/>
      <c r="J26" s="332"/>
      <c r="K26" s="332"/>
      <c r="L26" s="332"/>
    </row>
    <row r="27" spans="2:15" x14ac:dyDescent="0.2">
      <c r="G27" s="370"/>
      <c r="H27" s="370"/>
      <c r="I27" s="370"/>
      <c r="J27" s="370"/>
      <c r="K27" s="370"/>
    </row>
    <row r="28" spans="2:15" x14ac:dyDescent="0.2">
      <c r="G28" s="370"/>
      <c r="H28" s="370"/>
      <c r="I28" s="370"/>
      <c r="J28" s="370"/>
      <c r="K28" s="370"/>
    </row>
    <row r="29" spans="2:15" x14ac:dyDescent="0.2">
      <c r="G29" s="181"/>
      <c r="H29" s="181"/>
      <c r="I29" s="181"/>
      <c r="J29" s="181"/>
    </row>
    <row r="30" spans="2:15" x14ac:dyDescent="0.2">
      <c r="B30" s="362"/>
    </row>
    <row r="45" spans="4:4" ht="14.4" x14ac:dyDescent="0.3">
      <c r="D45" s="372"/>
    </row>
  </sheetData>
  <hyperlinks>
    <hyperlink ref="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6"/>
  <dimension ref="A1:U25"/>
  <sheetViews>
    <sheetView showGridLines="0" zoomScale="120" zoomScaleNormal="120" workbookViewId="0">
      <selection activeCell="O1" sqref="O1:R1"/>
    </sheetView>
  </sheetViews>
  <sheetFormatPr defaultColWidth="8.6640625" defaultRowHeight="14.4" x14ac:dyDescent="0.3"/>
  <cols>
    <col min="1" max="1" width="7.109375" style="217" bestFit="1" customWidth="1"/>
    <col min="2" max="3" width="11.109375" style="217" customWidth="1"/>
    <col min="4" max="6" width="9.6640625" style="217" customWidth="1"/>
    <col min="7" max="7" width="7.44140625" style="217" customWidth="1"/>
    <col min="8" max="8" width="8.44140625" style="217" customWidth="1"/>
    <col min="9" max="9" width="20.44140625" style="217" bestFit="1" customWidth="1"/>
    <col min="10" max="10" width="13.88671875" style="217" customWidth="1"/>
    <col min="11" max="11" width="6.44140625" style="217" bestFit="1" customWidth="1"/>
    <col min="12" max="12" width="4.6640625" style="217" customWidth="1"/>
    <col min="13" max="13" width="13.33203125" style="217" customWidth="1"/>
    <col min="14" max="21" width="4.6640625" style="217" customWidth="1"/>
    <col min="22" max="16384" width="8.6640625" style="217"/>
  </cols>
  <sheetData>
    <row r="1" spans="1:21" x14ac:dyDescent="0.3">
      <c r="A1" s="23" t="s">
        <v>48</v>
      </c>
      <c r="B1" s="239" t="s">
        <v>582</v>
      </c>
      <c r="C1" s="383"/>
      <c r="O1" s="400" t="s">
        <v>50</v>
      </c>
      <c r="P1" s="401"/>
      <c r="Q1" s="401"/>
      <c r="R1" s="401"/>
    </row>
    <row r="2" spans="1:21" x14ac:dyDescent="0.3">
      <c r="A2" s="23" t="s">
        <v>51</v>
      </c>
      <c r="B2" s="236" t="s">
        <v>583</v>
      </c>
      <c r="C2" s="383"/>
    </row>
    <row r="3" spans="1:21" x14ac:dyDescent="0.3">
      <c r="A3" s="13" t="s">
        <v>52</v>
      </c>
      <c r="B3" s="3" t="s">
        <v>53</v>
      </c>
      <c r="C3" s="383"/>
    </row>
    <row r="4" spans="1:21" x14ac:dyDescent="0.3">
      <c r="A4" s="13" t="s">
        <v>54</v>
      </c>
      <c r="B4" s="3" t="s">
        <v>55</v>
      </c>
      <c r="C4" s="383"/>
    </row>
    <row r="5" spans="1:21" x14ac:dyDescent="0.3">
      <c r="A5" s="13" t="s">
        <v>56</v>
      </c>
      <c r="B5" s="294" t="s">
        <v>584</v>
      </c>
      <c r="C5" s="386"/>
    </row>
    <row r="6" spans="1:21" x14ac:dyDescent="0.3">
      <c r="A6" s="13" t="s">
        <v>57</v>
      </c>
      <c r="B6" s="294" t="s">
        <v>585</v>
      </c>
      <c r="C6" s="386"/>
    </row>
    <row r="7" spans="1:21" x14ac:dyDescent="0.3">
      <c r="B7" s="232"/>
      <c r="C7" s="232"/>
      <c r="D7" s="232"/>
      <c r="E7" s="232"/>
      <c r="F7" s="232"/>
      <c r="G7" s="232"/>
      <c r="H7" s="232"/>
      <c r="I7" s="232"/>
      <c r="J7" s="232"/>
      <c r="K7" s="232"/>
      <c r="L7" s="232"/>
      <c r="M7" s="232"/>
    </row>
    <row r="8" spans="1:21" x14ac:dyDescent="0.3">
      <c r="B8" s="232"/>
      <c r="C8" s="232"/>
      <c r="D8" s="232"/>
      <c r="E8" s="232"/>
      <c r="F8" s="232"/>
      <c r="G8" s="232"/>
      <c r="H8" s="232"/>
      <c r="I8" s="232"/>
      <c r="J8" s="232"/>
      <c r="K8" s="232"/>
      <c r="L8" s="232"/>
    </row>
    <row r="10" spans="1:21" x14ac:dyDescent="0.3">
      <c r="I10" s="13" t="s">
        <v>586</v>
      </c>
      <c r="J10" s="13" t="s">
        <v>587</v>
      </c>
    </row>
    <row r="11" spans="1:21" x14ac:dyDescent="0.3">
      <c r="I11" s="13" t="s">
        <v>378</v>
      </c>
      <c r="J11" s="13" t="s">
        <v>588</v>
      </c>
    </row>
    <row r="12" spans="1:21" x14ac:dyDescent="0.3">
      <c r="G12" s="377"/>
      <c r="H12" s="402" t="s">
        <v>589</v>
      </c>
      <c r="I12" s="403">
        <v>2</v>
      </c>
      <c r="J12" s="404">
        <v>0.57999999999999996</v>
      </c>
      <c r="K12" s="405"/>
      <c r="L12" s="406"/>
      <c r="M12" s="25"/>
      <c r="N12" s="13"/>
      <c r="O12" s="13"/>
      <c r="P12" s="13"/>
      <c r="Q12" s="13"/>
      <c r="R12" s="13"/>
      <c r="S12" s="13"/>
      <c r="T12" s="13"/>
      <c r="U12" s="13"/>
    </row>
    <row r="13" spans="1:21" x14ac:dyDescent="0.3">
      <c r="G13" s="377"/>
      <c r="H13" s="402" t="s">
        <v>590</v>
      </c>
      <c r="I13" s="403">
        <v>1</v>
      </c>
      <c r="J13" s="404">
        <v>0.32</v>
      </c>
      <c r="K13" s="405"/>
      <c r="L13" s="406"/>
      <c r="M13" s="25"/>
      <c r="N13" s="167"/>
      <c r="O13" s="242"/>
      <c r="P13" s="242"/>
      <c r="Q13" s="242"/>
      <c r="R13" s="242"/>
      <c r="S13" s="242"/>
      <c r="T13" s="242"/>
      <c r="U13" s="242"/>
    </row>
    <row r="14" spans="1:21" x14ac:dyDescent="0.3">
      <c r="G14" s="377"/>
      <c r="H14" s="402" t="s">
        <v>591</v>
      </c>
      <c r="I14" s="403">
        <v>27</v>
      </c>
      <c r="J14" s="404">
        <v>32.119999999999997</v>
      </c>
      <c r="K14" s="405"/>
      <c r="L14" s="406"/>
      <c r="M14" s="25"/>
      <c r="N14" s="350"/>
      <c r="O14" s="350"/>
      <c r="P14" s="350"/>
      <c r="Q14" s="350"/>
      <c r="R14" s="350"/>
      <c r="S14" s="350"/>
      <c r="T14" s="350"/>
      <c r="U14" s="350"/>
    </row>
    <row r="15" spans="1:21" x14ac:dyDescent="0.3">
      <c r="A15" s="407"/>
      <c r="G15" s="377"/>
      <c r="H15" s="402" t="s">
        <v>592</v>
      </c>
      <c r="I15" s="403">
        <v>14</v>
      </c>
      <c r="J15" s="404">
        <v>21.14</v>
      </c>
      <c r="K15" s="405"/>
      <c r="L15" s="406"/>
      <c r="M15" s="25"/>
      <c r="N15" s="350"/>
      <c r="O15" s="350"/>
      <c r="P15" s="350"/>
      <c r="Q15" s="350"/>
      <c r="R15" s="350"/>
      <c r="S15" s="350"/>
      <c r="T15" s="350"/>
      <c r="U15" s="350"/>
    </row>
    <row r="16" spans="1:21" x14ac:dyDescent="0.3">
      <c r="A16" s="408"/>
      <c r="B16" s="409"/>
      <c r="G16" s="410"/>
      <c r="H16" s="402" t="s">
        <v>593</v>
      </c>
      <c r="I16" s="403">
        <v>13</v>
      </c>
      <c r="J16" s="404">
        <v>39.69</v>
      </c>
      <c r="K16" s="405"/>
      <c r="L16" s="406"/>
      <c r="M16" s="25"/>
      <c r="N16" s="350"/>
      <c r="O16" s="350"/>
      <c r="P16" s="350"/>
      <c r="Q16" s="350"/>
      <c r="R16" s="350"/>
      <c r="S16" s="350"/>
      <c r="T16" s="350"/>
      <c r="U16" s="350"/>
    </row>
    <row r="17" spans="1:21" x14ac:dyDescent="0.3">
      <c r="A17" s="408"/>
      <c r="B17" s="409"/>
      <c r="G17" s="410"/>
      <c r="H17" s="405"/>
      <c r="I17" s="405"/>
      <c r="J17" s="405"/>
      <c r="K17" s="405"/>
      <c r="L17" s="405"/>
      <c r="M17" s="350"/>
      <c r="N17" s="350"/>
      <c r="O17" s="350"/>
      <c r="P17" s="350"/>
      <c r="Q17" s="350"/>
      <c r="R17" s="350"/>
      <c r="S17" s="350"/>
      <c r="T17" s="350"/>
      <c r="U17" s="350"/>
    </row>
    <row r="18" spans="1:21" x14ac:dyDescent="0.3">
      <c r="A18" s="408"/>
      <c r="B18" s="409"/>
      <c r="G18" s="377"/>
      <c r="H18" s="377"/>
      <c r="I18" s="377"/>
      <c r="J18" s="411"/>
      <c r="K18" s="377"/>
      <c r="L18" s="377"/>
    </row>
    <row r="19" spans="1:21" x14ac:dyDescent="0.3">
      <c r="A19" s="408"/>
      <c r="B19" s="409"/>
      <c r="J19" s="411"/>
    </row>
    <row r="20" spans="1:21" x14ac:dyDescent="0.3">
      <c r="J20" s="411"/>
    </row>
    <row r="21" spans="1:21" x14ac:dyDescent="0.3">
      <c r="J21" s="411"/>
    </row>
    <row r="22" spans="1:21" x14ac:dyDescent="0.3">
      <c r="E22" s="412"/>
      <c r="F22" s="413"/>
      <c r="G22" s="414"/>
      <c r="H22" s="415"/>
      <c r="I22" s="416"/>
      <c r="J22" s="411"/>
    </row>
    <row r="23" spans="1:21" x14ac:dyDescent="0.3">
      <c r="E23" s="412"/>
      <c r="F23" s="413"/>
      <c r="G23" s="414"/>
      <c r="H23" s="415"/>
      <c r="I23" s="416"/>
    </row>
    <row r="24" spans="1:21" x14ac:dyDescent="0.3">
      <c r="E24" s="412"/>
      <c r="F24" s="413"/>
      <c r="G24" s="414"/>
      <c r="H24" s="415"/>
      <c r="I24" s="416"/>
    </row>
    <row r="25" spans="1:21" x14ac:dyDescent="0.3">
      <c r="E25" s="412"/>
      <c r="F25" s="413"/>
      <c r="G25" s="414"/>
      <c r="H25" s="415"/>
      <c r="I25" s="416"/>
    </row>
  </sheetData>
  <mergeCells count="1">
    <mergeCell ref="O1:R1"/>
  </mergeCells>
  <hyperlinks>
    <hyperlink ref="O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7"/>
  <dimension ref="A1:S25"/>
  <sheetViews>
    <sheetView zoomScale="120" zoomScaleNormal="120" workbookViewId="0">
      <selection activeCell="N1" sqref="N1:Q1"/>
    </sheetView>
  </sheetViews>
  <sheetFormatPr defaultColWidth="8.88671875" defaultRowHeight="14.4" x14ac:dyDescent="0.3"/>
  <cols>
    <col min="1" max="1" width="8.88671875" style="217"/>
    <col min="2" max="3" width="11.109375" style="217" customWidth="1"/>
    <col min="4" max="6" width="9.88671875" style="217" customWidth="1"/>
    <col min="7" max="7" width="7.5546875" style="217" customWidth="1"/>
    <col min="8" max="20" width="4.88671875" style="217" customWidth="1"/>
    <col min="21" max="21" width="6.88671875" style="217" customWidth="1"/>
    <col min="22" max="16384" width="8.88671875" style="217"/>
  </cols>
  <sheetData>
    <row r="1" spans="1:19" x14ac:dyDescent="0.3">
      <c r="A1" s="23" t="s">
        <v>48</v>
      </c>
      <c r="B1" s="236" t="s">
        <v>594</v>
      </c>
      <c r="C1" s="383"/>
      <c r="N1" s="400" t="s">
        <v>50</v>
      </c>
      <c r="O1" s="401"/>
      <c r="P1" s="401"/>
      <c r="Q1" s="401"/>
    </row>
    <row r="2" spans="1:19" x14ac:dyDescent="0.3">
      <c r="A2" s="23" t="s">
        <v>51</v>
      </c>
      <c r="B2" s="236" t="s">
        <v>595</v>
      </c>
      <c r="C2" s="383"/>
    </row>
    <row r="3" spans="1:19" x14ac:dyDescent="0.3">
      <c r="A3" s="13" t="s">
        <v>52</v>
      </c>
      <c r="B3" s="3" t="s">
        <v>53</v>
      </c>
      <c r="C3" s="383"/>
    </row>
    <row r="4" spans="1:19" x14ac:dyDescent="0.3">
      <c r="A4" s="13" t="s">
        <v>54</v>
      </c>
      <c r="B4" s="3" t="s">
        <v>55</v>
      </c>
      <c r="C4" s="383"/>
    </row>
    <row r="5" spans="1:19" x14ac:dyDescent="0.3">
      <c r="A5" s="13" t="s">
        <v>56</v>
      </c>
      <c r="B5" s="294"/>
      <c r="C5" s="386"/>
    </row>
    <row r="6" spans="1:19" x14ac:dyDescent="0.3">
      <c r="A6" s="13" t="s">
        <v>57</v>
      </c>
      <c r="B6" s="294"/>
      <c r="C6" s="386"/>
    </row>
    <row r="7" spans="1:19" x14ac:dyDescent="0.3">
      <c r="B7" s="232"/>
      <c r="C7" s="232"/>
      <c r="D7" s="232"/>
      <c r="E7" s="232"/>
      <c r="F7" s="232"/>
      <c r="G7" s="232"/>
      <c r="H7" s="232"/>
      <c r="I7" s="232"/>
      <c r="J7" s="232"/>
      <c r="K7" s="232"/>
      <c r="L7" s="232"/>
      <c r="M7" s="232"/>
    </row>
    <row r="8" spans="1:19" x14ac:dyDescent="0.3">
      <c r="B8" s="232"/>
      <c r="C8" s="232"/>
      <c r="D8" s="232"/>
      <c r="E8" s="232"/>
      <c r="F8" s="232"/>
      <c r="G8" s="232"/>
      <c r="I8" s="242" t="s">
        <v>149</v>
      </c>
      <c r="J8" s="242" t="s">
        <v>151</v>
      </c>
      <c r="K8" s="242" t="s">
        <v>251</v>
      </c>
      <c r="L8" s="242" t="s">
        <v>257</v>
      </c>
      <c r="M8" s="242" t="s">
        <v>266</v>
      </c>
      <c r="N8" s="242" t="s">
        <v>269</v>
      </c>
      <c r="O8" s="242" t="s">
        <v>338</v>
      </c>
      <c r="P8" s="242" t="s">
        <v>343</v>
      </c>
    </row>
    <row r="9" spans="1:19" x14ac:dyDescent="0.3">
      <c r="H9" s="13"/>
      <c r="I9" s="242" t="s">
        <v>150</v>
      </c>
      <c r="J9" s="242" t="s">
        <v>434</v>
      </c>
      <c r="K9" s="242" t="s">
        <v>255</v>
      </c>
      <c r="L9" s="242" t="s">
        <v>258</v>
      </c>
      <c r="M9" s="242" t="s">
        <v>268</v>
      </c>
      <c r="N9" s="242" t="s">
        <v>436</v>
      </c>
      <c r="O9" s="242" t="s">
        <v>340</v>
      </c>
      <c r="P9" s="242" t="s">
        <v>344</v>
      </c>
    </row>
    <row r="10" spans="1:19" x14ac:dyDescent="0.3">
      <c r="H10" s="387" t="s">
        <v>589</v>
      </c>
      <c r="I10" s="350">
        <v>0.36259999999999998</v>
      </c>
      <c r="J10" s="350">
        <v>0.1429</v>
      </c>
      <c r="K10" s="350">
        <v>2.4899999999999999E-2</v>
      </c>
      <c r="L10" s="350">
        <v>0</v>
      </c>
      <c r="M10" s="350">
        <v>8.6999999999999994E-3</v>
      </c>
      <c r="N10" s="350">
        <v>0</v>
      </c>
      <c r="O10" s="350">
        <v>0</v>
      </c>
      <c r="P10" s="350">
        <v>6.1999999999999998E-3</v>
      </c>
    </row>
    <row r="11" spans="1:19" x14ac:dyDescent="0.3">
      <c r="H11" s="387" t="s">
        <v>590</v>
      </c>
      <c r="I11" s="350">
        <v>6.3399999999999998E-2</v>
      </c>
      <c r="J11" s="350">
        <v>0.16189999999999999</v>
      </c>
      <c r="K11" s="350">
        <v>1.2699999999999999E-2</v>
      </c>
      <c r="L11" s="350">
        <v>8.6999999999999994E-3</v>
      </c>
      <c r="M11" s="350">
        <v>0</v>
      </c>
      <c r="N11" s="350">
        <v>1.2200000000000001E-2</v>
      </c>
      <c r="O11" s="350">
        <v>1.8E-3</v>
      </c>
      <c r="P11" s="350">
        <v>3.3999999999999998E-3</v>
      </c>
    </row>
    <row r="12" spans="1:19" x14ac:dyDescent="0.3">
      <c r="H12" s="387" t="s">
        <v>591</v>
      </c>
      <c r="I12" s="350">
        <v>0.17330000000000001</v>
      </c>
      <c r="J12" s="350">
        <v>0.23449999999999999</v>
      </c>
      <c r="K12" s="350">
        <v>0.29930000000000001</v>
      </c>
      <c r="L12" s="350">
        <v>0.3322</v>
      </c>
      <c r="M12" s="350">
        <v>0.27089999999999997</v>
      </c>
      <c r="N12" s="350">
        <v>0.26889999999999997</v>
      </c>
      <c r="O12" s="350">
        <v>0.2918</v>
      </c>
      <c r="P12" s="350">
        <v>0.3422</v>
      </c>
      <c r="Q12" s="242"/>
      <c r="R12" s="242"/>
      <c r="S12" s="242"/>
    </row>
    <row r="13" spans="1:19" x14ac:dyDescent="0.3">
      <c r="H13" s="387" t="s">
        <v>596</v>
      </c>
      <c r="I13" s="350">
        <v>9.1700000000000004E-2</v>
      </c>
      <c r="J13" s="350">
        <v>4.4999999999999998E-2</v>
      </c>
      <c r="K13" s="350">
        <v>0.11990000000000001</v>
      </c>
      <c r="L13" s="350">
        <v>9.0499999999999997E-2</v>
      </c>
      <c r="M13" s="350">
        <v>0.1439</v>
      </c>
      <c r="N13" s="350">
        <v>0.16170000000000001</v>
      </c>
      <c r="O13" s="350">
        <v>0.1923</v>
      </c>
      <c r="P13" s="350">
        <v>0.2253</v>
      </c>
      <c r="Q13" s="242"/>
      <c r="R13" s="242"/>
      <c r="S13" s="242"/>
    </row>
    <row r="14" spans="1:19" x14ac:dyDescent="0.3">
      <c r="H14" s="387" t="s">
        <v>593</v>
      </c>
      <c r="I14" s="350">
        <v>0.309</v>
      </c>
      <c r="J14" s="350">
        <v>0.41570000000000001</v>
      </c>
      <c r="K14" s="350">
        <v>0.54330000000000001</v>
      </c>
      <c r="L14" s="350">
        <v>0.56869999999999998</v>
      </c>
      <c r="M14" s="350">
        <v>0.57640000000000002</v>
      </c>
      <c r="N14" s="350">
        <v>0.55720000000000003</v>
      </c>
      <c r="O14" s="350">
        <v>0.5141</v>
      </c>
      <c r="P14" s="350">
        <v>0.4229</v>
      </c>
      <c r="Q14" s="350"/>
      <c r="R14" s="350"/>
      <c r="S14" s="350"/>
    </row>
    <row r="15" spans="1:19" x14ac:dyDescent="0.3">
      <c r="A15" s="407"/>
      <c r="O15" s="350"/>
      <c r="P15" s="350"/>
      <c r="Q15" s="350"/>
      <c r="R15" s="350"/>
      <c r="S15" s="350"/>
    </row>
    <row r="16" spans="1:19" x14ac:dyDescent="0.3">
      <c r="A16" s="408"/>
      <c r="B16" s="409"/>
      <c r="I16" s="417"/>
      <c r="J16" s="417"/>
      <c r="K16" s="417"/>
      <c r="L16" s="417"/>
      <c r="M16" s="417"/>
      <c r="N16" s="417"/>
      <c r="O16" s="417"/>
      <c r="P16" s="417"/>
      <c r="Q16" s="350"/>
      <c r="R16" s="350"/>
      <c r="S16" s="350"/>
    </row>
    <row r="17" spans="1:19" x14ac:dyDescent="0.3">
      <c r="A17" s="408"/>
      <c r="B17" s="409"/>
      <c r="I17" s="417"/>
      <c r="J17" s="417"/>
      <c r="K17" s="417"/>
      <c r="L17" s="417"/>
      <c r="M17" s="417"/>
      <c r="N17" s="417"/>
      <c r="O17" s="417"/>
      <c r="P17" s="417"/>
      <c r="Q17" s="350"/>
      <c r="R17" s="350"/>
      <c r="S17" s="350"/>
    </row>
    <row r="18" spans="1:19" x14ac:dyDescent="0.3">
      <c r="A18" s="408"/>
      <c r="B18" s="409"/>
      <c r="I18" s="417"/>
      <c r="J18" s="417"/>
      <c r="K18" s="417"/>
      <c r="L18" s="417"/>
      <c r="M18" s="417"/>
      <c r="N18" s="417"/>
      <c r="O18" s="417"/>
      <c r="P18" s="417"/>
    </row>
    <row r="19" spans="1:19" x14ac:dyDescent="0.3">
      <c r="A19" s="408"/>
      <c r="B19" s="409"/>
      <c r="I19" s="417"/>
      <c r="J19" s="417"/>
      <c r="K19" s="417"/>
      <c r="L19" s="417"/>
      <c r="M19" s="417"/>
      <c r="N19" s="417"/>
      <c r="O19" s="417"/>
      <c r="P19" s="417"/>
    </row>
    <row r="20" spans="1:19" x14ac:dyDescent="0.3">
      <c r="I20" s="417"/>
      <c r="J20" s="417"/>
      <c r="K20" s="417"/>
      <c r="L20" s="417"/>
      <c r="M20" s="417"/>
      <c r="N20" s="417"/>
      <c r="O20" s="417"/>
      <c r="P20" s="417"/>
    </row>
    <row r="22" spans="1:19" x14ac:dyDescent="0.3">
      <c r="E22" s="412"/>
      <c r="F22" s="413"/>
      <c r="G22" s="414"/>
      <c r="H22" s="415"/>
      <c r="I22" s="416"/>
    </row>
    <row r="23" spans="1:19" x14ac:dyDescent="0.3">
      <c r="E23" s="412"/>
      <c r="F23" s="413"/>
      <c r="G23" s="414"/>
      <c r="H23" s="415"/>
      <c r="I23" s="416"/>
    </row>
    <row r="24" spans="1:19" x14ac:dyDescent="0.3">
      <c r="E24" s="412"/>
      <c r="F24" s="413"/>
      <c r="G24" s="414"/>
      <c r="H24" s="415"/>
      <c r="I24" s="416"/>
    </row>
    <row r="25" spans="1:19" x14ac:dyDescent="0.3">
      <c r="E25" s="412"/>
      <c r="F25" s="413"/>
      <c r="G25" s="414"/>
      <c r="H25" s="415"/>
      <c r="I25" s="416"/>
    </row>
  </sheetData>
  <mergeCells count="1">
    <mergeCell ref="N1:Q1"/>
  </mergeCells>
  <hyperlinks>
    <hyperlink ref="N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9"/>
  <dimension ref="A1:R31"/>
  <sheetViews>
    <sheetView showGridLines="0" zoomScale="120" zoomScaleNormal="120" workbookViewId="0"/>
  </sheetViews>
  <sheetFormatPr defaultColWidth="9.109375" defaultRowHeight="15.6" x14ac:dyDescent="0.3"/>
  <cols>
    <col min="1" max="1" width="10.88671875" style="428" customWidth="1"/>
    <col min="2" max="4" width="9.109375" style="428"/>
    <col min="5" max="5" width="10.88671875" style="428" customWidth="1"/>
    <col min="6" max="6" width="5.5546875" style="433" customWidth="1"/>
    <col min="7" max="7" width="20.44140625" style="464" customWidth="1"/>
    <col min="8" max="8" width="15.44140625" style="464" customWidth="1"/>
    <col min="9" max="9" width="7.33203125" style="463" customWidth="1"/>
    <col min="10" max="10" width="8.5546875" style="433" customWidth="1"/>
    <col min="11" max="11" width="8.33203125" style="433" customWidth="1"/>
    <col min="12" max="15" width="9.109375" style="428" customWidth="1"/>
    <col min="16" max="16" width="9.6640625" style="428" customWidth="1"/>
    <col min="17" max="16384" width="9.109375" style="428"/>
  </cols>
  <sheetData>
    <row r="1" spans="1:18" s="419" customFormat="1" ht="10.5" customHeight="1" x14ac:dyDescent="0.2">
      <c r="A1" s="2" t="s">
        <v>48</v>
      </c>
      <c r="B1" s="418" t="s">
        <v>674</v>
      </c>
      <c r="F1" s="420"/>
      <c r="G1" s="353" t="s">
        <v>50</v>
      </c>
    </row>
    <row r="2" spans="1:18" s="422" customFormat="1" ht="10.5" customHeight="1" x14ac:dyDescent="0.2">
      <c r="A2" s="2" t="s">
        <v>51</v>
      </c>
      <c r="B2" s="421" t="s">
        <v>597</v>
      </c>
      <c r="F2" s="423"/>
      <c r="G2" s="423"/>
      <c r="H2" s="423"/>
    </row>
    <row r="3" spans="1:18" s="422" customFormat="1" ht="10.5" customHeight="1" x14ac:dyDescent="0.2">
      <c r="A3" s="3" t="s">
        <v>52</v>
      </c>
      <c r="B3" s="422" t="s">
        <v>53</v>
      </c>
      <c r="F3" s="423"/>
      <c r="G3" s="423"/>
      <c r="H3" s="423"/>
    </row>
    <row r="4" spans="1:18" s="422" customFormat="1" ht="10.5" customHeight="1" x14ac:dyDescent="0.2">
      <c r="A4" s="3" t="s">
        <v>54</v>
      </c>
      <c r="B4" s="422" t="s">
        <v>55</v>
      </c>
      <c r="F4" s="423"/>
      <c r="G4" s="423"/>
      <c r="H4" s="423"/>
    </row>
    <row r="5" spans="1:18" s="422" customFormat="1" ht="10.5" customHeight="1" x14ac:dyDescent="0.2">
      <c r="A5" s="4" t="s">
        <v>56</v>
      </c>
      <c r="B5" s="424"/>
      <c r="F5" s="423"/>
      <c r="G5" s="423"/>
      <c r="H5" s="423"/>
    </row>
    <row r="6" spans="1:18" s="422" customFormat="1" ht="10.5" customHeight="1" x14ac:dyDescent="0.25">
      <c r="A6" s="4" t="s">
        <v>57</v>
      </c>
      <c r="B6" s="425"/>
      <c r="F6" s="423"/>
      <c r="G6" s="426"/>
      <c r="H6" s="423"/>
      <c r="I6" s="427"/>
    </row>
    <row r="7" spans="1:18" ht="15" customHeight="1" x14ac:dyDescent="0.3">
      <c r="F7" s="429"/>
      <c r="G7" s="430"/>
      <c r="H7" s="431"/>
      <c r="I7" s="432"/>
      <c r="J7" s="432"/>
      <c r="K7" s="432"/>
    </row>
    <row r="8" spans="1:18" s="433" customFormat="1" x14ac:dyDescent="0.3">
      <c r="E8" s="428"/>
      <c r="G8" s="434"/>
      <c r="H8" s="435"/>
      <c r="I8" s="436" t="s">
        <v>598</v>
      </c>
      <c r="J8" s="436" t="s">
        <v>366</v>
      </c>
      <c r="K8" s="436" t="s">
        <v>367</v>
      </c>
      <c r="L8" s="436" t="s">
        <v>368</v>
      </c>
      <c r="M8" s="436" t="s">
        <v>369</v>
      </c>
      <c r="N8" s="436" t="s">
        <v>370</v>
      </c>
      <c r="O8" s="436" t="s">
        <v>371</v>
      </c>
      <c r="P8" s="436" t="s">
        <v>372</v>
      </c>
      <c r="Q8" s="436"/>
      <c r="R8" s="436"/>
    </row>
    <row r="9" spans="1:18" s="433" customFormat="1" x14ac:dyDescent="0.3">
      <c r="E9" s="428"/>
      <c r="G9" s="437" t="s">
        <v>599</v>
      </c>
      <c r="H9" s="438" t="s">
        <v>600</v>
      </c>
      <c r="I9" s="439">
        <v>1.8090662369499999</v>
      </c>
      <c r="J9" s="439">
        <v>1.10051833683</v>
      </c>
      <c r="K9" s="439">
        <v>1.0756734423000001</v>
      </c>
      <c r="L9" s="440">
        <v>1.0473069556399999</v>
      </c>
      <c r="M9" s="440">
        <v>1.0422682650499999</v>
      </c>
      <c r="N9" s="440">
        <v>1.016</v>
      </c>
      <c r="O9" s="440">
        <v>1.006087</v>
      </c>
      <c r="P9" s="440">
        <v>0.99948800000000004</v>
      </c>
      <c r="Q9" s="441"/>
      <c r="R9" s="440"/>
    </row>
    <row r="10" spans="1:18" s="433" customFormat="1" x14ac:dyDescent="0.3">
      <c r="E10" s="428"/>
      <c r="G10" s="437" t="s">
        <v>601</v>
      </c>
      <c r="H10" s="438" t="s">
        <v>602</v>
      </c>
      <c r="I10" s="439">
        <v>0.4</v>
      </c>
      <c r="J10" s="439">
        <v>0.29527807763000063</v>
      </c>
      <c r="K10" s="439">
        <v>0.26349067369000029</v>
      </c>
      <c r="L10" s="440">
        <v>0.217</v>
      </c>
      <c r="M10" s="440">
        <v>0.185</v>
      </c>
      <c r="N10" s="440">
        <v>0.187</v>
      </c>
      <c r="O10" s="440">
        <v>0.191942</v>
      </c>
      <c r="P10" s="440">
        <v>0.143124</v>
      </c>
      <c r="Q10" s="441"/>
      <c r="R10" s="440"/>
    </row>
    <row r="11" spans="1:18" s="433" customFormat="1" x14ac:dyDescent="0.3">
      <c r="E11" s="428"/>
      <c r="G11" s="437" t="s">
        <v>603</v>
      </c>
      <c r="H11" s="438" t="s">
        <v>604</v>
      </c>
      <c r="I11" s="442">
        <v>4.7933763050000001E-2</v>
      </c>
      <c r="J11" s="442">
        <v>5.3329318310000005E-2</v>
      </c>
      <c r="K11" s="439">
        <v>8.282879269E-2</v>
      </c>
      <c r="L11" s="440">
        <v>9.0693044360000002E-2</v>
      </c>
      <c r="M11" s="440">
        <v>9.6015445740000011E-2</v>
      </c>
      <c r="N11" s="440">
        <v>9.5101868359999994E-2</v>
      </c>
      <c r="O11" s="440">
        <v>9.4700000000000006E-2</v>
      </c>
      <c r="P11" s="440">
        <v>0.106296</v>
      </c>
      <c r="Q11" s="441"/>
      <c r="R11" s="440"/>
    </row>
    <row r="12" spans="1:18" s="433" customFormat="1" ht="16.5" customHeight="1" x14ac:dyDescent="0.3">
      <c r="E12" s="428"/>
      <c r="G12" s="438" t="s">
        <v>605</v>
      </c>
      <c r="H12" s="438" t="s">
        <v>679</v>
      </c>
      <c r="I12" s="443">
        <f>181-I13-2</f>
        <v>130</v>
      </c>
      <c r="J12" s="443">
        <f>133-2-J13</f>
        <v>103</v>
      </c>
      <c r="K12" s="443">
        <f>104-2-K13</f>
        <v>80</v>
      </c>
      <c r="L12" s="443">
        <f>77-2-L13</f>
        <v>57</v>
      </c>
      <c r="M12" s="443">
        <f>72-2-M13</f>
        <v>55</v>
      </c>
      <c r="N12" s="443">
        <f>66-2-N13</f>
        <v>51</v>
      </c>
      <c r="O12" s="443">
        <f>63-2-O13</f>
        <v>48</v>
      </c>
      <c r="P12" s="443">
        <f>60-2-P13</f>
        <v>46</v>
      </c>
    </row>
    <row r="13" spans="1:18" s="433" customFormat="1" x14ac:dyDescent="0.3">
      <c r="A13" s="444"/>
      <c r="E13" s="428"/>
      <c r="G13" s="437" t="s">
        <v>606</v>
      </c>
      <c r="H13" s="437" t="s">
        <v>680</v>
      </c>
      <c r="I13" s="443">
        <v>49</v>
      </c>
      <c r="J13" s="443">
        <v>28</v>
      </c>
      <c r="K13" s="443">
        <v>22</v>
      </c>
      <c r="L13" s="443">
        <v>18</v>
      </c>
      <c r="M13" s="443">
        <v>15</v>
      </c>
      <c r="N13" s="443">
        <v>13</v>
      </c>
      <c r="O13" s="443">
        <v>13</v>
      </c>
      <c r="P13" s="443">
        <v>12</v>
      </c>
    </row>
    <row r="14" spans="1:18" s="433" customFormat="1" x14ac:dyDescent="0.3">
      <c r="A14" s="444"/>
      <c r="E14" s="428"/>
      <c r="G14" s="446"/>
      <c r="H14" s="446"/>
      <c r="I14" s="447"/>
      <c r="J14" s="447"/>
      <c r="K14" s="447"/>
      <c r="L14" s="448"/>
      <c r="M14" s="448"/>
      <c r="N14" s="448"/>
      <c r="O14" s="448"/>
      <c r="P14" s="428"/>
    </row>
    <row r="15" spans="1:18" s="433" customFormat="1" x14ac:dyDescent="0.3">
      <c r="E15" s="428"/>
      <c r="G15" s="449"/>
      <c r="H15" s="450"/>
      <c r="I15" s="451"/>
      <c r="J15" s="451"/>
      <c r="K15" s="451"/>
      <c r="L15" s="451"/>
      <c r="M15" s="451"/>
      <c r="N15" s="451"/>
      <c r="O15" s="451"/>
      <c r="P15" s="451"/>
    </row>
    <row r="16" spans="1:18" s="452" customFormat="1" x14ac:dyDescent="0.3">
      <c r="F16" s="453"/>
      <c r="G16" s="454"/>
      <c r="H16" s="455"/>
      <c r="I16" s="456"/>
      <c r="J16" s="456"/>
      <c r="K16" s="456"/>
      <c r="L16" s="457"/>
      <c r="M16" s="457"/>
      <c r="N16" s="457"/>
      <c r="O16" s="457"/>
    </row>
    <row r="17" spans="7:15" x14ac:dyDescent="0.3">
      <c r="G17" s="454"/>
      <c r="H17" s="446"/>
      <c r="I17" s="451"/>
      <c r="J17" s="451"/>
      <c r="K17" s="451"/>
      <c r="L17" s="458"/>
      <c r="M17" s="458"/>
      <c r="N17" s="458"/>
      <c r="O17" s="458"/>
    </row>
    <row r="18" spans="7:15" x14ac:dyDescent="0.3">
      <c r="G18" s="454"/>
      <c r="H18" s="445"/>
      <c r="I18" s="451"/>
      <c r="J18" s="451"/>
      <c r="K18" s="451"/>
      <c r="L18" s="458"/>
      <c r="M18" s="458"/>
      <c r="N18" s="458"/>
      <c r="O18" s="458"/>
    </row>
    <row r="19" spans="7:15" x14ac:dyDescent="0.3">
      <c r="G19" s="445"/>
      <c r="H19" s="445"/>
      <c r="I19" s="459"/>
      <c r="J19" s="460"/>
      <c r="K19" s="460"/>
      <c r="L19" s="461"/>
      <c r="M19" s="461"/>
      <c r="N19" s="461"/>
      <c r="O19" s="461"/>
    </row>
    <row r="20" spans="7:15" x14ac:dyDescent="0.3">
      <c r="G20" s="445"/>
      <c r="H20" s="445"/>
      <c r="I20" s="459"/>
      <c r="J20" s="460"/>
      <c r="K20" s="460"/>
      <c r="L20" s="461"/>
      <c r="M20" s="461"/>
      <c r="N20" s="461"/>
      <c r="O20" s="461"/>
    </row>
    <row r="21" spans="7:15" x14ac:dyDescent="0.3">
      <c r="G21" s="445"/>
      <c r="H21" s="445"/>
      <c r="I21" s="459"/>
      <c r="J21" s="460"/>
      <c r="K21" s="460"/>
      <c r="L21" s="461"/>
      <c r="M21" s="461"/>
      <c r="N21" s="461"/>
      <c r="O21" s="461"/>
    </row>
    <row r="22" spans="7:15" x14ac:dyDescent="0.3">
      <c r="G22" s="445"/>
      <c r="H22" s="445"/>
      <c r="I22" s="459"/>
      <c r="J22" s="460"/>
      <c r="K22" s="460"/>
      <c r="L22" s="461"/>
      <c r="M22" s="461"/>
      <c r="N22" s="461"/>
      <c r="O22" s="461"/>
    </row>
    <row r="26" spans="7:15" x14ac:dyDescent="0.3">
      <c r="G26" s="462"/>
      <c r="H26" s="462"/>
    </row>
    <row r="31" spans="7:15" x14ac:dyDescent="0.3">
      <c r="G31" s="444"/>
    </row>
  </sheetData>
  <mergeCells count="2">
    <mergeCell ref="G16:G18"/>
    <mergeCell ref="I16:K16"/>
  </mergeCells>
  <hyperlinks>
    <hyperlink ref="G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0"/>
  <dimension ref="A1:BM40"/>
  <sheetViews>
    <sheetView showGridLines="0" zoomScale="120" zoomScaleNormal="120" workbookViewId="0">
      <selection activeCell="J1" sqref="J1"/>
    </sheetView>
  </sheetViews>
  <sheetFormatPr defaultColWidth="8.5546875" defaultRowHeight="14.4" x14ac:dyDescent="0.3"/>
  <cols>
    <col min="1" max="6" width="8.5546875" style="494"/>
    <col min="7" max="7" width="4.44140625" style="494" customWidth="1"/>
    <col min="8" max="8" width="5.6640625" style="494" customWidth="1"/>
    <col min="9" max="9" width="21.109375" style="469" customWidth="1"/>
    <col min="10" max="10" width="8.5546875" style="469" customWidth="1"/>
    <col min="11" max="11" width="10.44140625" style="490" customWidth="1"/>
    <col min="12" max="14" width="10.44140625" style="494" customWidth="1"/>
    <col min="15" max="15" width="11.44140625" style="490" customWidth="1"/>
    <col min="16" max="17" width="11.33203125" style="490" customWidth="1"/>
    <col min="18" max="18" width="12.5546875" style="490" bestFit="1" customWidth="1"/>
    <col min="19" max="19" width="14.109375" style="490" bestFit="1" customWidth="1"/>
    <col min="20" max="25" width="8.5546875" style="493"/>
    <col min="26" max="26" width="12.5546875" style="493" customWidth="1"/>
    <col min="27" max="29" width="8.5546875" style="493"/>
    <col min="30" max="30" width="13" style="493" customWidth="1"/>
    <col min="31" max="46" width="8.5546875" style="493"/>
    <col min="47" max="47" width="12.109375" style="493" customWidth="1"/>
    <col min="48" max="65" width="8.5546875" style="493"/>
    <col min="66" max="16384" width="8.5546875" style="494"/>
  </cols>
  <sheetData>
    <row r="1" spans="1:65" s="422" customFormat="1" ht="10.5" customHeight="1" x14ac:dyDescent="0.2">
      <c r="A1" s="2" t="s">
        <v>48</v>
      </c>
      <c r="B1" s="421" t="s">
        <v>607</v>
      </c>
      <c r="F1" s="56"/>
      <c r="G1" s="56"/>
      <c r="H1" s="56"/>
      <c r="I1" s="384"/>
      <c r="J1" s="353" t="s">
        <v>50</v>
      </c>
      <c r="K1" s="419"/>
    </row>
    <row r="2" spans="1:65" s="422" customFormat="1" ht="10.5" customHeight="1" x14ac:dyDescent="0.2">
      <c r="A2" s="2" t="s">
        <v>51</v>
      </c>
      <c r="B2" s="421" t="s">
        <v>608</v>
      </c>
      <c r="F2" s="423"/>
      <c r="G2" s="423"/>
      <c r="H2" s="423"/>
      <c r="I2" s="465"/>
      <c r="J2" s="465"/>
      <c r="K2" s="419"/>
    </row>
    <row r="3" spans="1:65" s="422" customFormat="1" ht="10.5" customHeight="1" x14ac:dyDescent="0.2">
      <c r="A3" s="3" t="s">
        <v>52</v>
      </c>
      <c r="B3" s="422" t="s">
        <v>53</v>
      </c>
      <c r="F3" s="423"/>
      <c r="G3" s="423"/>
      <c r="H3" s="423"/>
      <c r="I3" s="466"/>
      <c r="J3" s="466"/>
      <c r="K3" s="419"/>
    </row>
    <row r="4" spans="1:65" s="422" customFormat="1" ht="10.5" customHeight="1" x14ac:dyDescent="0.2">
      <c r="A4" s="3" t="s">
        <v>54</v>
      </c>
      <c r="B4" s="422" t="s">
        <v>55</v>
      </c>
      <c r="F4" s="423"/>
      <c r="G4" s="423"/>
      <c r="H4" s="423"/>
      <c r="I4" s="465"/>
      <c r="J4" s="465"/>
      <c r="K4" s="419"/>
    </row>
    <row r="5" spans="1:65" s="422" customFormat="1" ht="10.5" customHeight="1" x14ac:dyDescent="0.2">
      <c r="A5" s="4" t="s">
        <v>56</v>
      </c>
      <c r="B5" s="424"/>
      <c r="F5" s="423"/>
      <c r="G5" s="423"/>
      <c r="H5" s="423"/>
      <c r="I5" s="465"/>
      <c r="J5" s="465"/>
      <c r="K5" s="419"/>
    </row>
    <row r="6" spans="1:65" s="422" customFormat="1" ht="10.5" customHeight="1" x14ac:dyDescent="0.2">
      <c r="A6" s="4" t="s">
        <v>57</v>
      </c>
      <c r="F6" s="423"/>
      <c r="G6" s="423"/>
      <c r="H6" s="423"/>
      <c r="I6" s="465"/>
      <c r="J6" s="465"/>
      <c r="K6" s="467"/>
    </row>
    <row r="7" spans="1:65" s="468" customFormat="1" ht="15.6" x14ac:dyDescent="0.3">
      <c r="I7" s="469"/>
      <c r="J7" s="469"/>
      <c r="K7" s="470"/>
      <c r="O7" s="471"/>
      <c r="P7" s="471"/>
      <c r="Q7" s="471"/>
      <c r="R7" s="471"/>
      <c r="S7" s="471"/>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2"/>
      <c r="BL7" s="472"/>
      <c r="BM7" s="472"/>
    </row>
    <row r="8" spans="1:65" s="473" customFormat="1" ht="15.6" x14ac:dyDescent="0.3">
      <c r="I8" s="474"/>
      <c r="J8" s="431"/>
      <c r="K8" s="475"/>
      <c r="L8" s="475"/>
      <c r="M8" s="475"/>
      <c r="N8" s="475"/>
      <c r="O8" s="476"/>
      <c r="P8" s="476"/>
      <c r="Q8" s="476"/>
      <c r="R8" s="476"/>
      <c r="S8" s="476"/>
      <c r="T8" s="477"/>
      <c r="U8" s="477"/>
      <c r="V8" s="477"/>
      <c r="W8" s="477"/>
      <c r="X8" s="477"/>
      <c r="Y8" s="477"/>
      <c r="Z8" s="477"/>
      <c r="AA8" s="477"/>
      <c r="AB8" s="477"/>
      <c r="AC8" s="477"/>
      <c r="AD8" s="477"/>
      <c r="AE8" s="477"/>
      <c r="AF8" s="477"/>
      <c r="AG8" s="477"/>
      <c r="AH8" s="477"/>
      <c r="AI8" s="477"/>
      <c r="AJ8" s="477"/>
      <c r="AK8" s="477"/>
      <c r="AL8" s="477"/>
      <c r="AM8" s="477"/>
      <c r="AN8" s="477"/>
      <c r="AO8" s="477"/>
      <c r="AP8" s="477"/>
      <c r="AQ8" s="477"/>
      <c r="AR8" s="477"/>
      <c r="AS8" s="477"/>
      <c r="AT8" s="477"/>
      <c r="AU8" s="477"/>
      <c r="AV8" s="477"/>
      <c r="AW8" s="477"/>
      <c r="AX8" s="477"/>
      <c r="AY8" s="477"/>
      <c r="AZ8" s="477"/>
      <c r="BA8" s="477"/>
      <c r="BB8" s="477"/>
      <c r="BC8" s="477"/>
      <c r="BD8" s="477"/>
      <c r="BE8" s="477"/>
      <c r="BF8" s="477"/>
      <c r="BG8" s="477"/>
      <c r="BH8" s="477"/>
      <c r="BI8" s="477"/>
      <c r="BJ8" s="477"/>
      <c r="BK8" s="477"/>
      <c r="BL8" s="477"/>
      <c r="BM8" s="477"/>
    </row>
    <row r="9" spans="1:65" s="478" customFormat="1" x14ac:dyDescent="0.3">
      <c r="G9" s="479"/>
      <c r="I9" s="480"/>
      <c r="J9" s="480"/>
      <c r="K9" s="481" t="s">
        <v>598</v>
      </c>
      <c r="L9" s="481" t="s">
        <v>366</v>
      </c>
      <c r="M9" s="481" t="s">
        <v>367</v>
      </c>
      <c r="N9" s="481" t="s">
        <v>368</v>
      </c>
      <c r="O9" s="436" t="s">
        <v>369</v>
      </c>
      <c r="P9" s="436" t="s">
        <v>370</v>
      </c>
      <c r="Q9" s="436" t="s">
        <v>371</v>
      </c>
      <c r="R9" s="436" t="s">
        <v>372</v>
      </c>
      <c r="S9" s="482"/>
      <c r="T9" s="483"/>
      <c r="U9" s="483"/>
      <c r="V9" s="483"/>
      <c r="W9" s="483"/>
      <c r="X9" s="483"/>
      <c r="Y9" s="483"/>
      <c r="Z9" s="483"/>
      <c r="AA9" s="484"/>
      <c r="AB9" s="483"/>
      <c r="AC9" s="483"/>
      <c r="AD9" s="483"/>
      <c r="AE9" s="483"/>
      <c r="AF9" s="483"/>
      <c r="AG9" s="483"/>
      <c r="AH9" s="483"/>
      <c r="AI9" s="483"/>
      <c r="AJ9" s="483"/>
      <c r="AK9" s="483"/>
      <c r="AL9" s="483"/>
      <c r="AM9" s="483"/>
      <c r="AN9" s="483"/>
      <c r="AO9" s="483"/>
      <c r="AP9" s="483"/>
      <c r="AQ9" s="485"/>
      <c r="AR9" s="485"/>
      <c r="AS9" s="485"/>
      <c r="AT9" s="485"/>
      <c r="AU9" s="485"/>
      <c r="AV9" s="485"/>
      <c r="AW9" s="485"/>
      <c r="AX9" s="485"/>
      <c r="AY9" s="485"/>
      <c r="AZ9" s="485"/>
      <c r="BA9" s="485"/>
      <c r="BB9" s="485"/>
      <c r="BC9" s="485"/>
      <c r="BD9" s="485"/>
      <c r="BE9" s="485"/>
      <c r="BF9" s="485"/>
      <c r="BG9" s="485"/>
      <c r="BH9" s="485"/>
      <c r="BI9" s="485"/>
      <c r="BJ9" s="485"/>
      <c r="BK9" s="485"/>
      <c r="BL9" s="485"/>
      <c r="BM9" s="485"/>
    </row>
    <row r="10" spans="1:65" s="478" customFormat="1" x14ac:dyDescent="0.3">
      <c r="I10" s="486" t="s">
        <v>609</v>
      </c>
      <c r="J10" s="486" t="s">
        <v>610</v>
      </c>
      <c r="K10" s="487">
        <v>1.0928845201099997</v>
      </c>
      <c r="L10" s="487">
        <v>0.69826353257000007</v>
      </c>
      <c r="M10" s="487">
        <v>0.63663609737999993</v>
      </c>
      <c r="N10" s="487">
        <v>0.50628183602999799</v>
      </c>
      <c r="O10" s="487">
        <v>0.49295943141999898</v>
      </c>
      <c r="P10" s="487">
        <v>0.48801223164000301</v>
      </c>
      <c r="Q10" s="487">
        <v>0.49418984902999996</v>
      </c>
      <c r="R10" s="487">
        <f>[3]Кредити_ставки!$AC$6/1000</f>
        <v>0.48752802746999896</v>
      </c>
      <c r="S10" s="488"/>
      <c r="T10" s="483"/>
      <c r="U10" s="483"/>
      <c r="V10" s="483"/>
      <c r="W10" s="483"/>
      <c r="X10" s="483"/>
      <c r="Y10" s="483"/>
      <c r="Z10" s="483"/>
      <c r="AA10" s="484"/>
      <c r="AB10" s="483"/>
      <c r="AC10" s="483"/>
      <c r="AD10" s="483"/>
      <c r="AE10" s="483"/>
      <c r="AF10" s="483"/>
      <c r="AG10" s="483"/>
      <c r="AH10" s="483"/>
      <c r="AI10" s="483"/>
      <c r="AJ10" s="483"/>
      <c r="AK10" s="483"/>
      <c r="AL10" s="483"/>
      <c r="AM10" s="483"/>
      <c r="AN10" s="483"/>
      <c r="AO10" s="483"/>
      <c r="AP10" s="483"/>
      <c r="AQ10" s="485"/>
      <c r="AR10" s="485"/>
      <c r="AS10" s="485"/>
      <c r="AT10" s="485"/>
      <c r="AU10" s="485"/>
      <c r="AV10" s="485"/>
      <c r="AW10" s="485"/>
      <c r="AX10" s="485"/>
      <c r="AY10" s="485"/>
      <c r="AZ10" s="485"/>
      <c r="BA10" s="485"/>
      <c r="BB10" s="485"/>
      <c r="BC10" s="485"/>
      <c r="BD10" s="485"/>
      <c r="BE10" s="485"/>
      <c r="BF10" s="485"/>
      <c r="BG10" s="485"/>
      <c r="BH10" s="485"/>
      <c r="BI10" s="485"/>
      <c r="BJ10" s="485"/>
      <c r="BK10" s="485"/>
      <c r="BL10" s="485"/>
      <c r="BM10" s="485"/>
    </row>
    <row r="11" spans="1:65" s="478" customFormat="1" x14ac:dyDescent="0.3">
      <c r="I11" s="486" t="s">
        <v>611</v>
      </c>
      <c r="J11" s="486" t="s">
        <v>676</v>
      </c>
      <c r="K11" s="487">
        <v>0.55195335652999999</v>
      </c>
      <c r="L11" s="487">
        <v>0.25183104073000001</v>
      </c>
      <c r="M11" s="487">
        <v>0.23967843571</v>
      </c>
      <c r="N11" s="487">
        <v>0.29499999999999998</v>
      </c>
      <c r="O11" s="487">
        <v>0.28379047372000005</v>
      </c>
      <c r="P11" s="487">
        <v>0.27876524288000104</v>
      </c>
      <c r="Q11" s="487">
        <v>0.27350845150999897</v>
      </c>
      <c r="R11" s="487">
        <f>[3]Кредити_ставки!$AC$5/1000</f>
        <v>0.26084568745000003</v>
      </c>
      <c r="S11" s="488"/>
      <c r="T11" s="483"/>
      <c r="U11" s="483"/>
      <c r="V11" s="483"/>
      <c r="W11" s="483"/>
      <c r="X11" s="483"/>
      <c r="Y11" s="483"/>
      <c r="Z11" s="483"/>
      <c r="AA11" s="484"/>
      <c r="AB11" s="483"/>
      <c r="AC11" s="483"/>
      <c r="AD11" s="483"/>
      <c r="AE11" s="483"/>
      <c r="AF11" s="483"/>
      <c r="AG11" s="483"/>
      <c r="AH11" s="483"/>
      <c r="AI11" s="483"/>
      <c r="AJ11" s="483"/>
      <c r="AK11" s="483"/>
      <c r="AL11" s="483"/>
      <c r="AM11" s="483"/>
      <c r="AN11" s="483"/>
      <c r="AO11" s="483"/>
      <c r="AP11" s="483"/>
      <c r="AQ11" s="485"/>
      <c r="AR11" s="485"/>
      <c r="AS11" s="485"/>
      <c r="AT11" s="485"/>
      <c r="AU11" s="485"/>
      <c r="AV11" s="485"/>
      <c r="AW11" s="485"/>
      <c r="AX11" s="485"/>
      <c r="AY11" s="485"/>
      <c r="AZ11" s="485"/>
      <c r="BA11" s="485"/>
      <c r="BB11" s="485"/>
      <c r="BC11" s="485"/>
      <c r="BD11" s="485"/>
      <c r="BE11" s="485"/>
      <c r="BF11" s="485"/>
      <c r="BG11" s="485"/>
      <c r="BH11" s="485"/>
      <c r="BI11" s="485"/>
      <c r="BJ11" s="485"/>
      <c r="BK11" s="485"/>
      <c r="BL11" s="485"/>
      <c r="BM11" s="485"/>
    </row>
    <row r="12" spans="1:65" s="478" customFormat="1" x14ac:dyDescent="0.3">
      <c r="I12" s="486" t="s">
        <v>612</v>
      </c>
      <c r="J12" s="469" t="s">
        <v>613</v>
      </c>
      <c r="K12" s="487">
        <v>0.37031101588000004</v>
      </c>
      <c r="L12" s="487">
        <v>0.29832324287</v>
      </c>
      <c r="M12" s="487">
        <v>0.31569356489000006</v>
      </c>
      <c r="N12" s="487">
        <f>0.293-N13</f>
        <v>0.28499999999999998</v>
      </c>
      <c r="O12" s="487">
        <f>0.28356486198-O13</f>
        <v>0.27256486198000002</v>
      </c>
      <c r="P12" s="487">
        <f>0.29622582645-P13</f>
        <v>0.21426590979999999</v>
      </c>
      <c r="Q12" s="487">
        <f>0.28248720626-Q13</f>
        <v>0.25448720625999999</v>
      </c>
      <c r="R12" s="487">
        <f>[3]Кредити_ставки!$AC$4/1000-R13</f>
        <v>0.22926578694000008</v>
      </c>
      <c r="S12" s="488"/>
      <c r="T12" s="483"/>
      <c r="U12" s="483"/>
      <c r="V12" s="483"/>
      <c r="W12" s="483"/>
      <c r="X12" s="483"/>
      <c r="Y12" s="483"/>
      <c r="Z12" s="483"/>
      <c r="AA12" s="484"/>
      <c r="AB12" s="483"/>
      <c r="AC12" s="483"/>
      <c r="AD12" s="483"/>
      <c r="AE12" s="483"/>
      <c r="AF12" s="483"/>
      <c r="AG12" s="483"/>
      <c r="AH12" s="483"/>
      <c r="AI12" s="483"/>
      <c r="AJ12" s="483"/>
      <c r="AK12" s="483"/>
      <c r="AL12" s="483"/>
      <c r="AM12" s="483"/>
      <c r="AN12" s="483"/>
      <c r="AO12" s="483"/>
      <c r="AP12" s="483"/>
      <c r="AQ12" s="485"/>
      <c r="AR12" s="485"/>
      <c r="AS12" s="485"/>
      <c r="AT12" s="485"/>
      <c r="AU12" s="485"/>
      <c r="AV12" s="485"/>
      <c r="AW12" s="485"/>
      <c r="AX12" s="485"/>
      <c r="AY12" s="485"/>
      <c r="AZ12" s="485"/>
      <c r="BA12" s="485"/>
      <c r="BB12" s="485"/>
      <c r="BC12" s="485"/>
      <c r="BD12" s="485"/>
      <c r="BE12" s="485"/>
      <c r="BF12" s="485"/>
      <c r="BG12" s="485"/>
      <c r="BH12" s="485"/>
      <c r="BI12" s="485"/>
      <c r="BJ12" s="485"/>
      <c r="BK12" s="485"/>
      <c r="BL12" s="485"/>
      <c r="BM12" s="485"/>
    </row>
    <row r="13" spans="1:65" s="478" customFormat="1" x14ac:dyDescent="0.3">
      <c r="I13" s="486" t="s">
        <v>614</v>
      </c>
      <c r="J13" s="486" t="s">
        <v>615</v>
      </c>
      <c r="K13" s="489"/>
      <c r="L13" s="489"/>
      <c r="M13" s="489"/>
      <c r="N13" s="487">
        <v>8.0000000000000002E-3</v>
      </c>
      <c r="O13" s="487">
        <v>1.0999999999999999E-2</v>
      </c>
      <c r="P13" s="487">
        <v>8.1959916650000006E-2</v>
      </c>
      <c r="Q13" s="487">
        <v>2.8000000000000001E-2</v>
      </c>
      <c r="R13" s="487">
        <f>'[4]Строки_типи позич'!$L$14/1000000</f>
        <v>2.1776180700000002E-2</v>
      </c>
      <c r="S13" s="488"/>
      <c r="T13" s="483"/>
      <c r="U13" s="483"/>
      <c r="V13" s="483"/>
      <c r="W13" s="483"/>
      <c r="X13" s="483"/>
      <c r="Y13" s="483"/>
      <c r="Z13" s="483"/>
      <c r="AA13" s="484"/>
      <c r="AB13" s="483"/>
      <c r="AC13" s="483"/>
      <c r="AD13" s="483"/>
      <c r="AE13" s="483"/>
      <c r="AF13" s="483"/>
      <c r="AG13" s="483"/>
      <c r="AH13" s="483"/>
      <c r="AI13" s="483"/>
      <c r="AJ13" s="483"/>
      <c r="AK13" s="483"/>
      <c r="AL13" s="483"/>
      <c r="AM13" s="483"/>
      <c r="AN13" s="483"/>
      <c r="AO13" s="483"/>
      <c r="AP13" s="483"/>
      <c r="AQ13" s="485"/>
      <c r="AR13" s="485"/>
      <c r="AS13" s="485"/>
      <c r="AT13" s="485"/>
      <c r="AU13" s="485"/>
      <c r="AV13" s="485"/>
      <c r="AW13" s="485"/>
      <c r="AX13" s="485"/>
      <c r="AY13" s="485"/>
      <c r="AZ13" s="485"/>
      <c r="BA13" s="485"/>
      <c r="BB13" s="485"/>
      <c r="BC13" s="485"/>
      <c r="BD13" s="485"/>
      <c r="BE13" s="485"/>
      <c r="BF13" s="485"/>
      <c r="BG13" s="485"/>
      <c r="BH13" s="485"/>
      <c r="BI13" s="485"/>
      <c r="BJ13" s="485"/>
      <c r="BK13" s="485"/>
      <c r="BL13" s="485"/>
      <c r="BM13" s="485"/>
    </row>
    <row r="14" spans="1:65" s="490" customFormat="1" x14ac:dyDescent="0.3">
      <c r="I14" s="491" t="s">
        <v>616</v>
      </c>
      <c r="J14" s="491" t="s">
        <v>617</v>
      </c>
      <c r="K14" s="492">
        <v>0.19878136869089302</v>
      </c>
      <c r="L14" s="492">
        <v>0.38462473606708797</v>
      </c>
      <c r="M14" s="492">
        <v>0.34049405316187248</v>
      </c>
      <c r="N14" s="492">
        <v>0.32405432880183382</v>
      </c>
      <c r="O14" s="492">
        <v>0.29293271610334476</v>
      </c>
      <c r="P14" s="492">
        <v>0.2941435404545526</v>
      </c>
      <c r="Q14" s="492">
        <v>0.28939502371311249</v>
      </c>
      <c r="R14" s="492">
        <v>0.29432602835170524</v>
      </c>
      <c r="T14" s="493"/>
      <c r="U14" s="493"/>
      <c r="V14" s="493"/>
      <c r="W14" s="493"/>
      <c r="X14" s="493"/>
      <c r="Y14" s="493"/>
      <c r="Z14" s="493"/>
      <c r="AA14" s="493"/>
      <c r="AB14" s="493"/>
      <c r="AC14" s="493"/>
      <c r="AD14" s="493"/>
      <c r="AE14" s="493"/>
      <c r="AF14" s="493"/>
      <c r="AG14" s="493"/>
      <c r="AH14" s="493"/>
      <c r="AI14" s="493"/>
      <c r="AJ14" s="493"/>
      <c r="AK14" s="493"/>
      <c r="AL14" s="493"/>
      <c r="AM14" s="493"/>
      <c r="AN14" s="493"/>
      <c r="AO14" s="493"/>
      <c r="AP14" s="493"/>
      <c r="AQ14" s="493"/>
      <c r="AR14" s="493"/>
      <c r="AS14" s="493"/>
      <c r="AT14" s="493"/>
      <c r="AU14" s="493"/>
      <c r="AV14" s="493"/>
      <c r="AW14" s="493"/>
      <c r="AX14" s="493"/>
      <c r="AY14" s="493"/>
      <c r="AZ14" s="493"/>
      <c r="BA14" s="493"/>
      <c r="BB14" s="493"/>
      <c r="BC14" s="493"/>
      <c r="BD14" s="493"/>
      <c r="BE14" s="493"/>
      <c r="BF14" s="493"/>
      <c r="BG14" s="493"/>
      <c r="BH14" s="493"/>
      <c r="BI14" s="493"/>
      <c r="BJ14" s="493"/>
      <c r="BK14" s="493"/>
      <c r="BL14" s="493"/>
      <c r="BM14" s="493"/>
    </row>
    <row r="15" spans="1:65" x14ac:dyDescent="0.3">
      <c r="K15" s="495"/>
      <c r="L15" s="495"/>
      <c r="M15" s="495"/>
      <c r="N15" s="495"/>
      <c r="O15" s="495"/>
      <c r="Q15" s="496"/>
    </row>
    <row r="16" spans="1:65" x14ac:dyDescent="0.3">
      <c r="N16" s="497"/>
      <c r="O16" s="496"/>
      <c r="Q16" s="498"/>
    </row>
    <row r="17" spans="1:17" ht="15.6" x14ac:dyDescent="0.3">
      <c r="I17" s="434"/>
      <c r="K17" s="498"/>
      <c r="L17" s="499"/>
      <c r="M17" s="499"/>
      <c r="N17" s="499"/>
      <c r="Q17" s="498"/>
    </row>
    <row r="18" spans="1:17" x14ac:dyDescent="0.3">
      <c r="I18" s="500"/>
      <c r="K18" s="481"/>
      <c r="L18" s="481"/>
      <c r="M18" s="481"/>
      <c r="N18" s="481"/>
      <c r="Q18" s="498"/>
    </row>
    <row r="19" spans="1:17" x14ac:dyDescent="0.3">
      <c r="I19" s="486"/>
      <c r="K19" s="489"/>
      <c r="L19" s="489"/>
      <c r="M19" s="489"/>
      <c r="N19" s="487"/>
      <c r="O19" s="489"/>
    </row>
    <row r="20" spans="1:17" x14ac:dyDescent="0.3">
      <c r="I20" s="486"/>
    </row>
    <row r="21" spans="1:17" x14ac:dyDescent="0.3">
      <c r="I21" s="486"/>
      <c r="J21" s="486"/>
      <c r="K21" s="501"/>
      <c r="L21" s="502"/>
      <c r="M21" s="502"/>
      <c r="N21" s="502"/>
    </row>
    <row r="22" spans="1:17" x14ac:dyDescent="0.3">
      <c r="A22" s="444"/>
      <c r="I22" s="486"/>
    </row>
    <row r="23" spans="1:17" x14ac:dyDescent="0.3">
      <c r="I23" s="486"/>
      <c r="J23" s="486"/>
      <c r="K23" s="501"/>
      <c r="L23" s="502"/>
      <c r="M23" s="502"/>
      <c r="N23" s="502"/>
    </row>
    <row r="24" spans="1:17" x14ac:dyDescent="0.3">
      <c r="G24" s="479"/>
      <c r="I24" s="486"/>
    </row>
    <row r="27" spans="1:17" x14ac:dyDescent="0.3">
      <c r="K27" s="503"/>
      <c r="L27" s="497"/>
      <c r="M27" s="497"/>
      <c r="N27" s="497"/>
    </row>
    <row r="40" spans="1:65" s="469" customFormat="1" x14ac:dyDescent="0.3">
      <c r="A40" s="494"/>
      <c r="B40" s="494"/>
      <c r="C40" s="494"/>
      <c r="D40" s="494"/>
      <c r="E40" s="494"/>
      <c r="F40" s="494"/>
      <c r="G40" s="494"/>
      <c r="H40" s="494"/>
      <c r="I40" s="444"/>
      <c r="K40" s="490"/>
      <c r="L40" s="494"/>
      <c r="M40" s="494"/>
      <c r="N40" s="494"/>
      <c r="O40" s="490"/>
      <c r="P40" s="490"/>
      <c r="Q40" s="490"/>
      <c r="R40" s="490"/>
      <c r="S40" s="490"/>
      <c r="T40" s="493"/>
      <c r="U40" s="493"/>
      <c r="V40" s="493"/>
      <c r="W40" s="493"/>
      <c r="X40" s="493"/>
      <c r="Y40" s="493"/>
      <c r="Z40" s="493"/>
      <c r="AA40" s="493"/>
      <c r="AB40" s="493"/>
      <c r="AC40" s="493"/>
      <c r="AD40" s="493"/>
      <c r="AE40" s="493"/>
      <c r="AF40" s="493"/>
      <c r="AG40" s="493"/>
      <c r="AH40" s="493"/>
      <c r="AI40" s="493"/>
      <c r="AJ40" s="493"/>
      <c r="AK40" s="493"/>
      <c r="AL40" s="493"/>
      <c r="AM40" s="493"/>
      <c r="AN40" s="493"/>
      <c r="AO40" s="493"/>
      <c r="AP40" s="493"/>
      <c r="AQ40" s="493"/>
      <c r="AR40" s="493"/>
      <c r="AS40" s="493"/>
      <c r="AT40" s="493"/>
      <c r="AU40" s="493"/>
      <c r="AV40" s="493"/>
      <c r="AW40" s="493"/>
      <c r="AX40" s="493"/>
      <c r="AY40" s="493"/>
      <c r="AZ40" s="493"/>
      <c r="BA40" s="493"/>
      <c r="BB40" s="493"/>
      <c r="BC40" s="493"/>
      <c r="BD40" s="493"/>
      <c r="BE40" s="493"/>
      <c r="BF40" s="493"/>
      <c r="BG40" s="493"/>
      <c r="BH40" s="493"/>
      <c r="BI40" s="493"/>
      <c r="BJ40" s="493"/>
      <c r="BK40" s="493"/>
      <c r="BL40" s="493"/>
      <c r="BM40" s="493"/>
    </row>
  </sheetData>
  <hyperlinks>
    <hyperlink ref="J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
  <dimension ref="A1:Q18"/>
  <sheetViews>
    <sheetView showGridLines="0" zoomScale="120" zoomScaleNormal="120" workbookViewId="0">
      <selection activeCell="H1" sqref="H1"/>
    </sheetView>
  </sheetViews>
  <sheetFormatPr defaultRowHeight="14.4" x14ac:dyDescent="0.3"/>
  <cols>
    <col min="9" max="9" width="13.44140625" customWidth="1"/>
    <col min="10" max="11" width="11.109375" customWidth="1"/>
  </cols>
  <sheetData>
    <row r="1" spans="1:17" s="8" customFormat="1" ht="10.199999999999999" x14ac:dyDescent="0.2">
      <c r="A1" s="2" t="s">
        <v>48</v>
      </c>
      <c r="B1" s="10" t="s">
        <v>58</v>
      </c>
      <c r="H1" s="88" t="s">
        <v>50</v>
      </c>
      <c r="I1" s="126"/>
    </row>
    <row r="2" spans="1:17" s="8" customFormat="1" ht="10.199999999999999" x14ac:dyDescent="0.2">
      <c r="A2" s="2" t="s">
        <v>51</v>
      </c>
      <c r="B2" s="10" t="s">
        <v>59</v>
      </c>
    </row>
    <row r="3" spans="1:17" s="8" customFormat="1" ht="10.199999999999999" x14ac:dyDescent="0.2">
      <c r="A3" s="3" t="s">
        <v>52</v>
      </c>
      <c r="B3" s="3" t="s">
        <v>53</v>
      </c>
    </row>
    <row r="4" spans="1:17" s="8" customFormat="1" ht="10.199999999999999" x14ac:dyDescent="0.2">
      <c r="A4" s="3" t="s">
        <v>54</v>
      </c>
      <c r="B4" s="3" t="s">
        <v>55</v>
      </c>
    </row>
    <row r="5" spans="1:17" s="8" customFormat="1" ht="10.199999999999999" x14ac:dyDescent="0.2">
      <c r="A5" s="4" t="s">
        <v>56</v>
      </c>
      <c r="B5" s="3" t="s">
        <v>170</v>
      </c>
    </row>
    <row r="6" spans="1:17" s="8" customFormat="1" ht="10.199999999999999" x14ac:dyDescent="0.2">
      <c r="A6" s="4" t="s">
        <v>57</v>
      </c>
      <c r="B6" s="81" t="s">
        <v>263</v>
      </c>
    </row>
    <row r="10" spans="1:17" x14ac:dyDescent="0.3">
      <c r="H10" s="8"/>
      <c r="I10" s="8"/>
      <c r="J10" s="6">
        <v>44561</v>
      </c>
      <c r="K10" s="6">
        <v>44926</v>
      </c>
      <c r="L10" s="6">
        <v>45291</v>
      </c>
      <c r="M10" s="6">
        <v>45657</v>
      </c>
      <c r="N10" s="6">
        <v>45747</v>
      </c>
      <c r="O10" s="6">
        <v>45838</v>
      </c>
      <c r="P10" s="6">
        <v>45930</v>
      </c>
      <c r="Q10" s="6">
        <v>46022</v>
      </c>
    </row>
    <row r="11" spans="1:17" x14ac:dyDescent="0.3">
      <c r="H11" s="5" t="s">
        <v>25</v>
      </c>
      <c r="I11" s="8" t="s">
        <v>0</v>
      </c>
      <c r="J11" s="11">
        <v>71</v>
      </c>
      <c r="K11" s="11">
        <v>67</v>
      </c>
      <c r="L11" s="8">
        <v>63</v>
      </c>
      <c r="M11" s="107">
        <v>62</v>
      </c>
      <c r="N11" s="61">
        <v>60</v>
      </c>
      <c r="O11" s="107">
        <v>60</v>
      </c>
      <c r="P11" s="107">
        <v>60</v>
      </c>
      <c r="Q11" s="107">
        <v>61</v>
      </c>
    </row>
    <row r="12" spans="1:17" x14ac:dyDescent="0.3">
      <c r="H12" s="5" t="s">
        <v>60</v>
      </c>
      <c r="I12" s="8" t="s">
        <v>61</v>
      </c>
      <c r="J12" s="12">
        <v>155</v>
      </c>
      <c r="K12" s="11">
        <v>128</v>
      </c>
      <c r="L12" s="8">
        <v>101</v>
      </c>
      <c r="M12" s="107">
        <v>65</v>
      </c>
      <c r="N12" s="61">
        <v>63</v>
      </c>
      <c r="O12" s="107">
        <v>62</v>
      </c>
      <c r="P12" s="107">
        <v>60</v>
      </c>
      <c r="Q12" s="107">
        <v>57</v>
      </c>
    </row>
    <row r="13" spans="1:17" x14ac:dyDescent="0.3">
      <c r="H13" s="5" t="s">
        <v>47</v>
      </c>
      <c r="I13" s="8" t="s">
        <v>1</v>
      </c>
      <c r="J13" s="12">
        <v>922</v>
      </c>
      <c r="K13" s="12">
        <v>760</v>
      </c>
      <c r="L13" s="8">
        <v>559</v>
      </c>
      <c r="M13" s="107">
        <v>479</v>
      </c>
      <c r="N13" s="61">
        <v>451</v>
      </c>
      <c r="O13" s="107">
        <v>432</v>
      </c>
      <c r="P13" s="107">
        <v>418</v>
      </c>
      <c r="Q13" s="107">
        <v>411</v>
      </c>
    </row>
    <row r="14" spans="1:17" x14ac:dyDescent="0.3">
      <c r="H14" s="5" t="s">
        <v>28</v>
      </c>
      <c r="I14" s="8" t="s">
        <v>2</v>
      </c>
      <c r="J14" s="12">
        <v>137</v>
      </c>
      <c r="K14" s="11">
        <v>98</v>
      </c>
      <c r="L14" s="8">
        <v>76</v>
      </c>
      <c r="M14" s="107">
        <v>1</v>
      </c>
      <c r="N14" s="61">
        <v>1</v>
      </c>
      <c r="O14" s="119">
        <v>1</v>
      </c>
      <c r="P14" s="107">
        <v>1</v>
      </c>
      <c r="Q14" s="107">
        <v>1</v>
      </c>
    </row>
    <row r="15" spans="1:17" x14ac:dyDescent="0.3">
      <c r="H15" s="5" t="s">
        <v>26</v>
      </c>
      <c r="I15" s="8" t="s">
        <v>3</v>
      </c>
      <c r="J15" s="12">
        <v>278</v>
      </c>
      <c r="K15" s="11">
        <v>162</v>
      </c>
      <c r="L15" s="8">
        <v>133</v>
      </c>
      <c r="M15" s="107">
        <v>104</v>
      </c>
      <c r="N15" s="61">
        <v>98</v>
      </c>
      <c r="O15" s="107">
        <v>93</v>
      </c>
      <c r="P15" s="107">
        <v>88</v>
      </c>
      <c r="Q15" s="107">
        <v>85</v>
      </c>
    </row>
    <row r="16" spans="1:17" x14ac:dyDescent="0.3">
      <c r="H16" s="5" t="s">
        <v>27</v>
      </c>
      <c r="I16" s="8" t="s">
        <v>4</v>
      </c>
      <c r="J16" s="12">
        <v>261</v>
      </c>
      <c r="K16" s="11">
        <v>183</v>
      </c>
      <c r="L16" s="8">
        <v>146</v>
      </c>
      <c r="M16" s="107">
        <v>109</v>
      </c>
      <c r="N16" s="61">
        <v>108</v>
      </c>
      <c r="O16" s="107">
        <v>105</v>
      </c>
      <c r="P16" s="107">
        <v>104</v>
      </c>
      <c r="Q16" s="107">
        <v>101</v>
      </c>
    </row>
    <row r="17" spans="9:12" x14ac:dyDescent="0.3">
      <c r="I17" s="8"/>
      <c r="J17" s="14"/>
      <c r="K17" s="8"/>
      <c r="L17" s="8"/>
    </row>
    <row r="18" spans="9:12" x14ac:dyDescent="0.3">
      <c r="J18" s="1"/>
      <c r="K18" s="1"/>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1"/>
  <dimension ref="A1:U30"/>
  <sheetViews>
    <sheetView showGridLines="0" zoomScale="120" zoomScaleNormal="120" workbookViewId="0">
      <selection activeCell="I1" sqref="I1"/>
    </sheetView>
  </sheetViews>
  <sheetFormatPr defaultColWidth="8.88671875" defaultRowHeight="11.4" x14ac:dyDescent="0.2"/>
  <cols>
    <col min="1" max="5" width="8.88671875" style="512"/>
    <col min="6" max="6" width="4.88671875" style="512" customWidth="1"/>
    <col min="7" max="8" width="9.5546875" style="512" customWidth="1"/>
    <col min="9" max="9" width="14.88671875" style="513" customWidth="1"/>
    <col min="10" max="10" width="4.6640625" style="513" customWidth="1"/>
    <col min="11" max="11" width="8.88671875" style="512" bestFit="1" customWidth="1"/>
    <col min="12" max="15" width="8.88671875" style="512" customWidth="1"/>
    <col min="16" max="22" width="8.88671875" style="512" bestFit="1" customWidth="1"/>
    <col min="23" max="24" width="10" style="512" bestFit="1" customWidth="1"/>
    <col min="25" max="28" width="11.5546875" style="512" bestFit="1" customWidth="1"/>
    <col min="29" max="30" width="8.88671875" style="512" bestFit="1" customWidth="1"/>
    <col min="31" max="32" width="11.5546875" style="512" bestFit="1" customWidth="1"/>
    <col min="33" max="39" width="8.88671875" style="512" bestFit="1" customWidth="1"/>
    <col min="40" max="40" width="10" style="512" bestFit="1" customWidth="1"/>
    <col min="41" max="44" width="8.88671875" style="512" bestFit="1" customWidth="1"/>
    <col min="45" max="46" width="10" style="512" bestFit="1" customWidth="1"/>
    <col min="47" max="48" width="11.5546875" style="512" bestFit="1" customWidth="1"/>
    <col min="49" max="52" width="10" style="512" bestFit="1" customWidth="1"/>
    <col min="53" max="54" width="8.88671875" style="512" bestFit="1" customWidth="1"/>
    <col min="55" max="56" width="10" style="512" bestFit="1" customWidth="1"/>
    <col min="57" max="58" width="11.5546875" style="512" bestFit="1" customWidth="1"/>
    <col min="59" max="60" width="8.88671875" style="512" bestFit="1" customWidth="1"/>
    <col min="61" max="64" width="11.5546875" style="512" bestFit="1" customWidth="1"/>
    <col min="65" max="66" width="8.88671875" style="512" bestFit="1" customWidth="1"/>
    <col min="67" max="16384" width="8.88671875" style="512"/>
  </cols>
  <sheetData>
    <row r="1" spans="1:21" s="419" customFormat="1" ht="10.5" customHeight="1" x14ac:dyDescent="0.2">
      <c r="A1" s="2" t="s">
        <v>48</v>
      </c>
      <c r="B1" s="418" t="s">
        <v>618</v>
      </c>
      <c r="F1" s="420"/>
      <c r="G1" s="420"/>
      <c r="H1" s="420"/>
      <c r="I1" s="43" t="s">
        <v>50</v>
      </c>
      <c r="J1" s="44"/>
    </row>
    <row r="2" spans="1:21" s="419" customFormat="1" ht="10.5" customHeight="1" x14ac:dyDescent="0.2">
      <c r="A2" s="2" t="s">
        <v>51</v>
      </c>
      <c r="B2" s="504" t="s">
        <v>619</v>
      </c>
      <c r="C2" s="505"/>
      <c r="D2" s="505"/>
      <c r="E2" s="505"/>
      <c r="F2" s="505"/>
      <c r="G2" s="506"/>
      <c r="H2" s="506"/>
      <c r="I2" s="507"/>
      <c r="J2" s="507"/>
    </row>
    <row r="3" spans="1:21" s="419" customFormat="1" ht="10.5" customHeight="1" x14ac:dyDescent="0.2">
      <c r="A3" s="81" t="s">
        <v>52</v>
      </c>
      <c r="B3" s="419" t="s">
        <v>53</v>
      </c>
      <c r="F3" s="506"/>
      <c r="G3" s="506"/>
      <c r="H3" s="506"/>
      <c r="I3" s="508"/>
      <c r="J3" s="508"/>
    </row>
    <row r="4" spans="1:21" s="419" customFormat="1" ht="10.5" customHeight="1" x14ac:dyDescent="0.2">
      <c r="A4" s="81" t="s">
        <v>54</v>
      </c>
      <c r="B4" s="419" t="s">
        <v>55</v>
      </c>
      <c r="F4" s="506"/>
      <c r="G4" s="506"/>
      <c r="H4" s="506"/>
      <c r="I4" s="507"/>
      <c r="J4" s="507"/>
    </row>
    <row r="5" spans="1:21" s="419" customFormat="1" ht="10.5" customHeight="1" x14ac:dyDescent="0.2">
      <c r="A5" s="509" t="s">
        <v>56</v>
      </c>
      <c r="F5" s="506"/>
      <c r="G5" s="506"/>
      <c r="H5" s="506"/>
      <c r="I5" s="507"/>
      <c r="J5" s="507"/>
      <c r="K5" s="510" t="s">
        <v>385</v>
      </c>
      <c r="L5" s="510"/>
      <c r="M5" s="510"/>
      <c r="N5" s="510"/>
      <c r="O5" s="510"/>
      <c r="P5" s="510" t="s">
        <v>620</v>
      </c>
      <c r="Q5" s="510"/>
      <c r="R5" s="510"/>
      <c r="S5" s="510"/>
      <c r="T5" s="510"/>
    </row>
    <row r="6" spans="1:21" s="419" customFormat="1" ht="10.5" customHeight="1" x14ac:dyDescent="0.2">
      <c r="A6" s="509" t="s">
        <v>57</v>
      </c>
      <c r="F6" s="506"/>
      <c r="G6" s="506"/>
      <c r="H6" s="506"/>
      <c r="I6" s="507"/>
      <c r="J6" s="511"/>
      <c r="K6" s="481" t="s">
        <v>368</v>
      </c>
      <c r="L6" s="436" t="s">
        <v>369</v>
      </c>
      <c r="M6" s="436" t="s">
        <v>370</v>
      </c>
      <c r="N6" s="436" t="s">
        <v>371</v>
      </c>
      <c r="O6" s="481" t="s">
        <v>372</v>
      </c>
      <c r="P6" s="481" t="s">
        <v>368</v>
      </c>
      <c r="Q6" s="436" t="s">
        <v>369</v>
      </c>
      <c r="R6" s="436" t="s">
        <v>370</v>
      </c>
      <c r="S6" s="436" t="s">
        <v>371</v>
      </c>
      <c r="T6" s="436" t="s">
        <v>372</v>
      </c>
    </row>
    <row r="7" spans="1:21" x14ac:dyDescent="0.2">
      <c r="K7" s="514" t="s">
        <v>386</v>
      </c>
      <c r="L7" s="514"/>
      <c r="M7" s="514"/>
      <c r="N7" s="514"/>
      <c r="O7" s="514"/>
      <c r="P7" s="514" t="s">
        <v>396</v>
      </c>
      <c r="Q7" s="514"/>
      <c r="R7" s="514"/>
      <c r="S7" s="514"/>
      <c r="T7" s="514"/>
    </row>
    <row r="8" spans="1:21" s="515" customFormat="1" x14ac:dyDescent="0.2">
      <c r="I8" s="516"/>
      <c r="J8" s="516"/>
      <c r="K8" s="481" t="s">
        <v>368</v>
      </c>
      <c r="L8" s="436" t="s">
        <v>369</v>
      </c>
      <c r="M8" s="436" t="s">
        <v>370</v>
      </c>
      <c r="N8" s="436" t="s">
        <v>371</v>
      </c>
      <c r="O8" s="481" t="s">
        <v>372</v>
      </c>
      <c r="P8" s="481" t="s">
        <v>368</v>
      </c>
      <c r="Q8" s="436" t="s">
        <v>369</v>
      </c>
      <c r="R8" s="436" t="s">
        <v>370</v>
      </c>
      <c r="S8" s="436" t="s">
        <v>371</v>
      </c>
      <c r="T8" s="436" t="s">
        <v>372</v>
      </c>
    </row>
    <row r="9" spans="1:21" x14ac:dyDescent="0.2">
      <c r="H9" s="517" t="s">
        <v>35</v>
      </c>
      <c r="I9" s="517" t="s">
        <v>621</v>
      </c>
      <c r="K9" s="518">
        <v>0.65642007867099283</v>
      </c>
      <c r="L9" s="518">
        <v>0.64520811924874499</v>
      </c>
      <c r="M9" s="518">
        <v>0.67430029284964699</v>
      </c>
      <c r="N9" s="518">
        <v>0.6682027189447739</v>
      </c>
      <c r="O9" s="518">
        <v>0.64127301613062493</v>
      </c>
      <c r="Q9" s="511"/>
      <c r="R9" s="511"/>
      <c r="S9" s="511"/>
      <c r="T9" s="511"/>
    </row>
    <row r="10" spans="1:21" x14ac:dyDescent="0.2">
      <c r="H10" s="517" t="s">
        <v>622</v>
      </c>
      <c r="I10" s="517" t="s">
        <v>623</v>
      </c>
      <c r="K10" s="518">
        <v>0.14984588492702697</v>
      </c>
      <c r="L10" s="518">
        <v>0.14832380881080828</v>
      </c>
      <c r="M10" s="518">
        <v>0.13857851902210175</v>
      </c>
      <c r="N10" s="518">
        <v>0.13317915639750091</v>
      </c>
      <c r="O10" s="518">
        <v>0.14267555082539313</v>
      </c>
      <c r="Q10" s="511"/>
      <c r="R10" s="511"/>
      <c r="S10" s="511"/>
      <c r="T10" s="511"/>
    </row>
    <row r="11" spans="1:21" x14ac:dyDescent="0.2">
      <c r="H11" s="517" t="s">
        <v>624</v>
      </c>
      <c r="I11" s="517" t="s">
        <v>625</v>
      </c>
      <c r="K11" s="518">
        <v>0.12809617782740609</v>
      </c>
      <c r="L11" s="518">
        <v>0.14620917035954348</v>
      </c>
      <c r="M11" s="518">
        <v>0.13149891452239157</v>
      </c>
      <c r="N11" s="518">
        <v>0.14495745142216152</v>
      </c>
      <c r="O11" s="518">
        <v>0.16335831860058991</v>
      </c>
      <c r="Q11" s="511"/>
      <c r="R11" s="511"/>
      <c r="S11" s="511"/>
      <c r="T11" s="511"/>
    </row>
    <row r="12" spans="1:21" ht="12" customHeight="1" x14ac:dyDescent="0.2">
      <c r="H12" s="517" t="s">
        <v>29</v>
      </c>
      <c r="I12" s="517" t="s">
        <v>6</v>
      </c>
      <c r="K12" s="518">
        <v>3.1345450386156666E-2</v>
      </c>
      <c r="L12" s="518">
        <v>3.1627620693171273E-2</v>
      </c>
      <c r="M12" s="518">
        <v>2.900419348611958E-2</v>
      </c>
      <c r="N12" s="518">
        <v>2.9057609944749419E-2</v>
      </c>
      <c r="O12" s="518">
        <v>2.9737159185223627E-2</v>
      </c>
      <c r="Q12" s="511"/>
      <c r="R12" s="511"/>
      <c r="S12" s="511"/>
      <c r="T12" s="511"/>
    </row>
    <row r="13" spans="1:21" x14ac:dyDescent="0.2">
      <c r="H13" s="517" t="s">
        <v>32</v>
      </c>
      <c r="I13" s="517" t="s">
        <v>9</v>
      </c>
      <c r="K13" s="518">
        <v>3.4292408188417361E-2</v>
      </c>
      <c r="L13" s="518">
        <v>2.8631280887731887E-2</v>
      </c>
      <c r="M13" s="518">
        <v>2.6618080119740199E-2</v>
      </c>
      <c r="N13" s="518">
        <v>2.4603063290814388E-2</v>
      </c>
      <c r="O13" s="518">
        <v>2.2955955258168483E-2</v>
      </c>
      <c r="Q13" s="511"/>
      <c r="R13" s="511"/>
      <c r="S13" s="511"/>
      <c r="T13" s="511"/>
    </row>
    <row r="14" spans="1:21" ht="14.4" customHeight="1" x14ac:dyDescent="0.2">
      <c r="H14" s="517"/>
      <c r="K14" s="511"/>
      <c r="L14" s="511"/>
      <c r="M14" s="511"/>
      <c r="N14" s="511"/>
      <c r="O14" s="511"/>
      <c r="P14" s="511"/>
      <c r="Q14" s="511"/>
      <c r="R14" s="511"/>
      <c r="S14" s="511"/>
      <c r="T14" s="511"/>
    </row>
    <row r="15" spans="1:21" x14ac:dyDescent="0.2">
      <c r="H15" s="517" t="s">
        <v>626</v>
      </c>
      <c r="I15" s="517" t="s">
        <v>627</v>
      </c>
      <c r="J15" s="519"/>
      <c r="K15" s="511"/>
      <c r="L15" s="511"/>
      <c r="M15" s="511"/>
      <c r="N15" s="511"/>
      <c r="O15" s="441"/>
      <c r="P15" s="441">
        <v>4.5952840288270395E-3</v>
      </c>
      <c r="Q15" s="441">
        <v>4.2996570835764107E-3</v>
      </c>
      <c r="R15" s="441">
        <v>4.1173669806391531E-3</v>
      </c>
      <c r="S15" s="441">
        <v>4.1136874858586948E-3</v>
      </c>
      <c r="T15" s="441">
        <v>3.8132292090252151E-3</v>
      </c>
      <c r="U15" s="520"/>
    </row>
    <row r="16" spans="1:21" x14ac:dyDescent="0.2">
      <c r="H16" s="517" t="s">
        <v>628</v>
      </c>
      <c r="I16" s="517" t="s">
        <v>629</v>
      </c>
      <c r="J16" s="519"/>
      <c r="K16" s="521"/>
      <c r="L16" s="521"/>
      <c r="M16" s="521"/>
      <c r="N16" s="521"/>
      <c r="O16" s="441"/>
      <c r="P16" s="441">
        <v>0.28654033103263116</v>
      </c>
      <c r="Q16" s="441">
        <v>0.29350120865782231</v>
      </c>
      <c r="R16" s="441">
        <v>0.31254107064620301</v>
      </c>
      <c r="S16" s="441">
        <v>0.31437042255936976</v>
      </c>
      <c r="T16" s="441">
        <v>0.32376811260067095</v>
      </c>
      <c r="U16" s="520"/>
    </row>
    <row r="17" spans="1:21" x14ac:dyDescent="0.2">
      <c r="H17" s="517" t="s">
        <v>630</v>
      </c>
      <c r="I17" s="517" t="s">
        <v>631</v>
      </c>
      <c r="J17" s="519"/>
      <c r="K17" s="521"/>
      <c r="L17" s="521"/>
      <c r="M17" s="521"/>
      <c r="N17" s="521"/>
      <c r="O17" s="441"/>
      <c r="P17" s="441">
        <v>1.6276077169096641E-3</v>
      </c>
      <c r="Q17" s="441">
        <v>1.1952946153685239E-3</v>
      </c>
      <c r="R17" s="441">
        <v>3.0877845422926944E-3</v>
      </c>
      <c r="S17" s="441">
        <v>3.0818875702052786E-3</v>
      </c>
      <c r="T17" s="441">
        <v>2.2730300414478587E-3</v>
      </c>
      <c r="U17" s="520"/>
    </row>
    <row r="18" spans="1:21" x14ac:dyDescent="0.2">
      <c r="H18" s="517" t="s">
        <v>632</v>
      </c>
      <c r="I18" s="517" t="s">
        <v>633</v>
      </c>
      <c r="J18" s="522"/>
      <c r="O18" s="441"/>
      <c r="P18" s="441">
        <v>0.10923467238294825</v>
      </c>
      <c r="Q18" s="441">
        <v>9.8906296303362257E-2</v>
      </c>
      <c r="R18" s="441">
        <v>0.13193852697662034</v>
      </c>
      <c r="S18" s="441">
        <v>0.13746452714561058</v>
      </c>
      <c r="T18" s="441">
        <v>0.12933067203717125</v>
      </c>
      <c r="U18" s="520"/>
    </row>
    <row r="19" spans="1:21" x14ac:dyDescent="0.2">
      <c r="H19" s="517" t="s">
        <v>407</v>
      </c>
      <c r="I19" s="517" t="s">
        <v>634</v>
      </c>
      <c r="J19" s="519"/>
      <c r="O19" s="441"/>
      <c r="P19" s="441">
        <v>0.41788322193224681</v>
      </c>
      <c r="Q19" s="441">
        <v>0.4196334602615604</v>
      </c>
      <c r="R19" s="441">
        <v>0.40134313389870951</v>
      </c>
      <c r="S19" s="441">
        <v>0.39254214294254486</v>
      </c>
      <c r="T19" s="441">
        <v>0.39574751615838838</v>
      </c>
      <c r="U19" s="520"/>
    </row>
    <row r="20" spans="1:21" x14ac:dyDescent="0.2">
      <c r="H20" s="517" t="s">
        <v>635</v>
      </c>
      <c r="I20" s="517" t="s">
        <v>636</v>
      </c>
      <c r="J20" s="522"/>
      <c r="O20" s="441"/>
      <c r="P20" s="441">
        <v>6.1147752702646239E-2</v>
      </c>
      <c r="Q20" s="441">
        <v>5.5892318739522114E-2</v>
      </c>
      <c r="R20" s="441">
        <v>5.3112195360458289E-2</v>
      </c>
      <c r="S20" s="441">
        <v>5.2888290216007119E-2</v>
      </c>
      <c r="T20" s="441">
        <v>4.5889318590471538E-2</v>
      </c>
      <c r="U20" s="520"/>
    </row>
    <row r="21" spans="1:21" x14ac:dyDescent="0.2">
      <c r="H21" s="517" t="s">
        <v>34</v>
      </c>
      <c r="I21" s="517" t="s">
        <v>11</v>
      </c>
      <c r="J21" s="519"/>
      <c r="O21" s="441"/>
      <c r="P21" s="441">
        <v>0.11897113020379088</v>
      </c>
      <c r="Q21" s="441">
        <v>0.12657176433878792</v>
      </c>
      <c r="R21" s="441">
        <v>9.3859921595076959E-2</v>
      </c>
      <c r="S21" s="441">
        <v>9.5539042080403647E-2</v>
      </c>
      <c r="T21" s="441">
        <v>9.9178121362824931E-2</v>
      </c>
      <c r="U21" s="520"/>
    </row>
    <row r="22" spans="1:21" x14ac:dyDescent="0.2">
      <c r="J22" s="522"/>
      <c r="O22" s="523"/>
    </row>
    <row r="23" spans="1:21" x14ac:dyDescent="0.2">
      <c r="O23" s="523"/>
      <c r="P23" s="523"/>
      <c r="Q23" s="523"/>
      <c r="R23" s="523"/>
      <c r="S23" s="523"/>
      <c r="T23" s="523"/>
    </row>
    <row r="24" spans="1:21" x14ac:dyDescent="0.2">
      <c r="A24" s="444"/>
      <c r="P24" s="520"/>
      <c r="Q24" s="520"/>
      <c r="R24" s="520"/>
      <c r="S24" s="520"/>
      <c r="T24" s="520"/>
    </row>
    <row r="25" spans="1:21" x14ac:dyDescent="0.2">
      <c r="P25" s="520"/>
      <c r="Q25" s="520"/>
      <c r="R25" s="520"/>
      <c r="S25" s="520"/>
      <c r="T25" s="520"/>
    </row>
    <row r="26" spans="1:21" x14ac:dyDescent="0.2">
      <c r="P26" s="520"/>
      <c r="Q26" s="520"/>
      <c r="R26" s="520"/>
      <c r="S26" s="520"/>
      <c r="T26" s="520"/>
    </row>
    <row r="27" spans="1:21" x14ac:dyDescent="0.2">
      <c r="P27" s="520"/>
      <c r="Q27" s="520"/>
      <c r="R27" s="520"/>
      <c r="S27" s="520"/>
      <c r="T27" s="520"/>
    </row>
    <row r="28" spans="1:21" x14ac:dyDescent="0.2">
      <c r="P28" s="520"/>
      <c r="Q28" s="520"/>
      <c r="R28" s="520"/>
      <c r="S28" s="520"/>
      <c r="T28" s="520"/>
    </row>
    <row r="29" spans="1:21" x14ac:dyDescent="0.2">
      <c r="P29" s="520"/>
      <c r="Q29" s="520"/>
      <c r="R29" s="520"/>
      <c r="S29" s="520"/>
      <c r="T29" s="520"/>
    </row>
    <row r="30" spans="1:21" x14ac:dyDescent="0.2">
      <c r="P30" s="520"/>
      <c r="Q30" s="520"/>
      <c r="R30" s="520"/>
      <c r="S30" s="520"/>
      <c r="T30" s="520"/>
    </row>
  </sheetData>
  <mergeCells count="5">
    <mergeCell ref="B2:F2"/>
    <mergeCell ref="K5:O5"/>
    <mergeCell ref="P5:T5"/>
    <mergeCell ref="K7:O7"/>
    <mergeCell ref="P7:T7"/>
  </mergeCells>
  <hyperlinks>
    <hyperlink ref="I1" location="Tartalom_Index!A1" display="Vissza a Tartalomra / Return to the Index"/>
    <hyperlink ref="I1:J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2"/>
  <dimension ref="A1:BL23"/>
  <sheetViews>
    <sheetView showGridLines="0" zoomScale="120" zoomScaleNormal="120" workbookViewId="0">
      <selection activeCell="K1" sqref="K1"/>
    </sheetView>
  </sheetViews>
  <sheetFormatPr defaultColWidth="8.5546875" defaultRowHeight="14.4" x14ac:dyDescent="0.3"/>
  <cols>
    <col min="1" max="7" width="8.5546875" style="494"/>
    <col min="8" max="8" width="8.6640625" style="494" customWidth="1"/>
    <col min="9" max="10" width="11.5546875" style="469" customWidth="1"/>
    <col min="11" max="11" width="11.44140625" style="469" customWidth="1"/>
    <col min="12" max="12" width="10.5546875" style="494" bestFit="1" customWidth="1"/>
    <col min="13" max="15" width="10.5546875" style="537" bestFit="1" customWidth="1"/>
    <col min="16" max="16" width="10.5546875" style="490" customWidth="1"/>
    <col min="17" max="17" width="10.109375" style="490" customWidth="1"/>
    <col min="18" max="18" width="11.33203125" style="490" customWidth="1"/>
    <col min="19" max="24" width="8.5546875" style="493"/>
    <col min="25" max="25" width="12.5546875" style="493" customWidth="1"/>
    <col min="26" max="28" width="8.5546875" style="493"/>
    <col min="29" max="29" width="13" style="493" customWidth="1"/>
    <col min="30" max="45" width="8.5546875" style="493"/>
    <col min="46" max="46" width="12.109375" style="493" customWidth="1"/>
    <col min="47" max="64" width="8.5546875" style="493"/>
    <col min="65" max="16384" width="8.5546875" style="494"/>
  </cols>
  <sheetData>
    <row r="1" spans="1:64" s="422" customFormat="1" ht="10.5" customHeight="1" x14ac:dyDescent="0.2">
      <c r="A1" s="2" t="s">
        <v>48</v>
      </c>
      <c r="B1" s="421" t="s">
        <v>637</v>
      </c>
      <c r="F1" s="56"/>
      <c r="G1" s="56"/>
      <c r="H1" s="56"/>
      <c r="J1" s="44"/>
      <c r="K1" s="353" t="s">
        <v>50</v>
      </c>
      <c r="M1" s="425"/>
      <c r="N1" s="425"/>
      <c r="O1" s="425"/>
    </row>
    <row r="2" spans="1:64" s="422" customFormat="1" ht="10.5" customHeight="1" x14ac:dyDescent="0.2">
      <c r="A2" s="2" t="s">
        <v>51</v>
      </c>
      <c r="B2" s="421" t="s">
        <v>638</v>
      </c>
      <c r="F2" s="423"/>
      <c r="G2" s="423"/>
      <c r="H2" s="423"/>
      <c r="I2" s="465"/>
      <c r="J2" s="465"/>
      <c r="M2" s="425"/>
      <c r="N2" s="425"/>
      <c r="O2" s="425"/>
    </row>
    <row r="3" spans="1:64" s="422" customFormat="1" ht="10.5" customHeight="1" x14ac:dyDescent="0.2">
      <c r="A3" s="3" t="s">
        <v>52</v>
      </c>
      <c r="B3" s="422" t="s">
        <v>53</v>
      </c>
      <c r="F3" s="423"/>
      <c r="G3" s="423"/>
      <c r="H3" s="423"/>
      <c r="I3" s="466"/>
      <c r="J3" s="466"/>
      <c r="M3" s="425"/>
      <c r="N3" s="425"/>
      <c r="O3" s="425"/>
    </row>
    <row r="4" spans="1:64" s="422" customFormat="1" ht="10.5" customHeight="1" x14ac:dyDescent="0.2">
      <c r="A4" s="3" t="s">
        <v>54</v>
      </c>
      <c r="B4" s="422" t="s">
        <v>55</v>
      </c>
      <c r="F4" s="423"/>
      <c r="G4" s="423"/>
      <c r="H4" s="423"/>
      <c r="I4" s="465"/>
      <c r="J4" s="465"/>
      <c r="M4" s="425"/>
      <c r="N4" s="425"/>
      <c r="O4" s="425"/>
    </row>
    <row r="5" spans="1:64" s="422" customFormat="1" ht="10.5" customHeight="1" x14ac:dyDescent="0.2">
      <c r="A5" s="4" t="s">
        <v>56</v>
      </c>
      <c r="F5" s="423"/>
      <c r="G5" s="423"/>
      <c r="H5" s="423"/>
      <c r="I5" s="465"/>
      <c r="J5" s="465"/>
      <c r="M5" s="425"/>
      <c r="N5" s="425"/>
      <c r="O5" s="425"/>
    </row>
    <row r="6" spans="1:64" s="422" customFormat="1" ht="10.5" customHeight="1" x14ac:dyDescent="0.2">
      <c r="A6" s="4" t="s">
        <v>57</v>
      </c>
      <c r="F6" s="423"/>
      <c r="G6" s="423"/>
      <c r="H6" s="423"/>
      <c r="I6" s="465"/>
      <c r="J6" s="465"/>
      <c r="M6" s="425"/>
      <c r="N6" s="425"/>
      <c r="O6" s="425"/>
    </row>
    <row r="7" spans="1:64" s="478" customFormat="1" x14ac:dyDescent="0.3">
      <c r="I7" s="486"/>
      <c r="J7" s="486"/>
      <c r="K7" s="527" t="s">
        <v>677</v>
      </c>
      <c r="L7" s="527"/>
      <c r="M7" s="527"/>
      <c r="N7" s="527"/>
      <c r="O7" s="527"/>
      <c r="P7" s="527" t="s">
        <v>678</v>
      </c>
      <c r="Q7" s="527"/>
      <c r="R7" s="527"/>
      <c r="S7" s="527"/>
      <c r="T7" s="527"/>
      <c r="U7" s="483"/>
      <c r="V7" s="483"/>
      <c r="W7" s="483"/>
      <c r="X7" s="483"/>
      <c r="Y7" s="483"/>
      <c r="Z7" s="484"/>
      <c r="AA7" s="483"/>
      <c r="AB7" s="483"/>
      <c r="AC7" s="483"/>
      <c r="AD7" s="483"/>
      <c r="AE7" s="483"/>
      <c r="AF7" s="483"/>
      <c r="AG7" s="483"/>
      <c r="AH7" s="483"/>
      <c r="AI7" s="483"/>
      <c r="AJ7" s="483"/>
      <c r="AK7" s="483"/>
      <c r="AL7" s="483"/>
      <c r="AM7" s="483"/>
      <c r="AN7" s="483"/>
      <c r="AO7" s="483"/>
      <c r="AP7" s="485"/>
      <c r="AQ7" s="485"/>
      <c r="AR7" s="485"/>
      <c r="AS7" s="485"/>
      <c r="AT7" s="485"/>
      <c r="AU7" s="485"/>
      <c r="AV7" s="485"/>
      <c r="AW7" s="485"/>
      <c r="AX7" s="485"/>
      <c r="AY7" s="485"/>
      <c r="AZ7" s="485"/>
      <c r="BA7" s="485"/>
      <c r="BB7" s="485"/>
      <c r="BC7" s="485"/>
      <c r="BD7" s="485"/>
      <c r="BE7" s="485"/>
      <c r="BF7" s="485"/>
      <c r="BG7" s="485"/>
      <c r="BH7" s="485"/>
      <c r="BI7" s="485"/>
      <c r="BJ7" s="485"/>
      <c r="BK7" s="485"/>
      <c r="BL7" s="485"/>
    </row>
    <row r="8" spans="1:64" s="478" customFormat="1" x14ac:dyDescent="0.3">
      <c r="K8" s="529" t="s">
        <v>641</v>
      </c>
      <c r="L8" s="529" t="s">
        <v>661</v>
      </c>
      <c r="M8" s="529" t="s">
        <v>662</v>
      </c>
      <c r="N8" s="529" t="s">
        <v>663</v>
      </c>
      <c r="O8" s="436" t="s">
        <v>642</v>
      </c>
      <c r="P8" s="529" t="s">
        <v>641</v>
      </c>
      <c r="Q8" s="529" t="s">
        <v>661</v>
      </c>
      <c r="R8" s="529" t="s">
        <v>662</v>
      </c>
      <c r="S8" s="529" t="s">
        <v>663</v>
      </c>
      <c r="T8" s="436" t="s">
        <v>642</v>
      </c>
      <c r="U8" s="483"/>
      <c r="V8" s="483"/>
      <c r="W8" s="483"/>
      <c r="X8" s="483"/>
      <c r="Y8" s="483"/>
      <c r="Z8" s="484"/>
      <c r="AA8" s="483"/>
      <c r="AB8" s="483"/>
      <c r="AC8" s="483"/>
      <c r="AD8" s="483"/>
      <c r="AE8" s="483"/>
      <c r="AF8" s="483"/>
      <c r="AG8" s="483"/>
      <c r="AH8" s="483"/>
      <c r="AI8" s="483"/>
      <c r="AJ8" s="483"/>
      <c r="AK8" s="483"/>
      <c r="AL8" s="483"/>
      <c r="AM8" s="483"/>
      <c r="AN8" s="483"/>
      <c r="AO8" s="483"/>
      <c r="AP8" s="485"/>
      <c r="AQ8" s="485"/>
      <c r="AR8" s="485"/>
      <c r="AS8" s="485"/>
      <c r="AT8" s="485"/>
      <c r="AU8" s="485"/>
      <c r="AV8" s="485"/>
      <c r="AW8" s="485"/>
      <c r="AX8" s="485"/>
      <c r="AY8" s="485"/>
      <c r="AZ8" s="485"/>
      <c r="BA8" s="485"/>
      <c r="BB8" s="485"/>
      <c r="BC8" s="485"/>
      <c r="BD8" s="485"/>
      <c r="BE8" s="485"/>
      <c r="BF8" s="485"/>
      <c r="BG8" s="485"/>
      <c r="BH8" s="485"/>
      <c r="BI8" s="485"/>
      <c r="BJ8" s="485"/>
      <c r="BK8" s="485"/>
      <c r="BL8" s="485"/>
    </row>
    <row r="9" spans="1:64" s="478" customFormat="1" x14ac:dyDescent="0.3">
      <c r="I9" s="486"/>
      <c r="J9" s="431"/>
      <c r="K9" s="527" t="s">
        <v>639</v>
      </c>
      <c r="L9" s="527"/>
      <c r="M9" s="527"/>
      <c r="N9" s="527"/>
      <c r="O9" s="527"/>
      <c r="P9" s="527" t="s">
        <v>640</v>
      </c>
      <c r="Q9" s="527"/>
      <c r="R9" s="527"/>
      <c r="S9" s="527"/>
      <c r="T9" s="527"/>
      <c r="U9" s="483"/>
      <c r="V9" s="483"/>
      <c r="W9" s="483"/>
      <c r="X9" s="483"/>
      <c r="Y9" s="483"/>
      <c r="Z9" s="484"/>
      <c r="AA9" s="483"/>
      <c r="AB9" s="483"/>
      <c r="AC9" s="483"/>
      <c r="AD9" s="483"/>
      <c r="AE9" s="483"/>
      <c r="AF9" s="483"/>
      <c r="AG9" s="483"/>
      <c r="AH9" s="483"/>
      <c r="AI9" s="483"/>
      <c r="AJ9" s="483"/>
      <c r="AK9" s="483"/>
      <c r="AL9" s="483"/>
      <c r="AM9" s="483"/>
      <c r="AN9" s="483"/>
      <c r="AO9" s="483"/>
      <c r="AP9" s="485"/>
      <c r="AQ9" s="485"/>
      <c r="AR9" s="485"/>
      <c r="AS9" s="485"/>
      <c r="AT9" s="485"/>
      <c r="AU9" s="485"/>
      <c r="AV9" s="485"/>
      <c r="AW9" s="485"/>
      <c r="AX9" s="485"/>
      <c r="AY9" s="485"/>
      <c r="AZ9" s="485"/>
      <c r="BA9" s="485"/>
      <c r="BB9" s="485"/>
      <c r="BC9" s="485"/>
      <c r="BD9" s="485"/>
      <c r="BE9" s="485"/>
      <c r="BF9" s="485"/>
      <c r="BG9" s="485"/>
      <c r="BH9" s="485"/>
      <c r="BI9" s="485"/>
      <c r="BJ9" s="485"/>
      <c r="BK9" s="485"/>
      <c r="BL9" s="485"/>
    </row>
    <row r="10" spans="1:64" s="525" customFormat="1" x14ac:dyDescent="0.3">
      <c r="H10" s="478"/>
      <c r="I10" s="528"/>
      <c r="J10" s="528"/>
      <c r="K10" s="529" t="s">
        <v>641</v>
      </c>
      <c r="L10" s="529" t="s">
        <v>661</v>
      </c>
      <c r="M10" s="529" t="s">
        <v>662</v>
      </c>
      <c r="N10" s="529" t="s">
        <v>663</v>
      </c>
      <c r="O10" s="436" t="s">
        <v>642</v>
      </c>
      <c r="P10" s="529" t="s">
        <v>641</v>
      </c>
      <c r="Q10" s="529" t="s">
        <v>661</v>
      </c>
      <c r="R10" s="529" t="s">
        <v>662</v>
      </c>
      <c r="S10" s="529" t="s">
        <v>663</v>
      </c>
      <c r="T10" s="436" t="s">
        <v>642</v>
      </c>
      <c r="U10" s="531"/>
      <c r="V10" s="531"/>
      <c r="W10" s="483"/>
      <c r="X10" s="483"/>
      <c r="Y10" s="483"/>
      <c r="Z10" s="484"/>
      <c r="AA10" s="483"/>
      <c r="AB10" s="483"/>
      <c r="AC10" s="483"/>
      <c r="AD10" s="483"/>
      <c r="AE10" s="483"/>
      <c r="AF10" s="483"/>
      <c r="AG10" s="483"/>
      <c r="AH10" s="483"/>
      <c r="AI10" s="483"/>
      <c r="AJ10" s="483"/>
      <c r="AK10" s="483"/>
      <c r="AL10" s="483"/>
      <c r="AM10" s="483"/>
      <c r="AN10" s="483"/>
      <c r="AO10" s="483"/>
      <c r="AP10" s="483"/>
      <c r="AQ10" s="483"/>
      <c r="AR10" s="483"/>
      <c r="AS10" s="483"/>
      <c r="AT10" s="483"/>
      <c r="AU10" s="483"/>
      <c r="AV10" s="483"/>
      <c r="AW10" s="483"/>
      <c r="AX10" s="483"/>
      <c r="AY10" s="483"/>
      <c r="AZ10" s="483"/>
      <c r="BA10" s="483"/>
      <c r="BB10" s="483"/>
      <c r="BC10" s="483"/>
      <c r="BD10" s="483"/>
      <c r="BE10" s="483"/>
      <c r="BF10" s="483"/>
      <c r="BG10" s="483"/>
      <c r="BH10" s="483"/>
      <c r="BI10" s="483"/>
      <c r="BJ10" s="483"/>
      <c r="BK10" s="483"/>
      <c r="BL10" s="483"/>
    </row>
    <row r="11" spans="1:64" s="525" customFormat="1" x14ac:dyDescent="0.3">
      <c r="H11" s="528" t="s">
        <v>643</v>
      </c>
      <c r="I11" s="528" t="s">
        <v>644</v>
      </c>
      <c r="J11" s="530"/>
      <c r="K11" s="531">
        <v>0.50743638345974296</v>
      </c>
      <c r="L11" s="531">
        <v>0.11706953616438717</v>
      </c>
      <c r="M11" s="518">
        <v>0.34426031919558531</v>
      </c>
      <c r="N11" s="518">
        <v>0.20173941769725628</v>
      </c>
      <c r="O11" s="441">
        <v>0.45648997874668129</v>
      </c>
      <c r="P11" s="531">
        <v>0.53340823594472619</v>
      </c>
      <c r="Q11" s="531">
        <v>0.13032817093497312</v>
      </c>
      <c r="R11" s="531">
        <v>0.34750573527523887</v>
      </c>
      <c r="S11" s="531">
        <v>0.21265012794495755</v>
      </c>
      <c r="T11" s="531">
        <v>0.43867770200635131</v>
      </c>
      <c r="U11" s="531"/>
      <c r="V11" s="531"/>
      <c r="W11" s="483"/>
      <c r="X11" s="483"/>
      <c r="Y11" s="483"/>
      <c r="Z11" s="484"/>
      <c r="AA11" s="483"/>
      <c r="AB11" s="483"/>
      <c r="AC11" s="483"/>
      <c r="AD11" s="483"/>
      <c r="AE11" s="483"/>
      <c r="AF11" s="483"/>
      <c r="AG11" s="483"/>
      <c r="AH11" s="483"/>
      <c r="AI11" s="483"/>
      <c r="AJ11" s="483"/>
      <c r="AK11" s="483"/>
      <c r="AL11" s="483"/>
      <c r="AM11" s="483"/>
      <c r="AN11" s="483"/>
      <c r="AO11" s="483"/>
      <c r="AP11" s="483"/>
      <c r="AQ11" s="483"/>
      <c r="AR11" s="483"/>
      <c r="AS11" s="483"/>
      <c r="AT11" s="483"/>
      <c r="AU11" s="483"/>
      <c r="AV11" s="483"/>
      <c r="AW11" s="483"/>
      <c r="AX11" s="483"/>
      <c r="AY11" s="483"/>
      <c r="AZ11" s="483"/>
      <c r="BA11" s="483"/>
      <c r="BB11" s="483"/>
      <c r="BC11" s="483"/>
      <c r="BD11" s="483"/>
      <c r="BE11" s="483"/>
      <c r="BF11" s="483"/>
      <c r="BG11" s="483"/>
      <c r="BH11" s="483"/>
      <c r="BI11" s="483"/>
      <c r="BJ11" s="483"/>
      <c r="BK11" s="483"/>
      <c r="BL11" s="483"/>
    </row>
    <row r="12" spans="1:64" s="525" customFormat="1" x14ac:dyDescent="0.3">
      <c r="H12" s="528" t="s">
        <v>645</v>
      </c>
      <c r="I12" s="528" t="s">
        <v>646</v>
      </c>
      <c r="J12" s="530"/>
      <c r="K12" s="531">
        <v>1.0998113781899221</v>
      </c>
      <c r="L12" s="531">
        <v>1.1570147915241973</v>
      </c>
      <c r="M12" s="518">
        <v>1.1310491378909857</v>
      </c>
      <c r="N12" s="518">
        <v>1.1421277970901056</v>
      </c>
      <c r="O12" s="441">
        <v>1.2082493957495031</v>
      </c>
      <c r="P12" s="531">
        <v>1.1561024519219671</v>
      </c>
      <c r="Q12" s="531">
        <v>1.2880517550895449</v>
      </c>
      <c r="R12" s="531">
        <v>1.1417117814032178</v>
      </c>
      <c r="S12" s="531">
        <v>1.2038977060257798</v>
      </c>
      <c r="T12" s="531">
        <v>1.1611034043577193</v>
      </c>
      <c r="U12" s="483"/>
      <c r="V12" s="483"/>
      <c r="W12" s="483"/>
      <c r="X12" s="483"/>
      <c r="Y12" s="483"/>
      <c r="Z12" s="484"/>
      <c r="AA12" s="483"/>
      <c r="AB12" s="483"/>
      <c r="AC12" s="483"/>
      <c r="AD12" s="483"/>
      <c r="AE12" s="483"/>
      <c r="AF12" s="483"/>
      <c r="AG12" s="483"/>
      <c r="AH12" s="483"/>
      <c r="AI12" s="483"/>
      <c r="AJ12" s="483"/>
      <c r="AK12" s="483"/>
      <c r="AL12" s="483"/>
      <c r="AM12" s="483"/>
      <c r="AN12" s="483"/>
      <c r="AO12" s="483"/>
      <c r="AP12" s="483"/>
      <c r="BD12" s="532"/>
      <c r="BE12" s="532"/>
      <c r="BF12" s="483"/>
      <c r="BG12" s="483"/>
      <c r="BH12" s="483"/>
      <c r="BI12" s="483"/>
      <c r="BJ12" s="483"/>
      <c r="BK12" s="483"/>
      <c r="BL12" s="483"/>
    </row>
    <row r="13" spans="1:64" s="525" customFormat="1" x14ac:dyDescent="0.3">
      <c r="H13" s="528"/>
      <c r="I13" s="528"/>
      <c r="J13" s="528"/>
      <c r="K13" s="531"/>
      <c r="L13" s="531"/>
      <c r="M13" s="518"/>
      <c r="N13" s="518"/>
      <c r="O13" s="441"/>
      <c r="P13" s="482"/>
      <c r="Q13" s="482"/>
      <c r="R13" s="482"/>
      <c r="S13" s="483"/>
      <c r="T13" s="483"/>
      <c r="U13" s="483"/>
      <c r="V13" s="483"/>
      <c r="W13" s="483"/>
      <c r="X13" s="483"/>
      <c r="Y13" s="483"/>
      <c r="Z13" s="484"/>
      <c r="AA13" s="483"/>
      <c r="AB13" s="483"/>
      <c r="AC13" s="483"/>
      <c r="AD13" s="483"/>
      <c r="AE13" s="483"/>
      <c r="AF13" s="483"/>
      <c r="AG13" s="483"/>
      <c r="AH13" s="483"/>
      <c r="AI13" s="483"/>
      <c r="AJ13" s="483"/>
      <c r="AK13" s="483"/>
      <c r="AL13" s="483"/>
      <c r="AM13" s="483"/>
      <c r="AN13" s="483"/>
      <c r="AO13" s="483"/>
      <c r="AP13" s="483"/>
      <c r="BD13" s="532"/>
      <c r="BE13" s="532"/>
      <c r="BF13" s="483"/>
      <c r="BG13" s="483"/>
      <c r="BH13" s="483"/>
      <c r="BI13" s="483"/>
      <c r="BJ13" s="483"/>
      <c r="BK13" s="483"/>
      <c r="BL13" s="483"/>
    </row>
    <row r="14" spans="1:64" s="525" customFormat="1" x14ac:dyDescent="0.3">
      <c r="I14" s="486"/>
      <c r="J14" s="486"/>
      <c r="K14" s="533"/>
      <c r="L14" s="533"/>
      <c r="M14" s="534"/>
      <c r="N14" s="534"/>
      <c r="O14" s="534"/>
      <c r="P14" s="482"/>
      <c r="Q14" s="482"/>
      <c r="R14" s="482"/>
      <c r="S14" s="483"/>
      <c r="T14" s="483"/>
      <c r="U14" s="483"/>
      <c r="V14" s="483"/>
      <c r="W14" s="483"/>
      <c r="X14" s="483"/>
      <c r="Y14" s="483"/>
      <c r="Z14" s="484"/>
      <c r="AA14" s="483"/>
      <c r="AB14" s="483"/>
      <c r="AC14" s="483"/>
      <c r="AD14" s="483"/>
      <c r="AE14" s="483"/>
      <c r="AF14" s="483"/>
      <c r="AG14" s="483"/>
      <c r="AH14" s="483"/>
      <c r="AI14" s="483"/>
      <c r="AJ14" s="483"/>
      <c r="AK14" s="483"/>
      <c r="AL14" s="483"/>
      <c r="AM14" s="483"/>
      <c r="AN14" s="483"/>
      <c r="AO14" s="483"/>
      <c r="AP14" s="483"/>
      <c r="BD14" s="532"/>
      <c r="BE14" s="532"/>
      <c r="BF14" s="483"/>
      <c r="BG14" s="483"/>
      <c r="BH14" s="483"/>
      <c r="BI14" s="483"/>
      <c r="BJ14" s="483"/>
      <c r="BK14" s="483"/>
      <c r="BL14" s="483"/>
    </row>
    <row r="15" spans="1:64" s="525" customFormat="1" x14ac:dyDescent="0.3">
      <c r="I15" s="486"/>
      <c r="J15" s="486"/>
      <c r="K15" s="524"/>
      <c r="M15" s="526"/>
      <c r="N15" s="526"/>
      <c r="O15" s="526"/>
      <c r="P15" s="482"/>
      <c r="Q15" s="482"/>
      <c r="R15" s="482"/>
      <c r="S15" s="483"/>
      <c r="T15" s="483"/>
      <c r="U15" s="483"/>
      <c r="V15" s="483"/>
      <c r="W15" s="483"/>
      <c r="X15" s="483"/>
      <c r="Y15" s="483"/>
      <c r="Z15" s="484"/>
      <c r="AA15" s="483"/>
      <c r="AB15" s="483"/>
      <c r="AC15" s="483"/>
      <c r="AD15" s="483"/>
      <c r="AE15" s="483"/>
      <c r="AF15" s="483"/>
      <c r="AG15" s="483"/>
      <c r="AH15" s="483"/>
      <c r="AI15" s="483"/>
      <c r="AJ15" s="483"/>
      <c r="AK15" s="483"/>
      <c r="AL15" s="483"/>
      <c r="AM15" s="483"/>
      <c r="AN15" s="483"/>
      <c r="AO15" s="483"/>
      <c r="AP15" s="483"/>
      <c r="BD15" s="532"/>
      <c r="BE15" s="532"/>
      <c r="BF15" s="483"/>
      <c r="BG15" s="483"/>
      <c r="BH15" s="483"/>
      <c r="BI15" s="483"/>
      <c r="BJ15" s="483"/>
      <c r="BK15" s="483"/>
      <c r="BL15" s="483"/>
    </row>
    <row r="16" spans="1:64" s="525" customFormat="1" x14ac:dyDescent="0.3">
      <c r="I16" s="486"/>
      <c r="J16" s="486"/>
      <c r="K16" s="535"/>
      <c r="M16" s="526"/>
      <c r="N16" s="526"/>
      <c r="O16" s="526"/>
      <c r="P16" s="482"/>
      <c r="Q16" s="482"/>
      <c r="R16" s="482"/>
      <c r="S16" s="483"/>
      <c r="T16" s="483"/>
      <c r="U16" s="483"/>
      <c r="V16" s="483"/>
      <c r="W16" s="483"/>
      <c r="X16" s="483"/>
      <c r="Y16" s="483"/>
      <c r="Z16" s="484"/>
      <c r="AA16" s="483"/>
      <c r="AB16" s="483"/>
      <c r="AC16" s="483"/>
      <c r="AD16" s="483"/>
      <c r="AE16" s="483"/>
      <c r="AF16" s="483"/>
      <c r="AG16" s="483"/>
      <c r="AH16" s="483"/>
      <c r="AI16" s="483"/>
      <c r="AJ16" s="483"/>
      <c r="AK16" s="483"/>
      <c r="AL16" s="483"/>
      <c r="AM16" s="483"/>
      <c r="AN16" s="483"/>
      <c r="AO16" s="483"/>
      <c r="AP16" s="483"/>
      <c r="BD16" s="532"/>
      <c r="BE16" s="532"/>
      <c r="BF16" s="483"/>
      <c r="BG16" s="483"/>
      <c r="BH16" s="483"/>
      <c r="BI16" s="483"/>
      <c r="BJ16" s="483"/>
      <c r="BK16" s="483"/>
      <c r="BL16" s="483"/>
    </row>
    <row r="17" spans="2:64" s="525" customFormat="1" x14ac:dyDescent="0.3">
      <c r="I17" s="486"/>
      <c r="J17" s="486"/>
      <c r="K17" s="524"/>
      <c r="M17" s="526"/>
      <c r="N17" s="526"/>
      <c r="O17" s="526"/>
      <c r="P17" s="482"/>
      <c r="Q17" s="482"/>
      <c r="R17" s="482"/>
      <c r="S17" s="483"/>
      <c r="T17" s="483"/>
      <c r="U17" s="483"/>
      <c r="V17" s="483"/>
      <c r="W17" s="483"/>
      <c r="X17" s="483"/>
      <c r="Y17" s="483"/>
      <c r="Z17" s="484"/>
      <c r="AA17" s="483"/>
      <c r="AB17" s="483"/>
      <c r="AC17" s="483"/>
      <c r="AD17" s="483"/>
      <c r="AE17" s="483"/>
      <c r="AF17" s="483"/>
      <c r="AG17" s="483"/>
      <c r="AH17" s="483"/>
      <c r="AI17" s="483"/>
      <c r="AJ17" s="483"/>
      <c r="AK17" s="483"/>
      <c r="AL17" s="483"/>
      <c r="AM17" s="483"/>
      <c r="AN17" s="483"/>
      <c r="AO17" s="483"/>
      <c r="AP17" s="483"/>
      <c r="BD17" s="532"/>
      <c r="BE17" s="532"/>
      <c r="BF17" s="483"/>
      <c r="BG17" s="483"/>
      <c r="BH17" s="483"/>
      <c r="BI17" s="483"/>
      <c r="BJ17" s="483"/>
      <c r="BK17" s="483"/>
      <c r="BL17" s="483"/>
    </row>
    <row r="18" spans="2:64" x14ac:dyDescent="0.3">
      <c r="I18" s="536"/>
    </row>
    <row r="19" spans="2:64" x14ac:dyDescent="0.3">
      <c r="I19" s="538"/>
    </row>
    <row r="20" spans="2:64" x14ac:dyDescent="0.3">
      <c r="I20" s="539"/>
    </row>
    <row r="21" spans="2:64" x14ac:dyDescent="0.3">
      <c r="B21" s="444"/>
      <c r="I21" s="540"/>
    </row>
    <row r="23" spans="2:64" x14ac:dyDescent="0.3">
      <c r="H23" s="494" t="s">
        <v>383</v>
      </c>
    </row>
  </sheetData>
  <mergeCells count="4">
    <mergeCell ref="K9:O9"/>
    <mergeCell ref="P9:T9"/>
    <mergeCell ref="K7:O7"/>
    <mergeCell ref="P7:T7"/>
  </mergeCells>
  <hyperlinks>
    <hyperlink ref="K1" location="Перелік_Index!A1" display="Повернутися до переліку / Return to the Index"/>
  </hyperlinks>
  <pageMargins left="0.7" right="0.7" top="0.75" bottom="0.75" header="0.3" footer="0.3"/>
  <pageSetup paperSize="9" orientation="portrait"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3"/>
  <dimension ref="A1:AM271"/>
  <sheetViews>
    <sheetView showGridLines="0" zoomScale="120" zoomScaleNormal="120" workbookViewId="0">
      <selection activeCell="F1" sqref="F1:G1"/>
    </sheetView>
  </sheetViews>
  <sheetFormatPr defaultColWidth="9.109375" defaultRowHeight="14.4" x14ac:dyDescent="0.3"/>
  <cols>
    <col min="1" max="1" width="6.88671875" style="566" customWidth="1"/>
    <col min="2" max="2" width="26.88671875" style="585" customWidth="1"/>
    <col min="3" max="3" width="12.88671875" style="585" customWidth="1"/>
    <col min="4" max="4" width="4.88671875" style="585" customWidth="1"/>
    <col min="5" max="5" width="7.44140625" style="586" customWidth="1"/>
    <col min="6" max="6" width="21" style="586" customWidth="1"/>
    <col min="7" max="7" width="20.88671875" style="586" customWidth="1"/>
    <col min="8" max="8" width="4.6640625" style="587" customWidth="1"/>
    <col min="9" max="23" width="4.6640625" style="588" customWidth="1"/>
    <col min="24" max="32" width="4.6640625" style="562" customWidth="1"/>
    <col min="33" max="37" width="4.6640625" style="588" customWidth="1"/>
    <col min="38" max="38" width="5.33203125" style="588" customWidth="1"/>
    <col min="39" max="39" width="5.88671875" style="588" customWidth="1"/>
    <col min="40" max="16384" width="9.109375" style="588"/>
  </cols>
  <sheetData>
    <row r="1" spans="1:39" s="542" customFormat="1" ht="10.5" customHeight="1" x14ac:dyDescent="0.2">
      <c r="A1" s="2" t="s">
        <v>48</v>
      </c>
      <c r="B1" s="541" t="s">
        <v>647</v>
      </c>
      <c r="D1" s="543"/>
      <c r="E1" s="543"/>
      <c r="F1" s="173" t="s">
        <v>50</v>
      </c>
      <c r="G1" s="174"/>
      <c r="H1" s="544"/>
    </row>
    <row r="2" spans="1:39" s="542" customFormat="1" ht="10.5" customHeight="1" x14ac:dyDescent="0.2">
      <c r="A2" s="2" t="s">
        <v>51</v>
      </c>
      <c r="B2" s="545" t="s">
        <v>648</v>
      </c>
      <c r="C2" s="545"/>
      <c r="D2" s="546"/>
      <c r="E2" s="547"/>
      <c r="F2" s="547"/>
      <c r="G2" s="547"/>
      <c r="H2" s="544"/>
    </row>
    <row r="3" spans="1:39" s="549" customFormat="1" ht="10.5" customHeight="1" x14ac:dyDescent="0.2">
      <c r="A3" s="548" t="s">
        <v>52</v>
      </c>
      <c r="B3" s="549" t="s">
        <v>53</v>
      </c>
      <c r="D3" s="550"/>
      <c r="E3" s="551"/>
      <c r="F3" s="551"/>
      <c r="G3" s="551"/>
      <c r="H3" s="552"/>
      <c r="X3" s="542"/>
      <c r="Y3" s="542"/>
      <c r="Z3" s="542"/>
      <c r="AA3" s="542"/>
      <c r="AB3" s="542"/>
      <c r="AC3" s="542"/>
      <c r="AD3" s="542"/>
      <c r="AE3" s="542"/>
      <c r="AF3" s="542"/>
    </row>
    <row r="4" spans="1:39" s="549" customFormat="1" ht="10.5" customHeight="1" x14ac:dyDescent="0.2">
      <c r="A4" s="548" t="s">
        <v>54</v>
      </c>
      <c r="B4" s="549" t="s">
        <v>55</v>
      </c>
      <c r="D4" s="550"/>
      <c r="E4" s="553"/>
      <c r="F4" s="553"/>
      <c r="G4" s="553"/>
      <c r="H4" s="552"/>
      <c r="X4" s="542"/>
      <c r="Y4" s="542"/>
      <c r="Z4" s="542"/>
      <c r="AA4" s="542"/>
      <c r="AB4" s="542"/>
      <c r="AC4" s="542"/>
      <c r="AD4" s="542"/>
      <c r="AE4" s="542"/>
      <c r="AF4" s="542"/>
    </row>
    <row r="5" spans="1:39" s="549" customFormat="1" ht="10.5" customHeight="1" x14ac:dyDescent="0.2">
      <c r="A5" s="554" t="s">
        <v>56</v>
      </c>
      <c r="D5" s="550"/>
      <c r="E5" s="553"/>
      <c r="F5" s="555"/>
      <c r="G5" s="553"/>
      <c r="H5" s="552"/>
      <c r="X5" s="542"/>
      <c r="Y5" s="542"/>
      <c r="Z5" s="542"/>
      <c r="AA5" s="542"/>
      <c r="AB5" s="542"/>
      <c r="AC5" s="542"/>
      <c r="AD5" s="542"/>
      <c r="AE5" s="542"/>
      <c r="AF5" s="542"/>
    </row>
    <row r="6" spans="1:39" s="549" customFormat="1" ht="10.5" customHeight="1" x14ac:dyDescent="0.2">
      <c r="A6" s="554" t="s">
        <v>57</v>
      </c>
      <c r="D6" s="550"/>
      <c r="E6" s="553"/>
      <c r="F6" s="555"/>
      <c r="G6" s="553"/>
      <c r="H6" s="556"/>
      <c r="I6" s="556"/>
      <c r="K6" s="557"/>
      <c r="X6" s="542"/>
      <c r="Y6" s="542"/>
      <c r="Z6" s="542"/>
      <c r="AA6" s="542"/>
      <c r="AB6" s="542"/>
      <c r="AC6" s="542"/>
      <c r="AD6" s="542"/>
      <c r="AE6" s="542"/>
      <c r="AF6" s="542"/>
    </row>
    <row r="7" spans="1:39" s="562" customFormat="1" x14ac:dyDescent="0.3">
      <c r="A7" s="558"/>
      <c r="B7" s="559"/>
      <c r="C7" s="560"/>
      <c r="D7" s="561"/>
      <c r="H7" s="563"/>
      <c r="I7" s="563"/>
      <c r="J7" s="564"/>
      <c r="K7" s="565"/>
    </row>
    <row r="8" spans="1:39" s="566" customFormat="1" ht="17.25" customHeight="1" x14ac:dyDescent="0.3">
      <c r="A8" s="558"/>
      <c r="B8" s="558"/>
      <c r="C8" s="560"/>
      <c r="D8" s="561"/>
      <c r="F8" s="567"/>
      <c r="G8" s="567"/>
      <c r="H8" s="568" t="s">
        <v>76</v>
      </c>
      <c r="I8" s="568"/>
      <c r="J8" s="568"/>
      <c r="K8" s="568"/>
      <c r="L8" s="568"/>
      <c r="M8" s="568"/>
      <c r="N8" s="568" t="s">
        <v>130</v>
      </c>
      <c r="O8" s="568"/>
      <c r="P8" s="568"/>
      <c r="Q8" s="568"/>
      <c r="R8" s="568" t="s">
        <v>133</v>
      </c>
      <c r="S8" s="568"/>
      <c r="T8" s="568"/>
      <c r="U8" s="568"/>
      <c r="V8" s="568" t="s">
        <v>144</v>
      </c>
      <c r="W8" s="568"/>
      <c r="X8" s="568"/>
      <c r="Y8" s="568"/>
      <c r="Z8" s="569" t="s">
        <v>151</v>
      </c>
      <c r="AA8" s="569"/>
      <c r="AB8" s="568"/>
      <c r="AC8" s="568"/>
      <c r="AD8" s="568" t="s">
        <v>257</v>
      </c>
      <c r="AE8" s="568"/>
      <c r="AF8" s="568"/>
      <c r="AG8" s="568"/>
      <c r="AH8" s="569" t="s">
        <v>269</v>
      </c>
      <c r="AJ8" s="570"/>
      <c r="AK8" s="570"/>
      <c r="AL8" s="568" t="s">
        <v>343</v>
      </c>
    </row>
    <row r="9" spans="1:39" s="566" customFormat="1" x14ac:dyDescent="0.3">
      <c r="A9" s="558"/>
      <c r="B9" s="558"/>
      <c r="C9" s="560"/>
      <c r="D9" s="561"/>
      <c r="E9" s="571"/>
      <c r="F9" s="571"/>
      <c r="G9" s="571"/>
      <c r="H9" s="568" t="s">
        <v>77</v>
      </c>
      <c r="I9" s="568"/>
      <c r="J9" s="568"/>
      <c r="K9" s="568"/>
      <c r="L9" s="568"/>
      <c r="M9" s="568"/>
      <c r="N9" s="568" t="s">
        <v>431</v>
      </c>
      <c r="O9" s="568"/>
      <c r="P9" s="568"/>
      <c r="Q9" s="568"/>
      <c r="R9" s="568" t="s">
        <v>134</v>
      </c>
      <c r="S9" s="568"/>
      <c r="T9" s="568"/>
      <c r="U9" s="568"/>
      <c r="V9" s="568" t="s">
        <v>143</v>
      </c>
      <c r="W9" s="568"/>
      <c r="X9" s="568"/>
      <c r="Y9" s="568"/>
      <c r="Z9" s="569" t="s">
        <v>152</v>
      </c>
      <c r="AA9" s="569"/>
      <c r="AB9" s="568"/>
      <c r="AC9" s="568"/>
      <c r="AD9" s="568" t="s">
        <v>258</v>
      </c>
      <c r="AE9" s="568"/>
      <c r="AF9" s="568"/>
      <c r="AG9" s="568"/>
      <c r="AH9" s="569" t="s">
        <v>270</v>
      </c>
      <c r="AJ9" s="570"/>
      <c r="AK9" s="570"/>
      <c r="AL9" s="568" t="s">
        <v>344</v>
      </c>
    </row>
    <row r="10" spans="1:39" s="562" customFormat="1" x14ac:dyDescent="0.3">
      <c r="A10" s="558"/>
      <c r="B10" s="559"/>
      <c r="C10" s="560"/>
      <c r="D10" s="561"/>
      <c r="F10" s="572" t="s">
        <v>649</v>
      </c>
      <c r="G10" s="572" t="s">
        <v>650</v>
      </c>
      <c r="H10" s="573">
        <v>127.00334221000001</v>
      </c>
      <c r="I10" s="574"/>
      <c r="J10" s="573">
        <v>237.19637672999997</v>
      </c>
      <c r="K10" s="574"/>
      <c r="L10" s="573">
        <v>328.17555827999996</v>
      </c>
      <c r="M10" s="574"/>
      <c r="N10" s="573">
        <v>388.53001585999993</v>
      </c>
      <c r="O10" s="574"/>
      <c r="P10" s="573">
        <v>74.400399520000008</v>
      </c>
      <c r="R10" s="573">
        <v>151.87934077</v>
      </c>
      <c r="T10" s="573">
        <v>237.49846737999997</v>
      </c>
      <c r="V10" s="573">
        <v>312.77964768999999</v>
      </c>
      <c r="X10" s="573">
        <v>69.476338659999996</v>
      </c>
      <c r="Z10" s="573">
        <v>141.6</v>
      </c>
      <c r="AB10" s="573">
        <v>219.6</v>
      </c>
      <c r="AD10" s="573">
        <v>294.2</v>
      </c>
      <c r="AF10" s="573">
        <v>74.2</v>
      </c>
      <c r="AH10" s="573">
        <v>148.80000000000001</v>
      </c>
      <c r="AJ10" s="573">
        <v>229.2</v>
      </c>
      <c r="AL10" s="573">
        <v>309.7</v>
      </c>
    </row>
    <row r="11" spans="1:39" s="562" customFormat="1" x14ac:dyDescent="0.3">
      <c r="A11" s="558"/>
      <c r="B11" s="575"/>
      <c r="C11" s="576"/>
      <c r="D11" s="561"/>
      <c r="F11" s="577" t="s">
        <v>651</v>
      </c>
      <c r="G11" s="578" t="s">
        <v>652</v>
      </c>
      <c r="H11" s="573">
        <v>-38.052616200000003</v>
      </c>
      <c r="I11" s="574"/>
      <c r="J11" s="573">
        <v>-39.106151920000002</v>
      </c>
      <c r="K11" s="574"/>
      <c r="L11" s="573">
        <v>-70.505014189999997</v>
      </c>
      <c r="M11" s="574"/>
      <c r="N11" s="573">
        <v>-159.14239758000002</v>
      </c>
      <c r="O11" s="574"/>
      <c r="P11" s="573">
        <v>-24.13673356</v>
      </c>
      <c r="R11" s="573">
        <v>-24.589574839999997</v>
      </c>
      <c r="T11" s="573">
        <v>-33.113401909999993</v>
      </c>
      <c r="V11" s="573">
        <v>-14.163556280000021</v>
      </c>
      <c r="X11" s="573">
        <v>7.297318699999999</v>
      </c>
      <c r="Z11" s="573">
        <v>6.2</v>
      </c>
      <c r="AB11" s="573">
        <v>12.7</v>
      </c>
      <c r="AD11" s="573">
        <v>8.3000000000000007</v>
      </c>
      <c r="AF11" s="573">
        <v>-24.2</v>
      </c>
      <c r="AH11" s="573">
        <v>-13</v>
      </c>
      <c r="AJ11" s="573">
        <v>-11.2</v>
      </c>
      <c r="AL11" s="573">
        <v>-16.600000000000001</v>
      </c>
    </row>
    <row r="12" spans="1:39" s="562" customFormat="1" x14ac:dyDescent="0.3">
      <c r="A12" s="579"/>
      <c r="B12" s="575"/>
      <c r="C12" s="580"/>
      <c r="D12" s="561"/>
      <c r="F12" s="577" t="s">
        <v>653</v>
      </c>
      <c r="G12" s="577" t="s">
        <v>654</v>
      </c>
      <c r="I12" s="573">
        <v>-3.5781525699999452</v>
      </c>
      <c r="J12" s="581"/>
      <c r="K12" s="573">
        <v>32.834583329999958</v>
      </c>
      <c r="L12" s="581"/>
      <c r="M12" s="573">
        <v>21.040451579999896</v>
      </c>
      <c r="N12" s="581"/>
      <c r="O12" s="573">
        <v>-69.419685040000005</v>
      </c>
      <c r="Q12" s="573">
        <v>-8.118920840000003</v>
      </c>
      <c r="S12" s="573">
        <v>4.4781836000000235</v>
      </c>
      <c r="U12" s="573">
        <v>19.2</v>
      </c>
      <c r="W12" s="573">
        <v>35.411648829999983</v>
      </c>
      <c r="Y12" s="573">
        <v>9.4</v>
      </c>
      <c r="AA12" s="573">
        <v>24.289098429999978</v>
      </c>
      <c r="AC12" s="573">
        <v>44.4</v>
      </c>
      <c r="AE12" s="573">
        <v>27.1</v>
      </c>
      <c r="AG12" s="573">
        <v>-16.3</v>
      </c>
      <c r="AI12" s="573">
        <v>29.1</v>
      </c>
      <c r="AK12" s="573">
        <v>35.299999999999997</v>
      </c>
      <c r="AM12" s="573">
        <v>21.6</v>
      </c>
    </row>
    <row r="13" spans="1:39" s="562" customFormat="1" x14ac:dyDescent="0.3">
      <c r="A13" s="558"/>
      <c r="B13" s="559"/>
      <c r="C13" s="560"/>
      <c r="D13" s="561"/>
      <c r="F13" s="577" t="s">
        <v>655</v>
      </c>
      <c r="G13" s="577" t="s">
        <v>656</v>
      </c>
      <c r="H13" s="582">
        <v>0.72778838977929916</v>
      </c>
      <c r="I13" s="583"/>
      <c r="J13" s="582">
        <v>0.70911278618435425</v>
      </c>
      <c r="K13" s="583"/>
      <c r="L13" s="582">
        <v>0.73666529949944748</v>
      </c>
      <c r="M13" s="583"/>
      <c r="N13" s="582">
        <v>0.80403113938057924</v>
      </c>
      <c r="O13" s="583"/>
      <c r="P13" s="582">
        <v>0.90547560143867778</v>
      </c>
      <c r="R13" s="582">
        <v>0.87570931272936425</v>
      </c>
      <c r="T13" s="582">
        <v>0.83466618661051739</v>
      </c>
      <c r="V13" s="582">
        <v>0.88893123855841261</v>
      </c>
      <c r="X13" s="582">
        <v>1.0369748334902622</v>
      </c>
      <c r="Z13" s="582">
        <v>1.0083614393508411</v>
      </c>
      <c r="AB13" s="582">
        <v>0.99258837406547507</v>
      </c>
      <c r="AD13" s="582">
        <v>1.0379967925032223</v>
      </c>
      <c r="AF13" s="582">
        <v>1.02</v>
      </c>
      <c r="AH13" s="582">
        <v>1.0309999999999999</v>
      </c>
      <c r="AJ13" s="582">
        <v>1.0089999999999999</v>
      </c>
      <c r="AL13" s="582">
        <v>1.0169999999999999</v>
      </c>
    </row>
    <row r="14" spans="1:39" s="562" customFormat="1" x14ac:dyDescent="0.3">
      <c r="A14" s="558"/>
      <c r="B14" s="559"/>
      <c r="C14" s="560"/>
      <c r="D14" s="561"/>
      <c r="E14" s="577"/>
      <c r="F14" s="577"/>
      <c r="G14" s="577"/>
      <c r="H14" s="566"/>
    </row>
    <row r="15" spans="1:39" s="562" customFormat="1" x14ac:dyDescent="0.3">
      <c r="A15" s="558"/>
      <c r="B15" s="559"/>
      <c r="C15" s="560"/>
      <c r="D15" s="561"/>
      <c r="E15" s="577"/>
      <c r="F15" s="577"/>
      <c r="G15" s="577"/>
      <c r="H15" s="566"/>
    </row>
    <row r="16" spans="1:39" s="562" customFormat="1" x14ac:dyDescent="0.3">
      <c r="A16" s="558"/>
      <c r="B16" s="559"/>
      <c r="C16" s="560"/>
      <c r="D16" s="561"/>
      <c r="E16" s="577"/>
      <c r="F16" s="577"/>
      <c r="G16" s="577"/>
      <c r="H16" s="584"/>
      <c r="I16" s="565"/>
      <c r="J16" s="565"/>
      <c r="K16" s="565"/>
    </row>
    <row r="17" spans="1:32" x14ac:dyDescent="0.3">
      <c r="C17" s="566"/>
      <c r="D17" s="566"/>
      <c r="T17" s="589"/>
    </row>
    <row r="18" spans="1:32" x14ac:dyDescent="0.3">
      <c r="C18" s="566"/>
      <c r="D18" s="566"/>
      <c r="E18" s="590"/>
      <c r="F18" s="590"/>
      <c r="G18" s="590"/>
    </row>
    <row r="19" spans="1:32" x14ac:dyDescent="0.3">
      <c r="E19" s="590"/>
      <c r="F19" s="590"/>
      <c r="G19" s="590"/>
      <c r="H19" s="591"/>
    </row>
    <row r="20" spans="1:32" x14ac:dyDescent="0.3">
      <c r="D20" s="566"/>
      <c r="E20" s="590"/>
      <c r="F20" s="590"/>
      <c r="G20" s="590"/>
    </row>
    <row r="21" spans="1:32" x14ac:dyDescent="0.3">
      <c r="D21" s="566"/>
      <c r="E21" s="590"/>
      <c r="F21" s="590"/>
      <c r="G21" s="590"/>
    </row>
    <row r="22" spans="1:32" x14ac:dyDescent="0.3">
      <c r="E22" s="590"/>
      <c r="F22" s="590"/>
      <c r="G22" s="590"/>
    </row>
    <row r="23" spans="1:32" x14ac:dyDescent="0.3">
      <c r="E23" s="590"/>
      <c r="F23" s="590"/>
      <c r="G23" s="590"/>
    </row>
    <row r="24" spans="1:32" x14ac:dyDescent="0.3">
      <c r="E24" s="590"/>
      <c r="F24" s="590"/>
      <c r="G24" s="590"/>
    </row>
    <row r="25" spans="1:32" x14ac:dyDescent="0.3">
      <c r="E25" s="590"/>
      <c r="F25" s="590"/>
      <c r="G25" s="590"/>
    </row>
    <row r="26" spans="1:32" x14ac:dyDescent="0.3">
      <c r="E26" s="590"/>
      <c r="F26" s="590"/>
      <c r="G26" s="590"/>
    </row>
    <row r="27" spans="1:32" x14ac:dyDescent="0.3">
      <c r="E27" s="590"/>
    </row>
    <row r="28" spans="1:32" x14ac:dyDescent="0.3">
      <c r="E28" s="590"/>
      <c r="F28" s="444"/>
      <c r="G28" s="444"/>
    </row>
    <row r="29" spans="1:32" x14ac:dyDescent="0.3">
      <c r="E29" s="590"/>
      <c r="F29" s="590"/>
      <c r="G29" s="590"/>
    </row>
    <row r="30" spans="1:32" x14ac:dyDescent="0.3">
      <c r="E30" s="590"/>
      <c r="F30" s="590"/>
      <c r="G30" s="590"/>
    </row>
    <row r="31" spans="1:32" s="568" customFormat="1" x14ac:dyDescent="0.3">
      <c r="A31" s="566"/>
      <c r="B31" s="585"/>
      <c r="C31" s="585"/>
      <c r="D31" s="585"/>
      <c r="E31" s="590"/>
      <c r="F31" s="590"/>
      <c r="G31" s="590"/>
      <c r="H31" s="587"/>
      <c r="I31" s="588"/>
      <c r="J31" s="588"/>
      <c r="K31" s="588"/>
      <c r="L31" s="588"/>
      <c r="M31" s="588"/>
      <c r="X31" s="569"/>
      <c r="Y31" s="569"/>
      <c r="Z31" s="569"/>
      <c r="AA31" s="569"/>
      <c r="AB31" s="569"/>
      <c r="AC31" s="569"/>
      <c r="AD31" s="569"/>
      <c r="AE31" s="569"/>
      <c r="AF31" s="569"/>
    </row>
    <row r="32" spans="1:32" s="568" customFormat="1" x14ac:dyDescent="0.3">
      <c r="A32" s="566"/>
      <c r="B32" s="585"/>
      <c r="C32" s="585"/>
      <c r="D32" s="585"/>
      <c r="E32" s="590"/>
      <c r="F32" s="590"/>
      <c r="G32" s="590"/>
      <c r="H32" s="587"/>
      <c r="I32" s="588"/>
      <c r="J32" s="588"/>
      <c r="K32" s="588"/>
      <c r="L32" s="588"/>
      <c r="M32" s="588"/>
      <c r="X32" s="569"/>
      <c r="Y32" s="569"/>
      <c r="Z32" s="569"/>
      <c r="AA32" s="569"/>
      <c r="AB32" s="569"/>
      <c r="AC32" s="569"/>
      <c r="AD32" s="569"/>
      <c r="AE32" s="569"/>
      <c r="AF32" s="569"/>
    </row>
    <row r="33" spans="1:32" s="568" customFormat="1" x14ac:dyDescent="0.3">
      <c r="A33" s="566"/>
      <c r="B33" s="585"/>
      <c r="C33" s="585"/>
      <c r="D33" s="585"/>
      <c r="E33" s="590"/>
      <c r="F33" s="590"/>
      <c r="G33" s="590"/>
      <c r="H33" s="587"/>
      <c r="I33" s="588"/>
      <c r="J33" s="588"/>
      <c r="K33" s="588"/>
      <c r="L33" s="588"/>
      <c r="M33" s="588"/>
      <c r="X33" s="569"/>
      <c r="Y33" s="569"/>
      <c r="Z33" s="569"/>
      <c r="AA33" s="569"/>
      <c r="AB33" s="569"/>
      <c r="AC33" s="569"/>
      <c r="AD33" s="569"/>
      <c r="AE33" s="569"/>
      <c r="AF33" s="569"/>
    </row>
    <row r="34" spans="1:32" s="568" customFormat="1" x14ac:dyDescent="0.3">
      <c r="A34" s="566"/>
      <c r="B34" s="585"/>
      <c r="C34" s="585"/>
      <c r="D34" s="585"/>
      <c r="E34" s="590"/>
      <c r="F34" s="590"/>
      <c r="G34" s="590"/>
      <c r="H34" s="587"/>
      <c r="I34" s="588"/>
      <c r="J34" s="588"/>
      <c r="K34" s="588"/>
      <c r="L34" s="588"/>
      <c r="M34" s="588"/>
      <c r="X34" s="569"/>
      <c r="Y34" s="569"/>
      <c r="Z34" s="569"/>
      <c r="AA34" s="569"/>
      <c r="AB34" s="569"/>
      <c r="AC34" s="569"/>
      <c r="AD34" s="569"/>
      <c r="AE34" s="569"/>
      <c r="AF34" s="569"/>
    </row>
    <row r="35" spans="1:32" s="568" customFormat="1" x14ac:dyDescent="0.3">
      <c r="A35" s="566"/>
      <c r="B35" s="585"/>
      <c r="C35" s="585"/>
      <c r="D35" s="585"/>
      <c r="E35" s="590"/>
      <c r="F35" s="590"/>
      <c r="G35" s="590"/>
      <c r="H35" s="587"/>
      <c r="I35" s="588"/>
      <c r="J35" s="588"/>
      <c r="K35" s="588"/>
      <c r="L35" s="588"/>
      <c r="M35" s="588"/>
      <c r="X35" s="569"/>
      <c r="Y35" s="569"/>
      <c r="Z35" s="569"/>
      <c r="AA35" s="569"/>
      <c r="AB35" s="569"/>
      <c r="AC35" s="569"/>
      <c r="AD35" s="569"/>
      <c r="AE35" s="569"/>
      <c r="AF35" s="569"/>
    </row>
    <row r="36" spans="1:32" s="568" customFormat="1" x14ac:dyDescent="0.3">
      <c r="A36" s="566"/>
      <c r="B36" s="585"/>
      <c r="C36" s="585"/>
      <c r="D36" s="585"/>
      <c r="E36" s="590"/>
      <c r="F36" s="590"/>
      <c r="G36" s="590"/>
      <c r="H36" s="587"/>
      <c r="I36" s="588"/>
      <c r="J36" s="588"/>
      <c r="K36" s="588"/>
      <c r="L36" s="588"/>
      <c r="M36" s="588"/>
      <c r="X36" s="569"/>
      <c r="Y36" s="569"/>
      <c r="Z36" s="569"/>
      <c r="AA36" s="569"/>
      <c r="AB36" s="569"/>
      <c r="AC36" s="569"/>
      <c r="AD36" s="569"/>
      <c r="AE36" s="569"/>
      <c r="AF36" s="569"/>
    </row>
    <row r="37" spans="1:32" s="568" customFormat="1" x14ac:dyDescent="0.3">
      <c r="A37" s="566"/>
      <c r="B37" s="585"/>
      <c r="C37" s="585"/>
      <c r="D37" s="585"/>
      <c r="E37" s="590"/>
      <c r="F37" s="590"/>
      <c r="G37" s="590"/>
      <c r="H37" s="587"/>
      <c r="I37" s="588"/>
      <c r="J37" s="588"/>
      <c r="K37" s="588"/>
      <c r="L37" s="588"/>
      <c r="M37" s="588"/>
      <c r="X37" s="569"/>
      <c r="Y37" s="569"/>
      <c r="Z37" s="569"/>
      <c r="AA37" s="569"/>
      <c r="AB37" s="569"/>
      <c r="AC37" s="569"/>
      <c r="AD37" s="569"/>
      <c r="AE37" s="569"/>
      <c r="AF37" s="569"/>
    </row>
    <row r="38" spans="1:32" s="568" customFormat="1" x14ac:dyDescent="0.3">
      <c r="A38" s="566"/>
      <c r="B38" s="585"/>
      <c r="C38" s="585"/>
      <c r="D38" s="585"/>
      <c r="E38" s="590"/>
      <c r="F38" s="590"/>
      <c r="G38" s="590"/>
      <c r="H38" s="587"/>
      <c r="I38" s="588"/>
      <c r="J38" s="588"/>
      <c r="K38" s="588"/>
      <c r="L38" s="588"/>
      <c r="M38" s="588"/>
      <c r="X38" s="569"/>
      <c r="Y38" s="569"/>
      <c r="Z38" s="569"/>
      <c r="AA38" s="569"/>
      <c r="AB38" s="569"/>
      <c r="AC38" s="569"/>
      <c r="AD38" s="569"/>
      <c r="AE38" s="569"/>
      <c r="AF38" s="569"/>
    </row>
    <row r="39" spans="1:32" s="568" customFormat="1" x14ac:dyDescent="0.3">
      <c r="A39" s="566"/>
      <c r="B39" s="585"/>
      <c r="C39" s="585"/>
      <c r="D39" s="585"/>
      <c r="E39" s="590"/>
      <c r="F39" s="590"/>
      <c r="G39" s="590"/>
      <c r="H39" s="587"/>
      <c r="I39" s="588"/>
      <c r="J39" s="588"/>
      <c r="K39" s="588"/>
      <c r="L39" s="588"/>
      <c r="M39" s="588"/>
      <c r="X39" s="569"/>
      <c r="Y39" s="569"/>
      <c r="Z39" s="569"/>
      <c r="AA39" s="569"/>
      <c r="AB39" s="569"/>
      <c r="AC39" s="569"/>
      <c r="AD39" s="569"/>
      <c r="AE39" s="569"/>
      <c r="AF39" s="569"/>
    </row>
    <row r="40" spans="1:32" s="568" customFormat="1" x14ac:dyDescent="0.3">
      <c r="A40" s="566"/>
      <c r="B40" s="585"/>
      <c r="C40" s="585"/>
      <c r="D40" s="585"/>
      <c r="E40" s="590"/>
      <c r="F40" s="590"/>
      <c r="G40" s="590"/>
      <c r="H40" s="587"/>
      <c r="I40" s="588"/>
      <c r="J40" s="588"/>
      <c r="K40" s="588"/>
      <c r="L40" s="588"/>
      <c r="M40" s="588"/>
      <c r="X40" s="569"/>
      <c r="Y40" s="569"/>
      <c r="Z40" s="569"/>
      <c r="AA40" s="569"/>
      <c r="AB40" s="569"/>
      <c r="AC40" s="569"/>
      <c r="AD40" s="569"/>
      <c r="AE40" s="569"/>
      <c r="AF40" s="569"/>
    </row>
    <row r="41" spans="1:32" s="568" customFormat="1" x14ac:dyDescent="0.3">
      <c r="A41" s="566"/>
      <c r="B41" s="585"/>
      <c r="C41" s="585"/>
      <c r="D41" s="585"/>
      <c r="E41" s="590"/>
      <c r="F41" s="590"/>
      <c r="G41" s="590"/>
      <c r="H41" s="587"/>
      <c r="I41" s="588"/>
      <c r="J41" s="588"/>
      <c r="K41" s="588"/>
      <c r="L41" s="588"/>
      <c r="M41" s="588"/>
      <c r="X41" s="569"/>
      <c r="Y41" s="569"/>
      <c r="Z41" s="569"/>
      <c r="AA41" s="569"/>
      <c r="AB41" s="569"/>
      <c r="AC41" s="569"/>
      <c r="AD41" s="569"/>
      <c r="AE41" s="569"/>
      <c r="AF41" s="569"/>
    </row>
    <row r="42" spans="1:32" s="568" customFormat="1" x14ac:dyDescent="0.3">
      <c r="A42" s="566"/>
      <c r="B42" s="585"/>
      <c r="C42" s="585"/>
      <c r="D42" s="585"/>
      <c r="E42" s="590"/>
      <c r="F42" s="590"/>
      <c r="G42" s="590"/>
      <c r="H42" s="587"/>
      <c r="I42" s="588"/>
      <c r="J42" s="588"/>
      <c r="K42" s="588"/>
      <c r="L42" s="588"/>
      <c r="M42" s="588"/>
      <c r="X42" s="569"/>
      <c r="Y42" s="569"/>
      <c r="Z42" s="569"/>
      <c r="AA42" s="569"/>
      <c r="AB42" s="569"/>
      <c r="AC42" s="569"/>
      <c r="AD42" s="569"/>
      <c r="AE42" s="569"/>
      <c r="AF42" s="569"/>
    </row>
    <row r="43" spans="1:32" s="568" customFormat="1" x14ac:dyDescent="0.3">
      <c r="A43" s="566"/>
      <c r="B43" s="585"/>
      <c r="C43" s="585"/>
      <c r="D43" s="585"/>
      <c r="E43" s="590"/>
      <c r="F43" s="590"/>
      <c r="G43" s="590"/>
      <c r="H43" s="587"/>
      <c r="I43" s="588"/>
      <c r="J43" s="588"/>
      <c r="K43" s="588"/>
      <c r="L43" s="588"/>
      <c r="M43" s="588"/>
      <c r="X43" s="569"/>
      <c r="Y43" s="569"/>
      <c r="Z43" s="569"/>
      <c r="AA43" s="569"/>
      <c r="AB43" s="569"/>
      <c r="AC43" s="569"/>
      <c r="AD43" s="569"/>
      <c r="AE43" s="569"/>
      <c r="AF43" s="569"/>
    </row>
    <row r="44" spans="1:32" s="568" customFormat="1" x14ac:dyDescent="0.3">
      <c r="A44" s="566"/>
      <c r="B44" s="585"/>
      <c r="C44" s="585"/>
      <c r="D44" s="585"/>
      <c r="E44" s="590"/>
      <c r="F44" s="590"/>
      <c r="G44" s="590"/>
      <c r="H44" s="587"/>
      <c r="I44" s="588"/>
      <c r="J44" s="588"/>
      <c r="K44" s="588"/>
      <c r="L44" s="588"/>
      <c r="M44" s="588"/>
      <c r="X44" s="569"/>
      <c r="Y44" s="569"/>
      <c r="Z44" s="569"/>
      <c r="AA44" s="569"/>
      <c r="AB44" s="569"/>
      <c r="AC44" s="569"/>
      <c r="AD44" s="569"/>
      <c r="AE44" s="569"/>
      <c r="AF44" s="569"/>
    </row>
    <row r="45" spans="1:32" s="568" customFormat="1" x14ac:dyDescent="0.3">
      <c r="A45" s="566"/>
      <c r="B45" s="585"/>
      <c r="C45" s="585"/>
      <c r="D45" s="585"/>
      <c r="E45" s="590"/>
      <c r="F45" s="590"/>
      <c r="G45" s="590"/>
      <c r="H45" s="587"/>
      <c r="I45" s="588"/>
      <c r="J45" s="588"/>
      <c r="K45" s="588"/>
      <c r="L45" s="588"/>
      <c r="M45" s="588"/>
      <c r="X45" s="569"/>
      <c r="Y45" s="569"/>
      <c r="Z45" s="569"/>
      <c r="AA45" s="569"/>
      <c r="AB45" s="569"/>
      <c r="AC45" s="569"/>
      <c r="AD45" s="569"/>
      <c r="AE45" s="569"/>
      <c r="AF45" s="569"/>
    </row>
    <row r="46" spans="1:32" s="568" customFormat="1" x14ac:dyDescent="0.3">
      <c r="A46" s="566"/>
      <c r="B46" s="585"/>
      <c r="C46" s="585"/>
      <c r="D46" s="585"/>
      <c r="E46" s="590"/>
      <c r="F46" s="590"/>
      <c r="G46" s="590"/>
      <c r="H46" s="587"/>
      <c r="I46" s="588"/>
      <c r="J46" s="588"/>
      <c r="K46" s="588"/>
      <c r="L46" s="588"/>
      <c r="M46" s="588"/>
      <c r="X46" s="569"/>
      <c r="Y46" s="569"/>
      <c r="Z46" s="569"/>
      <c r="AA46" s="569"/>
      <c r="AB46" s="569"/>
      <c r="AC46" s="569"/>
      <c r="AD46" s="569"/>
      <c r="AE46" s="569"/>
      <c r="AF46" s="569"/>
    </row>
    <row r="47" spans="1:32" x14ac:dyDescent="0.3">
      <c r="E47" s="590"/>
      <c r="F47" s="590"/>
      <c r="G47" s="590"/>
    </row>
    <row r="48" spans="1:32" x14ac:dyDescent="0.3">
      <c r="E48" s="590"/>
      <c r="F48" s="590"/>
      <c r="G48" s="590"/>
    </row>
    <row r="49" spans="1:8" x14ac:dyDescent="0.3">
      <c r="E49" s="590"/>
      <c r="F49" s="590"/>
      <c r="G49" s="590"/>
    </row>
    <row r="54" spans="1:8" s="593" customFormat="1" x14ac:dyDescent="0.3">
      <c r="A54" s="566"/>
      <c r="B54" s="585"/>
      <c r="C54" s="585"/>
      <c r="D54" s="585"/>
      <c r="E54" s="586"/>
      <c r="F54" s="586"/>
      <c r="G54" s="586"/>
      <c r="H54" s="592"/>
    </row>
    <row r="55" spans="1:8" s="593" customFormat="1" x14ac:dyDescent="0.3">
      <c r="A55" s="566"/>
      <c r="B55" s="585"/>
      <c r="C55" s="585"/>
      <c r="D55" s="585"/>
      <c r="E55" s="586"/>
      <c r="F55" s="586"/>
      <c r="G55" s="586"/>
      <c r="H55" s="592"/>
    </row>
    <row r="56" spans="1:8" s="593" customFormat="1" x14ac:dyDescent="0.3">
      <c r="A56" s="566"/>
      <c r="B56" s="585"/>
      <c r="C56" s="585"/>
      <c r="D56" s="585"/>
      <c r="E56" s="586"/>
      <c r="F56" s="586"/>
      <c r="G56" s="586"/>
      <c r="H56" s="592"/>
    </row>
    <row r="57" spans="1:8" s="593" customFormat="1" x14ac:dyDescent="0.3">
      <c r="A57" s="566"/>
      <c r="B57" s="585"/>
      <c r="C57" s="585"/>
      <c r="D57" s="585"/>
      <c r="E57" s="586"/>
      <c r="F57" s="586"/>
      <c r="G57" s="586"/>
      <c r="H57" s="592"/>
    </row>
    <row r="58" spans="1:8" s="593" customFormat="1" x14ac:dyDescent="0.3">
      <c r="A58" s="566"/>
      <c r="B58" s="585"/>
      <c r="C58" s="585"/>
      <c r="D58" s="585"/>
      <c r="E58" s="586"/>
      <c r="F58" s="586"/>
      <c r="G58" s="586"/>
      <c r="H58" s="592"/>
    </row>
    <row r="59" spans="1:8" s="593" customFormat="1" x14ac:dyDescent="0.3">
      <c r="A59" s="566"/>
      <c r="B59" s="585"/>
      <c r="C59" s="585"/>
      <c r="D59" s="585"/>
      <c r="E59" s="586"/>
      <c r="F59" s="586"/>
      <c r="G59" s="586"/>
      <c r="H59" s="592"/>
    </row>
    <row r="60" spans="1:8" s="593" customFormat="1" x14ac:dyDescent="0.3">
      <c r="A60" s="566"/>
      <c r="B60" s="585"/>
      <c r="C60" s="585"/>
      <c r="D60" s="585"/>
      <c r="E60" s="586"/>
      <c r="F60" s="586"/>
      <c r="G60" s="586"/>
      <c r="H60" s="592"/>
    </row>
    <row r="61" spans="1:8" s="593" customFormat="1" x14ac:dyDescent="0.3">
      <c r="A61" s="566"/>
      <c r="B61" s="585"/>
      <c r="C61" s="585"/>
      <c r="D61" s="585"/>
      <c r="E61" s="586"/>
      <c r="F61" s="586"/>
      <c r="G61" s="586"/>
      <c r="H61" s="592"/>
    </row>
    <row r="62" spans="1:8" s="593" customFormat="1" x14ac:dyDescent="0.3">
      <c r="A62" s="566"/>
      <c r="B62" s="585"/>
      <c r="C62" s="585"/>
      <c r="D62" s="585"/>
      <c r="E62" s="586"/>
      <c r="F62" s="586"/>
      <c r="G62" s="586"/>
      <c r="H62" s="592"/>
    </row>
    <row r="63" spans="1:8" s="593" customFormat="1" x14ac:dyDescent="0.3">
      <c r="A63" s="566"/>
      <c r="B63" s="585"/>
      <c r="C63" s="585"/>
      <c r="D63" s="585"/>
      <c r="E63" s="586"/>
      <c r="F63" s="586"/>
      <c r="G63" s="586"/>
      <c r="H63" s="592"/>
    </row>
    <row r="64" spans="1:8" s="593" customFormat="1" x14ac:dyDescent="0.3">
      <c r="A64" s="566"/>
      <c r="B64" s="585"/>
      <c r="C64" s="585"/>
      <c r="D64" s="585"/>
      <c r="E64" s="586"/>
      <c r="F64" s="586"/>
      <c r="G64" s="586"/>
      <c r="H64" s="592"/>
    </row>
    <row r="65" spans="1:8" s="593" customFormat="1" x14ac:dyDescent="0.3">
      <c r="A65" s="566"/>
      <c r="B65" s="585"/>
      <c r="C65" s="585"/>
      <c r="D65" s="585"/>
      <c r="E65" s="586"/>
      <c r="F65" s="586"/>
      <c r="G65" s="586"/>
      <c r="H65" s="592"/>
    </row>
    <row r="66" spans="1:8" s="593" customFormat="1" x14ac:dyDescent="0.3">
      <c r="A66" s="566"/>
      <c r="B66" s="585"/>
      <c r="C66" s="585"/>
      <c r="D66" s="585"/>
      <c r="E66" s="586"/>
      <c r="F66" s="586"/>
      <c r="G66" s="586"/>
      <c r="H66" s="592"/>
    </row>
    <row r="67" spans="1:8" s="593" customFormat="1" x14ac:dyDescent="0.3">
      <c r="A67" s="566"/>
      <c r="B67" s="585"/>
      <c r="C67" s="585"/>
      <c r="D67" s="585"/>
      <c r="E67" s="586"/>
      <c r="F67" s="586"/>
      <c r="G67" s="586"/>
      <c r="H67" s="592"/>
    </row>
    <row r="68" spans="1:8" s="593" customFormat="1" x14ac:dyDescent="0.3">
      <c r="A68" s="566"/>
      <c r="B68" s="585"/>
      <c r="C68" s="585"/>
      <c r="D68" s="585"/>
      <c r="E68" s="586"/>
      <c r="F68" s="586"/>
      <c r="G68" s="586"/>
      <c r="H68" s="592"/>
    </row>
    <row r="69" spans="1:8" s="593" customFormat="1" x14ac:dyDescent="0.3">
      <c r="A69" s="566"/>
      <c r="B69" s="585"/>
      <c r="C69" s="585"/>
      <c r="D69" s="585"/>
      <c r="E69" s="586"/>
      <c r="F69" s="586"/>
      <c r="G69" s="586"/>
      <c r="H69" s="592"/>
    </row>
    <row r="70" spans="1:8" s="593" customFormat="1" x14ac:dyDescent="0.3">
      <c r="A70" s="566"/>
      <c r="B70" s="585"/>
      <c r="C70" s="585"/>
      <c r="D70" s="585"/>
      <c r="E70" s="586"/>
      <c r="F70" s="586"/>
      <c r="G70" s="586"/>
      <c r="H70" s="592"/>
    </row>
    <row r="71" spans="1:8" s="593" customFormat="1" x14ac:dyDescent="0.3">
      <c r="A71" s="566"/>
      <c r="B71" s="585"/>
      <c r="C71" s="585"/>
      <c r="D71" s="585"/>
      <c r="E71" s="586"/>
      <c r="F71" s="586"/>
      <c r="G71" s="586"/>
      <c r="H71" s="592"/>
    </row>
    <row r="72" spans="1:8" s="593" customFormat="1" x14ac:dyDescent="0.3">
      <c r="A72" s="566"/>
      <c r="B72" s="585"/>
      <c r="C72" s="585"/>
      <c r="D72" s="585"/>
      <c r="E72" s="586"/>
      <c r="F72" s="586"/>
      <c r="G72" s="586"/>
      <c r="H72" s="592"/>
    </row>
    <row r="73" spans="1:8" s="593" customFormat="1" x14ac:dyDescent="0.3">
      <c r="A73" s="566"/>
      <c r="B73" s="585"/>
      <c r="C73" s="585"/>
      <c r="D73" s="585"/>
      <c r="E73" s="586"/>
      <c r="F73" s="586"/>
      <c r="G73" s="586"/>
      <c r="H73" s="592"/>
    </row>
    <row r="74" spans="1:8" s="593" customFormat="1" x14ac:dyDescent="0.3">
      <c r="A74" s="566"/>
      <c r="B74" s="585"/>
      <c r="C74" s="585"/>
      <c r="D74" s="585"/>
      <c r="E74" s="586"/>
      <c r="F74" s="586"/>
      <c r="G74" s="586"/>
      <c r="H74" s="592"/>
    </row>
    <row r="75" spans="1:8" s="593" customFormat="1" x14ac:dyDescent="0.3">
      <c r="A75" s="566"/>
      <c r="B75" s="585"/>
      <c r="C75" s="585"/>
      <c r="D75" s="585"/>
      <c r="E75" s="586"/>
      <c r="F75" s="586"/>
      <c r="G75" s="586"/>
      <c r="H75" s="592"/>
    </row>
    <row r="76" spans="1:8" s="593" customFormat="1" x14ac:dyDescent="0.3">
      <c r="A76" s="566"/>
      <c r="B76" s="585"/>
      <c r="C76" s="585"/>
      <c r="D76" s="585"/>
      <c r="E76" s="586"/>
      <c r="F76" s="586"/>
      <c r="G76" s="586"/>
      <c r="H76" s="592"/>
    </row>
    <row r="77" spans="1:8" s="593" customFormat="1" x14ac:dyDescent="0.3">
      <c r="A77" s="566"/>
      <c r="B77" s="585"/>
      <c r="C77" s="585"/>
      <c r="D77" s="585"/>
      <c r="E77" s="586"/>
      <c r="F77" s="586"/>
      <c r="G77" s="586"/>
      <c r="H77" s="592"/>
    </row>
    <row r="78" spans="1:8" s="593" customFormat="1" x14ac:dyDescent="0.3">
      <c r="A78" s="566"/>
      <c r="B78" s="585"/>
      <c r="C78" s="585"/>
      <c r="D78" s="585"/>
      <c r="E78" s="586"/>
      <c r="F78" s="586"/>
      <c r="G78" s="586"/>
      <c r="H78" s="592"/>
    </row>
    <row r="79" spans="1:8" s="593" customFormat="1" x14ac:dyDescent="0.3">
      <c r="A79" s="566"/>
      <c r="B79" s="585"/>
      <c r="C79" s="585"/>
      <c r="D79" s="585"/>
      <c r="E79" s="586"/>
      <c r="F79" s="586"/>
      <c r="G79" s="586"/>
      <c r="H79" s="592"/>
    </row>
    <row r="80" spans="1:8" s="593" customFormat="1" x14ac:dyDescent="0.3">
      <c r="A80" s="566"/>
      <c r="B80" s="585"/>
      <c r="C80" s="585"/>
      <c r="D80" s="585"/>
      <c r="E80" s="586"/>
      <c r="F80" s="586"/>
      <c r="G80" s="586"/>
      <c r="H80" s="592"/>
    </row>
    <row r="81" spans="1:8" s="593" customFormat="1" x14ac:dyDescent="0.3">
      <c r="A81" s="566"/>
      <c r="B81" s="585"/>
      <c r="C81" s="585"/>
      <c r="D81" s="585"/>
      <c r="E81" s="586"/>
      <c r="F81" s="586"/>
      <c r="G81" s="586"/>
      <c r="H81" s="592"/>
    </row>
    <row r="82" spans="1:8" s="593" customFormat="1" x14ac:dyDescent="0.3">
      <c r="A82" s="566"/>
      <c r="B82" s="585"/>
      <c r="C82" s="585"/>
      <c r="D82" s="585"/>
      <c r="E82" s="586"/>
      <c r="F82" s="586"/>
      <c r="G82" s="586"/>
      <c r="H82" s="592"/>
    </row>
    <row r="83" spans="1:8" s="593" customFormat="1" x14ac:dyDescent="0.3">
      <c r="A83" s="566"/>
      <c r="B83" s="585"/>
      <c r="C83" s="585"/>
      <c r="D83" s="585"/>
      <c r="E83" s="586"/>
      <c r="F83" s="586"/>
      <c r="G83" s="586"/>
      <c r="H83" s="592"/>
    </row>
    <row r="84" spans="1:8" s="593" customFormat="1" x14ac:dyDescent="0.3">
      <c r="A84" s="566"/>
      <c r="B84" s="585"/>
      <c r="C84" s="585"/>
      <c r="D84" s="585"/>
      <c r="E84" s="586"/>
      <c r="F84" s="586"/>
      <c r="G84" s="586"/>
      <c r="H84" s="592"/>
    </row>
    <row r="85" spans="1:8" s="593" customFormat="1" x14ac:dyDescent="0.3">
      <c r="A85" s="566"/>
      <c r="B85" s="585"/>
      <c r="C85" s="585"/>
      <c r="D85" s="585"/>
      <c r="E85" s="586"/>
      <c r="F85" s="586"/>
      <c r="G85" s="586"/>
      <c r="H85" s="592"/>
    </row>
    <row r="86" spans="1:8" s="593" customFormat="1" x14ac:dyDescent="0.3">
      <c r="A86" s="566"/>
      <c r="B86" s="585"/>
      <c r="C86" s="585"/>
      <c r="D86" s="585"/>
      <c r="E86" s="586"/>
      <c r="F86" s="586"/>
      <c r="G86" s="586"/>
      <c r="H86" s="592"/>
    </row>
    <row r="87" spans="1:8" s="593" customFormat="1" x14ac:dyDescent="0.3">
      <c r="A87" s="566"/>
      <c r="B87" s="585"/>
      <c r="C87" s="585"/>
      <c r="D87" s="585"/>
      <c r="E87" s="586"/>
      <c r="F87" s="586"/>
      <c r="G87" s="586"/>
      <c r="H87" s="592"/>
    </row>
    <row r="88" spans="1:8" s="593" customFormat="1" x14ac:dyDescent="0.3">
      <c r="A88" s="566"/>
      <c r="B88" s="585"/>
      <c r="C88" s="585"/>
      <c r="D88" s="585"/>
      <c r="E88" s="586"/>
      <c r="F88" s="586"/>
      <c r="G88" s="586"/>
      <c r="H88" s="592"/>
    </row>
    <row r="89" spans="1:8" s="593" customFormat="1" x14ac:dyDescent="0.3">
      <c r="A89" s="566"/>
      <c r="B89" s="585"/>
      <c r="C89" s="585"/>
      <c r="D89" s="585"/>
      <c r="E89" s="586"/>
      <c r="F89" s="586"/>
      <c r="G89" s="586"/>
      <c r="H89" s="592"/>
    </row>
    <row r="90" spans="1:8" s="593" customFormat="1" x14ac:dyDescent="0.3">
      <c r="A90" s="566"/>
      <c r="B90" s="585"/>
      <c r="C90" s="585"/>
      <c r="D90" s="585"/>
      <c r="E90" s="586"/>
      <c r="F90" s="586"/>
      <c r="G90" s="586"/>
      <c r="H90" s="592"/>
    </row>
    <row r="91" spans="1:8" s="593" customFormat="1" x14ac:dyDescent="0.3">
      <c r="A91" s="566"/>
      <c r="B91" s="585"/>
      <c r="C91" s="585"/>
      <c r="D91" s="585"/>
      <c r="E91" s="586"/>
      <c r="F91" s="586"/>
      <c r="G91" s="586"/>
      <c r="H91" s="592"/>
    </row>
    <row r="92" spans="1:8" s="593" customFormat="1" x14ac:dyDescent="0.3">
      <c r="A92" s="566"/>
      <c r="B92" s="585"/>
      <c r="C92" s="585"/>
      <c r="D92" s="585"/>
      <c r="E92" s="586"/>
      <c r="F92" s="586"/>
      <c r="G92" s="586"/>
      <c r="H92" s="592"/>
    </row>
    <row r="93" spans="1:8" s="593" customFormat="1" x14ac:dyDescent="0.3">
      <c r="A93" s="566"/>
      <c r="B93" s="585"/>
      <c r="C93" s="585"/>
      <c r="D93" s="585"/>
      <c r="E93" s="586"/>
      <c r="F93" s="586"/>
      <c r="G93" s="586"/>
      <c r="H93" s="592"/>
    </row>
    <row r="94" spans="1:8" s="593" customFormat="1" x14ac:dyDescent="0.3">
      <c r="A94" s="566"/>
      <c r="B94" s="585"/>
      <c r="C94" s="585"/>
      <c r="D94" s="585"/>
      <c r="E94" s="586"/>
      <c r="F94" s="586"/>
      <c r="G94" s="586"/>
      <c r="H94" s="592"/>
    </row>
    <row r="95" spans="1:8" s="593" customFormat="1" x14ac:dyDescent="0.3">
      <c r="A95" s="566"/>
      <c r="B95" s="585"/>
      <c r="C95" s="585"/>
      <c r="D95" s="585"/>
      <c r="E95" s="586"/>
      <c r="F95" s="586"/>
      <c r="G95" s="586"/>
      <c r="H95" s="592"/>
    </row>
    <row r="96" spans="1:8" s="593" customFormat="1" x14ac:dyDescent="0.3">
      <c r="A96" s="566"/>
      <c r="B96" s="585"/>
      <c r="C96" s="585"/>
      <c r="D96" s="585"/>
      <c r="E96" s="586"/>
      <c r="F96" s="586"/>
      <c r="G96" s="586"/>
      <c r="H96" s="592"/>
    </row>
    <row r="97" spans="1:8" s="593" customFormat="1" x14ac:dyDescent="0.3">
      <c r="A97" s="566"/>
      <c r="B97" s="585"/>
      <c r="C97" s="585"/>
      <c r="D97" s="585"/>
      <c r="E97" s="586"/>
      <c r="F97" s="586"/>
      <c r="G97" s="586"/>
      <c r="H97" s="592"/>
    </row>
    <row r="98" spans="1:8" s="593" customFormat="1" x14ac:dyDescent="0.3">
      <c r="A98" s="566"/>
      <c r="B98" s="585"/>
      <c r="C98" s="585"/>
      <c r="D98" s="585"/>
      <c r="E98" s="586"/>
      <c r="F98" s="586"/>
      <c r="G98" s="586"/>
      <c r="H98" s="592"/>
    </row>
    <row r="99" spans="1:8" s="593" customFormat="1" x14ac:dyDescent="0.3">
      <c r="A99" s="566"/>
      <c r="B99" s="585"/>
      <c r="C99" s="585"/>
      <c r="D99" s="585"/>
      <c r="E99" s="586"/>
      <c r="F99" s="586"/>
      <c r="G99" s="586"/>
      <c r="H99" s="592"/>
    </row>
    <row r="100" spans="1:8" s="593" customFormat="1" x14ac:dyDescent="0.3">
      <c r="A100" s="566"/>
      <c r="B100" s="585"/>
      <c r="C100" s="585"/>
      <c r="D100" s="585"/>
      <c r="E100" s="586"/>
      <c r="F100" s="586"/>
      <c r="G100" s="586"/>
      <c r="H100" s="592"/>
    </row>
    <row r="101" spans="1:8" s="593" customFormat="1" x14ac:dyDescent="0.3">
      <c r="A101" s="566"/>
      <c r="B101" s="585"/>
      <c r="C101" s="585"/>
      <c r="D101" s="585"/>
      <c r="E101" s="586"/>
      <c r="F101" s="586"/>
      <c r="G101" s="586"/>
      <c r="H101" s="592"/>
    </row>
    <row r="102" spans="1:8" s="593" customFormat="1" x14ac:dyDescent="0.3">
      <c r="A102" s="566"/>
      <c r="B102" s="585"/>
      <c r="C102" s="585"/>
      <c r="D102" s="585"/>
      <c r="E102" s="586"/>
      <c r="F102" s="586"/>
      <c r="G102" s="586"/>
      <c r="H102" s="592"/>
    </row>
    <row r="103" spans="1:8" s="593" customFormat="1" x14ac:dyDescent="0.3">
      <c r="A103" s="566"/>
      <c r="B103" s="585"/>
      <c r="C103" s="585"/>
      <c r="D103" s="585"/>
      <c r="E103" s="586"/>
      <c r="F103" s="586"/>
      <c r="G103" s="586"/>
      <c r="H103" s="592"/>
    </row>
    <row r="104" spans="1:8" s="593" customFormat="1" x14ac:dyDescent="0.3">
      <c r="A104" s="566"/>
      <c r="B104" s="585"/>
      <c r="C104" s="585"/>
      <c r="D104" s="585"/>
      <c r="E104" s="586"/>
      <c r="F104" s="586"/>
      <c r="G104" s="586"/>
      <c r="H104" s="592"/>
    </row>
    <row r="105" spans="1:8" s="593" customFormat="1" x14ac:dyDescent="0.3">
      <c r="A105" s="566"/>
      <c r="B105" s="585"/>
      <c r="C105" s="585"/>
      <c r="D105" s="585"/>
      <c r="E105" s="586"/>
      <c r="F105" s="586"/>
      <c r="G105" s="586"/>
      <c r="H105" s="592"/>
    </row>
    <row r="106" spans="1:8" s="593" customFormat="1" x14ac:dyDescent="0.3">
      <c r="A106" s="566"/>
      <c r="B106" s="585"/>
      <c r="C106" s="585"/>
      <c r="D106" s="585"/>
      <c r="E106" s="586"/>
      <c r="F106" s="586"/>
      <c r="G106" s="586"/>
      <c r="H106" s="592"/>
    </row>
    <row r="107" spans="1:8" s="593" customFormat="1" x14ac:dyDescent="0.3">
      <c r="A107" s="566"/>
      <c r="B107" s="585"/>
      <c r="C107" s="585"/>
      <c r="D107" s="585"/>
      <c r="E107" s="586"/>
      <c r="F107" s="586"/>
      <c r="G107" s="586"/>
      <c r="H107" s="592"/>
    </row>
    <row r="108" spans="1:8" s="593" customFormat="1" x14ac:dyDescent="0.3">
      <c r="A108" s="566"/>
      <c r="B108" s="585"/>
      <c r="C108" s="585"/>
      <c r="D108" s="585"/>
      <c r="E108" s="586"/>
      <c r="F108" s="586"/>
      <c r="G108" s="586"/>
      <c r="H108" s="592"/>
    </row>
    <row r="109" spans="1:8" s="593" customFormat="1" x14ac:dyDescent="0.3">
      <c r="A109" s="566"/>
      <c r="B109" s="585"/>
      <c r="C109" s="585"/>
      <c r="D109" s="585"/>
      <c r="E109" s="586"/>
      <c r="F109" s="586"/>
      <c r="G109" s="586"/>
      <c r="H109" s="592"/>
    </row>
    <row r="110" spans="1:8" s="593" customFormat="1" x14ac:dyDescent="0.3">
      <c r="A110" s="566"/>
      <c r="B110" s="585"/>
      <c r="C110" s="585"/>
      <c r="D110" s="585"/>
      <c r="E110" s="586"/>
      <c r="F110" s="586"/>
      <c r="G110" s="586"/>
      <c r="H110" s="592"/>
    </row>
    <row r="111" spans="1:8" s="593" customFormat="1" x14ac:dyDescent="0.3">
      <c r="A111" s="566"/>
      <c r="B111" s="585"/>
      <c r="C111" s="585"/>
      <c r="D111" s="585"/>
      <c r="E111" s="586"/>
      <c r="F111" s="586"/>
      <c r="G111" s="586"/>
      <c r="H111" s="592"/>
    </row>
    <row r="112" spans="1:8" s="593" customFormat="1" x14ac:dyDescent="0.3">
      <c r="A112" s="566"/>
      <c r="B112" s="585"/>
      <c r="C112" s="585"/>
      <c r="D112" s="585"/>
      <c r="E112" s="586"/>
      <c r="F112" s="586"/>
      <c r="G112" s="586"/>
      <c r="H112" s="592"/>
    </row>
    <row r="113" spans="1:8" s="593" customFormat="1" x14ac:dyDescent="0.3">
      <c r="A113" s="566"/>
      <c r="B113" s="585"/>
      <c r="C113" s="585"/>
      <c r="D113" s="585"/>
      <c r="E113" s="586"/>
      <c r="F113" s="586"/>
      <c r="G113" s="586"/>
      <c r="H113" s="592"/>
    </row>
    <row r="114" spans="1:8" s="593" customFormat="1" x14ac:dyDescent="0.3">
      <c r="A114" s="566"/>
      <c r="B114" s="585"/>
      <c r="C114" s="585"/>
      <c r="D114" s="585"/>
      <c r="E114" s="586"/>
      <c r="F114" s="586"/>
      <c r="G114" s="586"/>
      <c r="H114" s="592"/>
    </row>
    <row r="115" spans="1:8" s="593" customFormat="1" x14ac:dyDescent="0.3">
      <c r="A115" s="566"/>
      <c r="B115" s="585"/>
      <c r="C115" s="585"/>
      <c r="D115" s="585"/>
      <c r="E115" s="586"/>
      <c r="F115" s="586"/>
      <c r="G115" s="586"/>
      <c r="H115" s="592"/>
    </row>
    <row r="116" spans="1:8" s="593" customFormat="1" x14ac:dyDescent="0.3">
      <c r="A116" s="566"/>
      <c r="B116" s="585"/>
      <c r="C116" s="585"/>
      <c r="D116" s="585"/>
      <c r="E116" s="586"/>
      <c r="F116" s="586"/>
      <c r="G116" s="586"/>
      <c r="H116" s="592"/>
    </row>
    <row r="117" spans="1:8" s="593" customFormat="1" x14ac:dyDescent="0.3">
      <c r="A117" s="566"/>
      <c r="B117" s="585"/>
      <c r="C117" s="585"/>
      <c r="D117" s="585"/>
      <c r="E117" s="586"/>
      <c r="F117" s="586"/>
      <c r="G117" s="586"/>
      <c r="H117" s="592"/>
    </row>
    <row r="118" spans="1:8" s="593" customFormat="1" x14ac:dyDescent="0.3">
      <c r="A118" s="566"/>
      <c r="B118" s="585"/>
      <c r="C118" s="585"/>
      <c r="D118" s="585"/>
      <c r="E118" s="586"/>
      <c r="F118" s="586"/>
      <c r="G118" s="586"/>
      <c r="H118" s="592"/>
    </row>
    <row r="119" spans="1:8" s="593" customFormat="1" x14ac:dyDescent="0.3">
      <c r="A119" s="566"/>
      <c r="B119" s="585"/>
      <c r="C119" s="585"/>
      <c r="D119" s="585"/>
      <c r="E119" s="586"/>
      <c r="F119" s="586"/>
      <c r="G119" s="586"/>
      <c r="H119" s="592"/>
    </row>
    <row r="120" spans="1:8" s="593" customFormat="1" x14ac:dyDescent="0.3">
      <c r="A120" s="566"/>
      <c r="B120" s="585"/>
      <c r="C120" s="585"/>
      <c r="D120" s="585"/>
      <c r="E120" s="586"/>
      <c r="F120" s="586"/>
      <c r="G120" s="586"/>
      <c r="H120" s="592"/>
    </row>
    <row r="121" spans="1:8" s="593" customFormat="1" x14ac:dyDescent="0.3">
      <c r="A121" s="566"/>
      <c r="B121" s="585"/>
      <c r="C121" s="585"/>
      <c r="D121" s="585"/>
      <c r="E121" s="586"/>
      <c r="F121" s="586"/>
      <c r="G121" s="586"/>
      <c r="H121" s="592"/>
    </row>
    <row r="122" spans="1:8" s="593" customFormat="1" x14ac:dyDescent="0.3">
      <c r="A122" s="566"/>
      <c r="B122" s="585"/>
      <c r="C122" s="585"/>
      <c r="D122" s="585"/>
      <c r="E122" s="586"/>
      <c r="F122" s="586"/>
      <c r="G122" s="586"/>
      <c r="H122" s="592"/>
    </row>
    <row r="123" spans="1:8" s="593" customFormat="1" x14ac:dyDescent="0.3">
      <c r="A123" s="566"/>
      <c r="B123" s="585"/>
      <c r="C123" s="585"/>
      <c r="D123" s="585"/>
      <c r="E123" s="586"/>
      <c r="F123" s="586"/>
      <c r="G123" s="586"/>
      <c r="H123" s="592"/>
    </row>
    <row r="124" spans="1:8" s="593" customFormat="1" x14ac:dyDescent="0.3">
      <c r="A124" s="566"/>
      <c r="B124" s="585"/>
      <c r="C124" s="585"/>
      <c r="D124" s="585"/>
      <c r="E124" s="586"/>
      <c r="F124" s="586"/>
      <c r="G124" s="586"/>
      <c r="H124" s="592"/>
    </row>
    <row r="125" spans="1:8" s="593" customFormat="1" x14ac:dyDescent="0.3">
      <c r="A125" s="566"/>
      <c r="B125" s="585"/>
      <c r="C125" s="585"/>
      <c r="D125" s="585"/>
      <c r="E125" s="586"/>
      <c r="F125" s="586"/>
      <c r="G125" s="586"/>
      <c r="H125" s="592"/>
    </row>
    <row r="126" spans="1:8" s="593" customFormat="1" x14ac:dyDescent="0.3">
      <c r="A126" s="566"/>
      <c r="B126" s="585"/>
      <c r="C126" s="585"/>
      <c r="D126" s="585"/>
      <c r="E126" s="586"/>
      <c r="F126" s="586"/>
      <c r="G126" s="586"/>
      <c r="H126" s="592"/>
    </row>
    <row r="127" spans="1:8" s="593" customFormat="1" x14ac:dyDescent="0.3">
      <c r="A127" s="566"/>
      <c r="B127" s="585"/>
      <c r="C127" s="585"/>
      <c r="D127" s="585"/>
      <c r="E127" s="586"/>
      <c r="F127" s="586"/>
      <c r="G127" s="586"/>
      <c r="H127" s="592"/>
    </row>
    <row r="128" spans="1:8" s="593" customFormat="1" x14ac:dyDescent="0.3">
      <c r="A128" s="566"/>
      <c r="B128" s="585"/>
      <c r="C128" s="585"/>
      <c r="D128" s="585"/>
      <c r="E128" s="586"/>
      <c r="F128" s="586"/>
      <c r="G128" s="586"/>
      <c r="H128" s="592"/>
    </row>
    <row r="129" spans="1:8" s="593" customFormat="1" x14ac:dyDescent="0.3">
      <c r="A129" s="566"/>
      <c r="B129" s="585"/>
      <c r="C129" s="585"/>
      <c r="D129" s="585"/>
      <c r="E129" s="586"/>
      <c r="F129" s="586"/>
      <c r="G129" s="586"/>
      <c r="H129" s="592"/>
    </row>
    <row r="130" spans="1:8" s="593" customFormat="1" x14ac:dyDescent="0.3">
      <c r="A130" s="566"/>
      <c r="B130" s="585"/>
      <c r="C130" s="585"/>
      <c r="D130" s="585"/>
      <c r="E130" s="586"/>
      <c r="F130" s="586"/>
      <c r="G130" s="586"/>
      <c r="H130" s="592"/>
    </row>
    <row r="131" spans="1:8" s="593" customFormat="1" x14ac:dyDescent="0.3">
      <c r="A131" s="566"/>
      <c r="B131" s="585"/>
      <c r="C131" s="585"/>
      <c r="D131" s="585"/>
      <c r="E131" s="586"/>
      <c r="F131" s="586"/>
      <c r="G131" s="586"/>
      <c r="H131" s="592"/>
    </row>
    <row r="132" spans="1:8" s="593" customFormat="1" x14ac:dyDescent="0.3">
      <c r="A132" s="566"/>
      <c r="B132" s="585"/>
      <c r="C132" s="585"/>
      <c r="D132" s="585"/>
      <c r="E132" s="586"/>
      <c r="F132" s="586"/>
      <c r="G132" s="586"/>
      <c r="H132" s="592"/>
    </row>
    <row r="133" spans="1:8" s="593" customFormat="1" x14ac:dyDescent="0.3">
      <c r="A133" s="566"/>
      <c r="B133" s="585"/>
      <c r="C133" s="585"/>
      <c r="D133" s="585"/>
      <c r="E133" s="586"/>
      <c r="F133" s="586"/>
      <c r="G133" s="586"/>
      <c r="H133" s="592"/>
    </row>
    <row r="134" spans="1:8" s="593" customFormat="1" x14ac:dyDescent="0.3">
      <c r="A134" s="566"/>
      <c r="B134" s="585"/>
      <c r="C134" s="585"/>
      <c r="D134" s="585"/>
      <c r="E134" s="586"/>
      <c r="F134" s="586"/>
      <c r="G134" s="586"/>
      <c r="H134" s="592"/>
    </row>
    <row r="135" spans="1:8" s="593" customFormat="1" x14ac:dyDescent="0.3">
      <c r="A135" s="566"/>
      <c r="B135" s="585"/>
      <c r="C135" s="585"/>
      <c r="D135" s="585"/>
      <c r="E135" s="586"/>
      <c r="F135" s="586"/>
      <c r="G135" s="586"/>
      <c r="H135" s="592"/>
    </row>
    <row r="136" spans="1:8" s="593" customFormat="1" x14ac:dyDescent="0.3">
      <c r="A136" s="566"/>
      <c r="B136" s="585"/>
      <c r="C136" s="585"/>
      <c r="D136" s="585"/>
      <c r="E136" s="586"/>
      <c r="F136" s="586"/>
      <c r="G136" s="586"/>
      <c r="H136" s="592"/>
    </row>
    <row r="137" spans="1:8" s="593" customFormat="1" x14ac:dyDescent="0.3">
      <c r="A137" s="566"/>
      <c r="B137" s="585"/>
      <c r="C137" s="585"/>
      <c r="D137" s="585"/>
      <c r="E137" s="586"/>
      <c r="F137" s="586"/>
      <c r="G137" s="586"/>
      <c r="H137" s="592"/>
    </row>
    <row r="138" spans="1:8" s="593" customFormat="1" x14ac:dyDescent="0.3">
      <c r="A138" s="566"/>
      <c r="B138" s="585"/>
      <c r="C138" s="585"/>
      <c r="D138" s="585"/>
      <c r="E138" s="586"/>
      <c r="F138" s="586"/>
      <c r="G138" s="586"/>
      <c r="H138" s="592"/>
    </row>
    <row r="139" spans="1:8" s="593" customFormat="1" x14ac:dyDescent="0.3">
      <c r="A139" s="566"/>
      <c r="B139" s="585"/>
      <c r="C139" s="585"/>
      <c r="D139" s="585"/>
      <c r="E139" s="586"/>
      <c r="F139" s="586"/>
      <c r="G139" s="586"/>
      <c r="H139" s="592"/>
    </row>
    <row r="140" spans="1:8" s="593" customFormat="1" x14ac:dyDescent="0.3">
      <c r="A140" s="566"/>
      <c r="B140" s="585"/>
      <c r="C140" s="585"/>
      <c r="D140" s="585"/>
      <c r="E140" s="586"/>
      <c r="F140" s="586"/>
      <c r="G140" s="586"/>
      <c r="H140" s="592"/>
    </row>
    <row r="141" spans="1:8" s="593" customFormat="1" x14ac:dyDescent="0.3">
      <c r="A141" s="566"/>
      <c r="B141" s="585"/>
      <c r="C141" s="585"/>
      <c r="D141" s="585"/>
      <c r="E141" s="586"/>
      <c r="F141" s="586"/>
      <c r="G141" s="586"/>
      <c r="H141" s="592"/>
    </row>
    <row r="142" spans="1:8" s="593" customFormat="1" x14ac:dyDescent="0.3">
      <c r="A142" s="566"/>
      <c r="B142" s="585"/>
      <c r="C142" s="585"/>
      <c r="D142" s="585"/>
      <c r="E142" s="586"/>
      <c r="F142" s="586"/>
      <c r="G142" s="586"/>
      <c r="H142" s="592"/>
    </row>
    <row r="143" spans="1:8" s="593" customFormat="1" x14ac:dyDescent="0.3">
      <c r="A143" s="566"/>
      <c r="B143" s="585"/>
      <c r="C143" s="585"/>
      <c r="D143" s="585"/>
      <c r="E143" s="586"/>
      <c r="F143" s="586"/>
      <c r="G143" s="586"/>
      <c r="H143" s="592"/>
    </row>
    <row r="144" spans="1:8" s="593" customFormat="1" x14ac:dyDescent="0.3">
      <c r="A144" s="566"/>
      <c r="B144" s="585"/>
      <c r="C144" s="585"/>
      <c r="D144" s="585"/>
      <c r="E144" s="586"/>
      <c r="F144" s="586"/>
      <c r="G144" s="586"/>
      <c r="H144" s="592"/>
    </row>
    <row r="145" spans="1:8" s="593" customFormat="1" x14ac:dyDescent="0.3">
      <c r="A145" s="566"/>
      <c r="B145" s="585"/>
      <c r="C145" s="585"/>
      <c r="D145" s="585"/>
      <c r="E145" s="586"/>
      <c r="F145" s="586"/>
      <c r="G145" s="586"/>
      <c r="H145" s="592"/>
    </row>
    <row r="146" spans="1:8" s="593" customFormat="1" x14ac:dyDescent="0.3">
      <c r="A146" s="566"/>
      <c r="B146" s="585"/>
      <c r="C146" s="585"/>
      <c r="D146" s="585"/>
      <c r="E146" s="586"/>
      <c r="F146" s="586"/>
      <c r="G146" s="586"/>
      <c r="H146" s="592"/>
    </row>
    <row r="147" spans="1:8" s="593" customFormat="1" x14ac:dyDescent="0.3">
      <c r="A147" s="566"/>
      <c r="B147" s="585"/>
      <c r="C147" s="585"/>
      <c r="D147" s="585"/>
      <c r="E147" s="586"/>
      <c r="F147" s="586"/>
      <c r="G147" s="586"/>
      <c r="H147" s="592"/>
    </row>
    <row r="148" spans="1:8" s="593" customFormat="1" x14ac:dyDescent="0.3">
      <c r="A148" s="566"/>
      <c r="B148" s="585"/>
      <c r="C148" s="585"/>
      <c r="D148" s="585"/>
      <c r="E148" s="586"/>
      <c r="F148" s="586"/>
      <c r="G148" s="586"/>
      <c r="H148" s="592"/>
    </row>
    <row r="149" spans="1:8" s="593" customFormat="1" x14ac:dyDescent="0.3">
      <c r="A149" s="566"/>
      <c r="B149" s="585"/>
      <c r="C149" s="585"/>
      <c r="D149" s="585"/>
      <c r="E149" s="586"/>
      <c r="F149" s="586"/>
      <c r="G149" s="586"/>
      <c r="H149" s="592"/>
    </row>
    <row r="150" spans="1:8" s="593" customFormat="1" x14ac:dyDescent="0.3">
      <c r="A150" s="566"/>
      <c r="B150" s="585"/>
      <c r="C150" s="585"/>
      <c r="D150" s="585"/>
      <c r="E150" s="586"/>
      <c r="F150" s="586"/>
      <c r="G150" s="586"/>
      <c r="H150" s="592"/>
    </row>
    <row r="151" spans="1:8" s="593" customFormat="1" x14ac:dyDescent="0.3">
      <c r="A151" s="566"/>
      <c r="B151" s="585"/>
      <c r="C151" s="585"/>
      <c r="D151" s="585"/>
      <c r="E151" s="586"/>
      <c r="F151" s="586"/>
      <c r="G151" s="586"/>
      <c r="H151" s="592"/>
    </row>
    <row r="152" spans="1:8" s="593" customFormat="1" x14ac:dyDescent="0.3">
      <c r="A152" s="566"/>
      <c r="B152" s="585"/>
      <c r="C152" s="585"/>
      <c r="D152" s="585"/>
      <c r="E152" s="586"/>
      <c r="F152" s="586"/>
      <c r="G152" s="586"/>
      <c r="H152" s="592"/>
    </row>
    <row r="153" spans="1:8" s="593" customFormat="1" x14ac:dyDescent="0.3">
      <c r="A153" s="566"/>
      <c r="B153" s="585"/>
      <c r="C153" s="585"/>
      <c r="D153" s="585"/>
      <c r="E153" s="586"/>
      <c r="F153" s="586"/>
      <c r="G153" s="586"/>
      <c r="H153" s="592"/>
    </row>
    <row r="154" spans="1:8" s="593" customFormat="1" x14ac:dyDescent="0.3">
      <c r="A154" s="566"/>
      <c r="B154" s="585"/>
      <c r="C154" s="585"/>
      <c r="D154" s="585"/>
      <c r="E154" s="586"/>
      <c r="F154" s="586"/>
      <c r="G154" s="586"/>
      <c r="H154" s="592"/>
    </row>
    <row r="155" spans="1:8" s="593" customFormat="1" x14ac:dyDescent="0.3">
      <c r="A155" s="566"/>
      <c r="B155" s="585"/>
      <c r="C155" s="585"/>
      <c r="D155" s="585"/>
      <c r="E155" s="586"/>
      <c r="F155" s="586"/>
      <c r="G155" s="586"/>
      <c r="H155" s="592"/>
    </row>
    <row r="156" spans="1:8" s="593" customFormat="1" x14ac:dyDescent="0.3">
      <c r="A156" s="566"/>
      <c r="B156" s="585"/>
      <c r="C156" s="585"/>
      <c r="D156" s="585"/>
      <c r="E156" s="586"/>
      <c r="F156" s="586"/>
      <c r="G156" s="586"/>
      <c r="H156" s="592"/>
    </row>
    <row r="157" spans="1:8" s="593" customFormat="1" x14ac:dyDescent="0.3">
      <c r="A157" s="566"/>
      <c r="B157" s="585"/>
      <c r="C157" s="585"/>
      <c r="D157" s="585"/>
      <c r="E157" s="586"/>
      <c r="F157" s="586"/>
      <c r="G157" s="586"/>
      <c r="H157" s="592"/>
    </row>
    <row r="158" spans="1:8" s="593" customFormat="1" x14ac:dyDescent="0.3">
      <c r="A158" s="566"/>
      <c r="B158" s="585"/>
      <c r="C158" s="585"/>
      <c r="D158" s="585"/>
      <c r="E158" s="586"/>
      <c r="F158" s="586"/>
      <c r="G158" s="586"/>
      <c r="H158" s="592"/>
    </row>
    <row r="159" spans="1:8" s="593" customFormat="1" x14ac:dyDescent="0.3">
      <c r="A159" s="566"/>
      <c r="B159" s="585"/>
      <c r="C159" s="585"/>
      <c r="D159" s="585"/>
      <c r="E159" s="586"/>
      <c r="F159" s="586"/>
      <c r="G159" s="586"/>
      <c r="H159" s="592"/>
    </row>
    <row r="160" spans="1:8" s="593" customFormat="1" x14ac:dyDescent="0.3">
      <c r="A160" s="566"/>
      <c r="B160" s="585"/>
      <c r="C160" s="585"/>
      <c r="D160" s="585"/>
      <c r="E160" s="586"/>
      <c r="F160" s="586"/>
      <c r="G160" s="586"/>
      <c r="H160" s="592"/>
    </row>
    <row r="161" spans="1:8" s="593" customFormat="1" x14ac:dyDescent="0.3">
      <c r="A161" s="566"/>
      <c r="B161" s="585"/>
      <c r="C161" s="585"/>
      <c r="D161" s="585"/>
      <c r="E161" s="586"/>
      <c r="F161" s="586"/>
      <c r="G161" s="586"/>
      <c r="H161" s="592"/>
    </row>
    <row r="162" spans="1:8" s="593" customFormat="1" x14ac:dyDescent="0.3">
      <c r="A162" s="566"/>
      <c r="B162" s="585"/>
      <c r="C162" s="585"/>
      <c r="D162" s="585"/>
      <c r="E162" s="586"/>
      <c r="F162" s="586"/>
      <c r="G162" s="586"/>
      <c r="H162" s="592"/>
    </row>
    <row r="163" spans="1:8" s="593" customFormat="1" x14ac:dyDescent="0.3">
      <c r="A163" s="566"/>
      <c r="B163" s="585"/>
      <c r="C163" s="585"/>
      <c r="D163" s="585"/>
      <c r="E163" s="586"/>
      <c r="F163" s="586"/>
      <c r="G163" s="586"/>
      <c r="H163" s="592"/>
    </row>
    <row r="164" spans="1:8" s="593" customFormat="1" x14ac:dyDescent="0.3">
      <c r="A164" s="566"/>
      <c r="B164" s="585"/>
      <c r="C164" s="585"/>
      <c r="D164" s="585"/>
      <c r="E164" s="586"/>
      <c r="F164" s="586"/>
      <c r="G164" s="586"/>
      <c r="H164" s="592"/>
    </row>
    <row r="165" spans="1:8" s="593" customFormat="1" x14ac:dyDescent="0.3">
      <c r="A165" s="566"/>
      <c r="B165" s="585"/>
      <c r="C165" s="585"/>
      <c r="D165" s="585"/>
      <c r="E165" s="586"/>
      <c r="F165" s="586"/>
      <c r="G165" s="586"/>
      <c r="H165" s="592"/>
    </row>
    <row r="166" spans="1:8" s="593" customFormat="1" x14ac:dyDescent="0.3">
      <c r="A166" s="566"/>
      <c r="B166" s="585"/>
      <c r="C166" s="585"/>
      <c r="D166" s="585"/>
      <c r="E166" s="586"/>
      <c r="F166" s="586"/>
      <c r="G166" s="586"/>
      <c r="H166" s="592"/>
    </row>
    <row r="167" spans="1:8" s="593" customFormat="1" x14ac:dyDescent="0.3">
      <c r="A167" s="566"/>
      <c r="B167" s="585"/>
      <c r="C167" s="585"/>
      <c r="D167" s="585"/>
      <c r="E167" s="586"/>
      <c r="F167" s="586"/>
      <c r="G167" s="586"/>
      <c r="H167" s="592"/>
    </row>
    <row r="168" spans="1:8" s="593" customFormat="1" x14ac:dyDescent="0.3">
      <c r="A168" s="566"/>
      <c r="B168" s="585"/>
      <c r="C168" s="585"/>
      <c r="D168" s="585"/>
      <c r="E168" s="586"/>
      <c r="F168" s="586"/>
      <c r="G168" s="586"/>
      <c r="H168" s="592"/>
    </row>
    <row r="169" spans="1:8" s="593" customFormat="1" x14ac:dyDescent="0.3">
      <c r="A169" s="566"/>
      <c r="B169" s="585"/>
      <c r="C169" s="585"/>
      <c r="D169" s="585"/>
      <c r="E169" s="586"/>
      <c r="F169" s="586"/>
      <c r="G169" s="586"/>
      <c r="H169" s="592"/>
    </row>
    <row r="170" spans="1:8" s="593" customFormat="1" x14ac:dyDescent="0.3">
      <c r="A170" s="566"/>
      <c r="B170" s="585"/>
      <c r="C170" s="585"/>
      <c r="D170" s="585"/>
      <c r="E170" s="586"/>
      <c r="F170" s="586"/>
      <c r="G170" s="586"/>
      <c r="H170" s="592"/>
    </row>
    <row r="171" spans="1:8" s="593" customFormat="1" x14ac:dyDescent="0.3">
      <c r="A171" s="566"/>
      <c r="B171" s="585"/>
      <c r="C171" s="585"/>
      <c r="D171" s="585"/>
      <c r="E171" s="586"/>
      <c r="F171" s="586"/>
      <c r="G171" s="586"/>
      <c r="H171" s="592"/>
    </row>
    <row r="172" spans="1:8" s="593" customFormat="1" x14ac:dyDescent="0.3">
      <c r="A172" s="566"/>
      <c r="B172" s="585"/>
      <c r="C172" s="585"/>
      <c r="D172" s="585"/>
      <c r="E172" s="586"/>
      <c r="F172" s="586"/>
      <c r="G172" s="586"/>
      <c r="H172" s="592"/>
    </row>
    <row r="173" spans="1:8" s="593" customFormat="1" x14ac:dyDescent="0.3">
      <c r="A173" s="566"/>
      <c r="B173" s="585"/>
      <c r="C173" s="585"/>
      <c r="D173" s="585"/>
      <c r="E173" s="586"/>
      <c r="F173" s="586"/>
      <c r="G173" s="586"/>
      <c r="H173" s="592"/>
    </row>
    <row r="174" spans="1:8" s="593" customFormat="1" x14ac:dyDescent="0.3">
      <c r="A174" s="566"/>
      <c r="B174" s="585"/>
      <c r="C174" s="585"/>
      <c r="D174" s="585"/>
      <c r="E174" s="586"/>
      <c r="F174" s="586"/>
      <c r="G174" s="586"/>
      <c r="H174" s="592"/>
    </row>
    <row r="175" spans="1:8" s="593" customFormat="1" x14ac:dyDescent="0.3">
      <c r="A175" s="566"/>
      <c r="B175" s="585"/>
      <c r="C175" s="585"/>
      <c r="D175" s="585"/>
      <c r="E175" s="586"/>
      <c r="F175" s="586"/>
      <c r="G175" s="586"/>
      <c r="H175" s="592"/>
    </row>
    <row r="176" spans="1:8" s="593" customFormat="1" x14ac:dyDescent="0.3">
      <c r="A176" s="566"/>
      <c r="B176" s="585"/>
      <c r="C176" s="585"/>
      <c r="D176" s="585"/>
      <c r="E176" s="586"/>
      <c r="F176" s="586"/>
      <c r="G176" s="586"/>
      <c r="H176" s="592"/>
    </row>
    <row r="177" spans="1:8" s="593" customFormat="1" x14ac:dyDescent="0.3">
      <c r="A177" s="566"/>
      <c r="B177" s="585"/>
      <c r="C177" s="585"/>
      <c r="D177" s="585"/>
      <c r="E177" s="586"/>
      <c r="F177" s="586"/>
      <c r="G177" s="586"/>
      <c r="H177" s="592"/>
    </row>
    <row r="178" spans="1:8" s="593" customFormat="1" x14ac:dyDescent="0.3">
      <c r="A178" s="566"/>
      <c r="B178" s="585"/>
      <c r="C178" s="585"/>
      <c r="D178" s="585"/>
      <c r="E178" s="586"/>
      <c r="F178" s="586"/>
      <c r="G178" s="586"/>
      <c r="H178" s="592"/>
    </row>
    <row r="179" spans="1:8" s="593" customFormat="1" x14ac:dyDescent="0.3">
      <c r="A179" s="566"/>
      <c r="B179" s="585"/>
      <c r="C179" s="585"/>
      <c r="D179" s="585"/>
      <c r="E179" s="586"/>
      <c r="F179" s="586"/>
      <c r="G179" s="586"/>
      <c r="H179" s="592"/>
    </row>
    <row r="180" spans="1:8" s="593" customFormat="1" x14ac:dyDescent="0.3">
      <c r="A180" s="566"/>
      <c r="B180" s="585"/>
      <c r="C180" s="585"/>
      <c r="D180" s="585"/>
      <c r="E180" s="586"/>
      <c r="F180" s="586"/>
      <c r="G180" s="586"/>
      <c r="H180" s="592"/>
    </row>
    <row r="181" spans="1:8" s="593" customFormat="1" x14ac:dyDescent="0.3">
      <c r="A181" s="566"/>
      <c r="B181" s="585"/>
      <c r="C181" s="585"/>
      <c r="D181" s="585"/>
      <c r="E181" s="586"/>
      <c r="F181" s="586"/>
      <c r="G181" s="586"/>
      <c r="H181" s="592"/>
    </row>
    <row r="182" spans="1:8" s="593" customFormat="1" x14ac:dyDescent="0.3">
      <c r="A182" s="566"/>
      <c r="B182" s="585"/>
      <c r="C182" s="585"/>
      <c r="D182" s="585"/>
      <c r="E182" s="586"/>
      <c r="F182" s="586"/>
      <c r="G182" s="586"/>
      <c r="H182" s="592"/>
    </row>
    <row r="183" spans="1:8" s="593" customFormat="1" x14ac:dyDescent="0.3">
      <c r="A183" s="566"/>
      <c r="B183" s="585"/>
      <c r="C183" s="585"/>
      <c r="D183" s="585"/>
      <c r="E183" s="586"/>
      <c r="F183" s="586"/>
      <c r="G183" s="586"/>
      <c r="H183" s="592"/>
    </row>
    <row r="184" spans="1:8" s="593" customFormat="1" x14ac:dyDescent="0.3">
      <c r="A184" s="566"/>
      <c r="B184" s="585"/>
      <c r="C184" s="585"/>
      <c r="D184" s="585"/>
      <c r="E184" s="586"/>
      <c r="F184" s="586"/>
      <c r="G184" s="586"/>
      <c r="H184" s="592"/>
    </row>
    <row r="185" spans="1:8" s="593" customFormat="1" x14ac:dyDescent="0.3">
      <c r="A185" s="566"/>
      <c r="B185" s="585"/>
      <c r="C185" s="585"/>
      <c r="D185" s="585"/>
      <c r="E185" s="586"/>
      <c r="F185" s="586"/>
      <c r="G185" s="586"/>
      <c r="H185" s="592"/>
    </row>
    <row r="186" spans="1:8" s="593" customFormat="1" x14ac:dyDescent="0.3">
      <c r="A186" s="566"/>
      <c r="B186" s="585"/>
      <c r="C186" s="585"/>
      <c r="D186" s="585"/>
      <c r="E186" s="586"/>
      <c r="F186" s="586"/>
      <c r="G186" s="586"/>
      <c r="H186" s="592"/>
    </row>
    <row r="187" spans="1:8" s="593" customFormat="1" x14ac:dyDescent="0.3">
      <c r="A187" s="566"/>
      <c r="B187" s="585"/>
      <c r="C187" s="585"/>
      <c r="D187" s="585"/>
      <c r="E187" s="586"/>
      <c r="F187" s="586"/>
      <c r="G187" s="586"/>
      <c r="H187" s="592"/>
    </row>
    <row r="188" spans="1:8" s="593" customFormat="1" x14ac:dyDescent="0.3">
      <c r="A188" s="566"/>
      <c r="B188" s="585"/>
      <c r="C188" s="585"/>
      <c r="D188" s="585"/>
      <c r="E188" s="586"/>
      <c r="F188" s="586"/>
      <c r="G188" s="586"/>
      <c r="H188" s="592"/>
    </row>
    <row r="189" spans="1:8" s="593" customFormat="1" x14ac:dyDescent="0.3">
      <c r="A189" s="566"/>
      <c r="B189" s="585"/>
      <c r="C189" s="585"/>
      <c r="D189" s="585"/>
      <c r="E189" s="586"/>
      <c r="F189" s="586"/>
      <c r="G189" s="586"/>
      <c r="H189" s="592"/>
    </row>
    <row r="190" spans="1:8" s="593" customFormat="1" x14ac:dyDescent="0.3">
      <c r="A190" s="566"/>
      <c r="B190" s="585"/>
      <c r="C190" s="585"/>
      <c r="D190" s="585"/>
      <c r="E190" s="586"/>
      <c r="F190" s="586"/>
      <c r="G190" s="586"/>
      <c r="H190" s="592"/>
    </row>
    <row r="191" spans="1:8" s="593" customFormat="1" x14ac:dyDescent="0.3">
      <c r="A191" s="566"/>
      <c r="B191" s="585"/>
      <c r="C191" s="585"/>
      <c r="D191" s="585"/>
      <c r="E191" s="586"/>
      <c r="F191" s="586"/>
      <c r="G191" s="586"/>
      <c r="H191" s="592"/>
    </row>
    <row r="192" spans="1:8" s="593" customFormat="1" x14ac:dyDescent="0.3">
      <c r="A192" s="566"/>
      <c r="B192" s="585"/>
      <c r="C192" s="585"/>
      <c r="D192" s="585"/>
      <c r="E192" s="586"/>
      <c r="F192" s="586"/>
      <c r="G192" s="586"/>
      <c r="H192" s="592"/>
    </row>
    <row r="193" spans="1:8" s="593" customFormat="1" x14ac:dyDescent="0.3">
      <c r="A193" s="566"/>
      <c r="B193" s="585"/>
      <c r="C193" s="585"/>
      <c r="D193" s="585"/>
      <c r="E193" s="586"/>
      <c r="F193" s="586"/>
      <c r="G193" s="586"/>
      <c r="H193" s="592"/>
    </row>
    <row r="194" spans="1:8" s="593" customFormat="1" x14ac:dyDescent="0.3">
      <c r="A194" s="566"/>
      <c r="B194" s="585"/>
      <c r="C194" s="585"/>
      <c r="D194" s="585"/>
      <c r="E194" s="586"/>
      <c r="F194" s="586"/>
      <c r="G194" s="586"/>
      <c r="H194" s="592"/>
    </row>
    <row r="195" spans="1:8" s="593" customFormat="1" x14ac:dyDescent="0.3">
      <c r="A195" s="566"/>
      <c r="B195" s="585"/>
      <c r="C195" s="585"/>
      <c r="D195" s="585"/>
      <c r="E195" s="586"/>
      <c r="F195" s="586"/>
      <c r="G195" s="586"/>
      <c r="H195" s="592"/>
    </row>
    <row r="196" spans="1:8" s="593" customFormat="1" x14ac:dyDescent="0.3">
      <c r="A196" s="566"/>
      <c r="B196" s="585"/>
      <c r="C196" s="585"/>
      <c r="D196" s="585"/>
      <c r="E196" s="586"/>
      <c r="F196" s="586"/>
      <c r="G196" s="586"/>
      <c r="H196" s="592"/>
    </row>
    <row r="197" spans="1:8" s="593" customFormat="1" x14ac:dyDescent="0.3">
      <c r="A197" s="566"/>
      <c r="B197" s="585"/>
      <c r="C197" s="585"/>
      <c r="D197" s="585"/>
      <c r="E197" s="586"/>
      <c r="F197" s="586"/>
      <c r="G197" s="586"/>
      <c r="H197" s="592"/>
    </row>
    <row r="198" spans="1:8" s="593" customFormat="1" x14ac:dyDescent="0.3">
      <c r="A198" s="566"/>
      <c r="B198" s="585"/>
      <c r="C198" s="585"/>
      <c r="D198" s="585"/>
      <c r="E198" s="586"/>
      <c r="F198" s="586"/>
      <c r="G198" s="586"/>
      <c r="H198" s="592"/>
    </row>
    <row r="199" spans="1:8" s="593" customFormat="1" x14ac:dyDescent="0.3">
      <c r="A199" s="566"/>
      <c r="B199" s="585"/>
      <c r="C199" s="585"/>
      <c r="D199" s="585"/>
      <c r="E199" s="586"/>
      <c r="F199" s="586"/>
      <c r="G199" s="586"/>
      <c r="H199" s="592"/>
    </row>
    <row r="200" spans="1:8" s="593" customFormat="1" x14ac:dyDescent="0.3">
      <c r="A200" s="566"/>
      <c r="B200" s="585"/>
      <c r="C200" s="585"/>
      <c r="D200" s="585"/>
      <c r="E200" s="586"/>
      <c r="F200" s="586"/>
      <c r="G200" s="586"/>
      <c r="H200" s="592"/>
    </row>
    <row r="201" spans="1:8" s="593" customFormat="1" x14ac:dyDescent="0.3">
      <c r="A201" s="566"/>
      <c r="B201" s="585"/>
      <c r="C201" s="585"/>
      <c r="D201" s="585"/>
      <c r="E201" s="586"/>
      <c r="F201" s="586"/>
      <c r="G201" s="586"/>
      <c r="H201" s="592"/>
    </row>
    <row r="202" spans="1:8" s="593" customFormat="1" x14ac:dyDescent="0.3">
      <c r="A202" s="566"/>
      <c r="B202" s="585"/>
      <c r="C202" s="585"/>
      <c r="D202" s="585"/>
      <c r="E202" s="586"/>
      <c r="F202" s="586"/>
      <c r="G202" s="586"/>
      <c r="H202" s="592"/>
    </row>
    <row r="203" spans="1:8" s="593" customFormat="1" x14ac:dyDescent="0.3">
      <c r="A203" s="566"/>
      <c r="B203" s="585"/>
      <c r="C203" s="585"/>
      <c r="D203" s="585"/>
      <c r="E203" s="586"/>
      <c r="F203" s="586"/>
      <c r="G203" s="586"/>
      <c r="H203" s="592"/>
    </row>
    <row r="204" spans="1:8" s="593" customFormat="1" x14ac:dyDescent="0.3">
      <c r="A204" s="566"/>
      <c r="B204" s="585"/>
      <c r="C204" s="585"/>
      <c r="D204" s="585"/>
      <c r="E204" s="586"/>
      <c r="F204" s="586"/>
      <c r="G204" s="586"/>
      <c r="H204" s="592"/>
    </row>
    <row r="205" spans="1:8" s="593" customFormat="1" x14ac:dyDescent="0.3">
      <c r="A205" s="566"/>
      <c r="B205" s="585"/>
      <c r="C205" s="585"/>
      <c r="D205" s="585"/>
      <c r="E205" s="586"/>
      <c r="F205" s="586"/>
      <c r="G205" s="586"/>
      <c r="H205" s="592"/>
    </row>
    <row r="206" spans="1:8" s="593" customFormat="1" x14ac:dyDescent="0.3">
      <c r="A206" s="566"/>
      <c r="B206" s="585"/>
      <c r="C206" s="585"/>
      <c r="D206" s="585"/>
      <c r="E206" s="586"/>
      <c r="F206" s="586"/>
      <c r="G206" s="586"/>
      <c r="H206" s="592"/>
    </row>
    <row r="207" spans="1:8" s="593" customFormat="1" x14ac:dyDescent="0.3">
      <c r="A207" s="566"/>
      <c r="B207" s="585"/>
      <c r="C207" s="585"/>
      <c r="D207" s="585"/>
      <c r="E207" s="586"/>
      <c r="F207" s="586"/>
      <c r="G207" s="586"/>
      <c r="H207" s="592"/>
    </row>
    <row r="208" spans="1:8" s="593" customFormat="1" x14ac:dyDescent="0.3">
      <c r="A208" s="566"/>
      <c r="B208" s="585"/>
      <c r="C208" s="585"/>
      <c r="D208" s="585"/>
      <c r="E208" s="586"/>
      <c r="F208" s="586"/>
      <c r="G208" s="586"/>
      <c r="H208" s="592"/>
    </row>
    <row r="209" spans="1:8" s="593" customFormat="1" x14ac:dyDescent="0.3">
      <c r="A209" s="566"/>
      <c r="B209" s="585"/>
      <c r="C209" s="585"/>
      <c r="D209" s="585"/>
      <c r="E209" s="586"/>
      <c r="F209" s="586"/>
      <c r="G209" s="586"/>
      <c r="H209" s="592"/>
    </row>
    <row r="210" spans="1:8" s="593" customFormat="1" x14ac:dyDescent="0.3">
      <c r="A210" s="566"/>
      <c r="B210" s="585"/>
      <c r="C210" s="585"/>
      <c r="D210" s="585"/>
      <c r="E210" s="586"/>
      <c r="F210" s="586"/>
      <c r="G210" s="586"/>
      <c r="H210" s="592"/>
    </row>
    <row r="211" spans="1:8" s="593" customFormat="1" x14ac:dyDescent="0.3">
      <c r="A211" s="566"/>
      <c r="B211" s="585"/>
      <c r="C211" s="585"/>
      <c r="D211" s="585"/>
      <c r="E211" s="586"/>
      <c r="F211" s="586"/>
      <c r="G211" s="586"/>
      <c r="H211" s="592"/>
    </row>
    <row r="212" spans="1:8" s="593" customFormat="1" x14ac:dyDescent="0.3">
      <c r="A212" s="566"/>
      <c r="B212" s="585"/>
      <c r="C212" s="585"/>
      <c r="D212" s="585"/>
      <c r="E212" s="586"/>
      <c r="F212" s="586"/>
      <c r="G212" s="586"/>
      <c r="H212" s="592"/>
    </row>
    <row r="213" spans="1:8" s="593" customFormat="1" x14ac:dyDescent="0.3">
      <c r="A213" s="566"/>
      <c r="B213" s="585"/>
      <c r="C213" s="585"/>
      <c r="D213" s="585"/>
      <c r="E213" s="586"/>
      <c r="F213" s="586"/>
      <c r="G213" s="586"/>
      <c r="H213" s="592"/>
    </row>
    <row r="214" spans="1:8" s="593" customFormat="1" x14ac:dyDescent="0.3">
      <c r="A214" s="566"/>
      <c r="B214" s="585"/>
      <c r="C214" s="585"/>
      <c r="D214" s="585"/>
      <c r="E214" s="586"/>
      <c r="F214" s="586"/>
      <c r="G214" s="586"/>
      <c r="H214" s="592"/>
    </row>
    <row r="215" spans="1:8" s="593" customFormat="1" x14ac:dyDescent="0.3">
      <c r="A215" s="566"/>
      <c r="B215" s="585"/>
      <c r="C215" s="585"/>
      <c r="D215" s="585"/>
      <c r="E215" s="586"/>
      <c r="F215" s="586"/>
      <c r="G215" s="586"/>
      <c r="H215" s="592"/>
    </row>
    <row r="216" spans="1:8" s="593" customFormat="1" x14ac:dyDescent="0.3">
      <c r="A216" s="566"/>
      <c r="B216" s="585"/>
      <c r="C216" s="585"/>
      <c r="D216" s="585"/>
      <c r="E216" s="586"/>
      <c r="F216" s="586"/>
      <c r="G216" s="586"/>
      <c r="H216" s="592"/>
    </row>
    <row r="217" spans="1:8" s="593" customFormat="1" x14ac:dyDescent="0.3">
      <c r="A217" s="566"/>
      <c r="B217" s="585"/>
      <c r="C217" s="585"/>
      <c r="D217" s="585"/>
      <c r="E217" s="586"/>
      <c r="F217" s="586"/>
      <c r="G217" s="586"/>
      <c r="H217" s="592"/>
    </row>
    <row r="218" spans="1:8" s="593" customFormat="1" x14ac:dyDescent="0.3">
      <c r="A218" s="566"/>
      <c r="B218" s="585"/>
      <c r="C218" s="585"/>
      <c r="D218" s="585"/>
      <c r="E218" s="586"/>
      <c r="F218" s="586"/>
      <c r="G218" s="586"/>
      <c r="H218" s="592"/>
    </row>
    <row r="219" spans="1:8" s="593" customFormat="1" x14ac:dyDescent="0.3">
      <c r="A219" s="566"/>
      <c r="B219" s="585"/>
      <c r="C219" s="585"/>
      <c r="D219" s="585"/>
      <c r="E219" s="586"/>
      <c r="F219" s="586"/>
      <c r="G219" s="586"/>
      <c r="H219" s="592"/>
    </row>
    <row r="220" spans="1:8" s="593" customFormat="1" x14ac:dyDescent="0.3">
      <c r="A220" s="566"/>
      <c r="B220" s="585"/>
      <c r="C220" s="585"/>
      <c r="D220" s="585"/>
      <c r="E220" s="586"/>
      <c r="F220" s="586"/>
      <c r="G220" s="586"/>
      <c r="H220" s="592"/>
    </row>
    <row r="221" spans="1:8" s="593" customFormat="1" x14ac:dyDescent="0.3">
      <c r="A221" s="566"/>
      <c r="B221" s="585"/>
      <c r="C221" s="585"/>
      <c r="D221" s="585"/>
      <c r="E221" s="586"/>
      <c r="F221" s="586"/>
      <c r="G221" s="586"/>
      <c r="H221" s="592"/>
    </row>
    <row r="222" spans="1:8" s="593" customFormat="1" x14ac:dyDescent="0.3">
      <c r="A222" s="566"/>
      <c r="B222" s="585"/>
      <c r="C222" s="585"/>
      <c r="D222" s="585"/>
      <c r="E222" s="586"/>
      <c r="F222" s="586"/>
      <c r="G222" s="586"/>
      <c r="H222" s="592"/>
    </row>
    <row r="223" spans="1:8" s="593" customFormat="1" x14ac:dyDescent="0.3">
      <c r="A223" s="566"/>
      <c r="B223" s="585"/>
      <c r="C223" s="585"/>
      <c r="D223" s="585"/>
      <c r="E223" s="586"/>
      <c r="F223" s="586"/>
      <c r="G223" s="586"/>
      <c r="H223" s="592"/>
    </row>
    <row r="224" spans="1:8" s="593" customFormat="1" x14ac:dyDescent="0.3">
      <c r="A224" s="566"/>
      <c r="B224" s="585"/>
      <c r="C224" s="585"/>
      <c r="D224" s="585"/>
      <c r="E224" s="586"/>
      <c r="F224" s="586"/>
      <c r="G224" s="586"/>
      <c r="H224" s="592"/>
    </row>
    <row r="225" spans="1:8" s="593" customFormat="1" x14ac:dyDescent="0.3">
      <c r="A225" s="566"/>
      <c r="B225" s="585"/>
      <c r="C225" s="585"/>
      <c r="D225" s="585"/>
      <c r="E225" s="586"/>
      <c r="F225" s="586"/>
      <c r="G225" s="586"/>
      <c r="H225" s="592"/>
    </row>
    <row r="226" spans="1:8" s="593" customFormat="1" x14ac:dyDescent="0.3">
      <c r="A226" s="566"/>
      <c r="B226" s="585"/>
      <c r="C226" s="585"/>
      <c r="D226" s="585"/>
      <c r="E226" s="586"/>
      <c r="F226" s="586"/>
      <c r="G226" s="586"/>
      <c r="H226" s="592"/>
    </row>
    <row r="227" spans="1:8" s="593" customFormat="1" x14ac:dyDescent="0.3">
      <c r="A227" s="566"/>
      <c r="B227" s="585"/>
      <c r="C227" s="585"/>
      <c r="D227" s="585"/>
      <c r="E227" s="586"/>
      <c r="F227" s="586"/>
      <c r="G227" s="586"/>
      <c r="H227" s="592"/>
    </row>
    <row r="228" spans="1:8" s="593" customFormat="1" x14ac:dyDescent="0.3">
      <c r="A228" s="566"/>
      <c r="B228" s="585"/>
      <c r="C228" s="585"/>
      <c r="D228" s="585"/>
      <c r="E228" s="586"/>
      <c r="F228" s="586"/>
      <c r="G228" s="586"/>
      <c r="H228" s="592"/>
    </row>
    <row r="229" spans="1:8" s="593" customFormat="1" x14ac:dyDescent="0.3">
      <c r="A229" s="566"/>
      <c r="B229" s="585"/>
      <c r="C229" s="585"/>
      <c r="D229" s="585"/>
      <c r="E229" s="586"/>
      <c r="F229" s="586"/>
      <c r="G229" s="586"/>
      <c r="H229" s="592"/>
    </row>
    <row r="230" spans="1:8" s="593" customFormat="1" x14ac:dyDescent="0.3">
      <c r="A230" s="566"/>
      <c r="B230" s="585"/>
      <c r="C230" s="585"/>
      <c r="D230" s="585"/>
      <c r="E230" s="586"/>
      <c r="F230" s="586"/>
      <c r="G230" s="586"/>
      <c r="H230" s="592"/>
    </row>
    <row r="231" spans="1:8" s="593" customFormat="1" x14ac:dyDescent="0.3">
      <c r="A231" s="566"/>
      <c r="B231" s="585"/>
      <c r="C231" s="585"/>
      <c r="D231" s="585"/>
      <c r="E231" s="586"/>
      <c r="F231" s="586"/>
      <c r="G231" s="586"/>
      <c r="H231" s="592"/>
    </row>
    <row r="232" spans="1:8" s="593" customFormat="1" x14ac:dyDescent="0.3">
      <c r="A232" s="566"/>
      <c r="B232" s="585"/>
      <c r="C232" s="585"/>
      <c r="D232" s="585"/>
      <c r="E232" s="586"/>
      <c r="F232" s="586"/>
      <c r="G232" s="586"/>
      <c r="H232" s="592"/>
    </row>
    <row r="233" spans="1:8" s="593" customFormat="1" x14ac:dyDescent="0.3">
      <c r="A233" s="566"/>
      <c r="B233" s="585"/>
      <c r="C233" s="585"/>
      <c r="D233" s="585"/>
      <c r="E233" s="586"/>
      <c r="F233" s="586"/>
      <c r="G233" s="586"/>
      <c r="H233" s="592"/>
    </row>
    <row r="234" spans="1:8" s="593" customFormat="1" x14ac:dyDescent="0.3">
      <c r="A234" s="566"/>
      <c r="B234" s="585"/>
      <c r="C234" s="585"/>
      <c r="D234" s="585"/>
      <c r="E234" s="586"/>
      <c r="F234" s="586"/>
      <c r="G234" s="586"/>
      <c r="H234" s="592"/>
    </row>
    <row r="235" spans="1:8" s="593" customFormat="1" x14ac:dyDescent="0.3">
      <c r="A235" s="566"/>
      <c r="B235" s="585"/>
      <c r="C235" s="585"/>
      <c r="D235" s="585"/>
      <c r="E235" s="586"/>
      <c r="F235" s="586"/>
      <c r="G235" s="586"/>
      <c r="H235" s="592"/>
    </row>
    <row r="236" spans="1:8" s="593" customFormat="1" x14ac:dyDescent="0.3">
      <c r="A236" s="566"/>
      <c r="B236" s="585"/>
      <c r="C236" s="585"/>
      <c r="D236" s="585"/>
      <c r="E236" s="586"/>
      <c r="F236" s="586"/>
      <c r="G236" s="586"/>
      <c r="H236" s="592"/>
    </row>
    <row r="237" spans="1:8" s="593" customFormat="1" x14ac:dyDescent="0.3">
      <c r="A237" s="566"/>
      <c r="B237" s="585"/>
      <c r="C237" s="585"/>
      <c r="D237" s="585"/>
      <c r="E237" s="586"/>
      <c r="F237" s="586"/>
      <c r="G237" s="586"/>
      <c r="H237" s="592"/>
    </row>
    <row r="238" spans="1:8" s="593" customFormat="1" x14ac:dyDescent="0.3">
      <c r="A238" s="566"/>
      <c r="B238" s="585"/>
      <c r="C238" s="585"/>
      <c r="D238" s="585"/>
      <c r="E238" s="586"/>
      <c r="F238" s="586"/>
      <c r="G238" s="586"/>
      <c r="H238" s="592"/>
    </row>
    <row r="239" spans="1:8" s="593" customFormat="1" x14ac:dyDescent="0.3">
      <c r="A239" s="566"/>
      <c r="B239" s="585"/>
      <c r="C239" s="585"/>
      <c r="D239" s="585"/>
      <c r="E239" s="586"/>
      <c r="F239" s="586"/>
      <c r="G239" s="586"/>
      <c r="H239" s="592"/>
    </row>
    <row r="240" spans="1:8" s="593" customFormat="1" x14ac:dyDescent="0.3">
      <c r="A240" s="566"/>
      <c r="B240" s="585"/>
      <c r="C240" s="585"/>
      <c r="D240" s="585"/>
      <c r="E240" s="586"/>
      <c r="F240" s="586"/>
      <c r="G240" s="586"/>
      <c r="H240" s="592"/>
    </row>
    <row r="241" spans="1:8" s="593" customFormat="1" x14ac:dyDescent="0.3">
      <c r="A241" s="566"/>
      <c r="B241" s="585"/>
      <c r="C241" s="585"/>
      <c r="D241" s="585"/>
      <c r="E241" s="586"/>
      <c r="F241" s="586"/>
      <c r="G241" s="586"/>
      <c r="H241" s="592"/>
    </row>
    <row r="242" spans="1:8" s="593" customFormat="1" x14ac:dyDescent="0.3">
      <c r="A242" s="566"/>
      <c r="B242" s="585"/>
      <c r="C242" s="585"/>
      <c r="D242" s="585"/>
      <c r="E242" s="586"/>
      <c r="F242" s="586"/>
      <c r="G242" s="586"/>
      <c r="H242" s="592"/>
    </row>
    <row r="243" spans="1:8" s="593" customFormat="1" x14ac:dyDescent="0.3">
      <c r="A243" s="566"/>
      <c r="B243" s="585"/>
      <c r="C243" s="585"/>
      <c r="D243" s="585"/>
      <c r="E243" s="586"/>
      <c r="F243" s="586"/>
      <c r="G243" s="586"/>
      <c r="H243" s="592"/>
    </row>
    <row r="244" spans="1:8" s="593" customFormat="1" x14ac:dyDescent="0.3">
      <c r="A244" s="566"/>
      <c r="B244" s="585"/>
      <c r="C244" s="585"/>
      <c r="D244" s="585"/>
      <c r="E244" s="586"/>
      <c r="F244" s="586"/>
      <c r="G244" s="586"/>
      <c r="H244" s="592"/>
    </row>
    <row r="245" spans="1:8" s="593" customFormat="1" x14ac:dyDescent="0.3">
      <c r="A245" s="566"/>
      <c r="B245" s="585"/>
      <c r="C245" s="585"/>
      <c r="D245" s="585"/>
      <c r="E245" s="586"/>
      <c r="F245" s="586"/>
      <c r="G245" s="586"/>
      <c r="H245" s="592"/>
    </row>
    <row r="246" spans="1:8" s="593" customFormat="1" x14ac:dyDescent="0.3">
      <c r="A246" s="566"/>
      <c r="B246" s="585"/>
      <c r="C246" s="585"/>
      <c r="D246" s="585"/>
      <c r="E246" s="586"/>
      <c r="F246" s="586"/>
      <c r="G246" s="586"/>
      <c r="H246" s="592"/>
    </row>
    <row r="247" spans="1:8" s="593" customFormat="1" x14ac:dyDescent="0.3">
      <c r="A247" s="566"/>
      <c r="B247" s="585"/>
      <c r="C247" s="585"/>
      <c r="D247" s="585"/>
      <c r="E247" s="586"/>
      <c r="F247" s="586"/>
      <c r="G247" s="586"/>
      <c r="H247" s="592"/>
    </row>
    <row r="248" spans="1:8" s="593" customFormat="1" x14ac:dyDescent="0.3">
      <c r="A248" s="566"/>
      <c r="B248" s="585"/>
      <c r="C248" s="585"/>
      <c r="D248" s="585"/>
      <c r="E248" s="586"/>
      <c r="F248" s="586"/>
      <c r="G248" s="586"/>
      <c r="H248" s="592"/>
    </row>
    <row r="249" spans="1:8" s="593" customFormat="1" x14ac:dyDescent="0.3">
      <c r="A249" s="566"/>
      <c r="B249" s="585"/>
      <c r="C249" s="585"/>
      <c r="D249" s="585"/>
      <c r="E249" s="586"/>
      <c r="F249" s="586"/>
      <c r="G249" s="586"/>
      <c r="H249" s="592"/>
    </row>
    <row r="250" spans="1:8" s="593" customFormat="1" x14ac:dyDescent="0.3">
      <c r="A250" s="566"/>
      <c r="B250" s="585"/>
      <c r="C250" s="585"/>
      <c r="D250" s="585"/>
      <c r="E250" s="586"/>
      <c r="F250" s="586"/>
      <c r="G250" s="586"/>
      <c r="H250" s="592"/>
    </row>
    <row r="251" spans="1:8" s="593" customFormat="1" x14ac:dyDescent="0.3">
      <c r="A251" s="566"/>
      <c r="B251" s="585"/>
      <c r="C251" s="585"/>
      <c r="D251" s="585"/>
      <c r="E251" s="586"/>
      <c r="F251" s="586"/>
      <c r="G251" s="586"/>
      <c r="H251" s="592"/>
    </row>
    <row r="252" spans="1:8" s="593" customFormat="1" x14ac:dyDescent="0.3">
      <c r="A252" s="566"/>
      <c r="B252" s="585"/>
      <c r="C252" s="585"/>
      <c r="D252" s="585"/>
      <c r="E252" s="586"/>
      <c r="F252" s="586"/>
      <c r="G252" s="586"/>
      <c r="H252" s="592"/>
    </row>
    <row r="253" spans="1:8" s="593" customFormat="1" x14ac:dyDescent="0.3">
      <c r="A253" s="566"/>
      <c r="B253" s="585"/>
      <c r="C253" s="585"/>
      <c r="D253" s="585"/>
      <c r="E253" s="586"/>
      <c r="F253" s="586"/>
      <c r="G253" s="586"/>
      <c r="H253" s="592"/>
    </row>
    <row r="254" spans="1:8" s="593" customFormat="1" x14ac:dyDescent="0.3">
      <c r="A254" s="566"/>
      <c r="B254" s="585"/>
      <c r="C254" s="585"/>
      <c r="D254" s="585"/>
      <c r="E254" s="586"/>
      <c r="F254" s="586"/>
      <c r="G254" s="586"/>
      <c r="H254" s="592"/>
    </row>
    <row r="255" spans="1:8" s="593" customFormat="1" x14ac:dyDescent="0.3">
      <c r="A255" s="566"/>
      <c r="B255" s="585"/>
      <c r="C255" s="585"/>
      <c r="D255" s="585"/>
      <c r="E255" s="586"/>
      <c r="F255" s="586"/>
      <c r="G255" s="586"/>
      <c r="H255" s="592"/>
    </row>
    <row r="256" spans="1:8" s="593" customFormat="1" x14ac:dyDescent="0.3">
      <c r="A256" s="566"/>
      <c r="B256" s="585"/>
      <c r="C256" s="585"/>
      <c r="D256" s="585"/>
      <c r="E256" s="586"/>
      <c r="F256" s="586"/>
      <c r="G256" s="586"/>
      <c r="H256" s="592"/>
    </row>
    <row r="257" spans="1:8" s="593" customFormat="1" x14ac:dyDescent="0.3">
      <c r="A257" s="566"/>
      <c r="B257" s="585"/>
      <c r="C257" s="585"/>
      <c r="D257" s="585"/>
      <c r="E257" s="586"/>
      <c r="F257" s="586"/>
      <c r="G257" s="586"/>
      <c r="H257" s="592"/>
    </row>
    <row r="258" spans="1:8" s="593" customFormat="1" x14ac:dyDescent="0.3">
      <c r="A258" s="566"/>
      <c r="B258" s="585"/>
      <c r="C258" s="585"/>
      <c r="D258" s="585"/>
      <c r="E258" s="586"/>
      <c r="F258" s="586"/>
      <c r="G258" s="586"/>
      <c r="H258" s="592"/>
    </row>
    <row r="259" spans="1:8" s="593" customFormat="1" x14ac:dyDescent="0.3">
      <c r="A259" s="566"/>
      <c r="B259" s="585"/>
      <c r="C259" s="585"/>
      <c r="D259" s="585"/>
      <c r="E259" s="586"/>
      <c r="F259" s="586"/>
      <c r="G259" s="586"/>
      <c r="H259" s="592"/>
    </row>
    <row r="260" spans="1:8" s="593" customFormat="1" x14ac:dyDescent="0.3">
      <c r="A260" s="566"/>
      <c r="B260" s="585"/>
      <c r="C260" s="585"/>
      <c r="D260" s="585"/>
      <c r="E260" s="586"/>
      <c r="F260" s="586"/>
      <c r="G260" s="586"/>
      <c r="H260" s="592"/>
    </row>
    <row r="261" spans="1:8" s="593" customFormat="1" x14ac:dyDescent="0.3">
      <c r="A261" s="566"/>
      <c r="B261" s="585"/>
      <c r="C261" s="585"/>
      <c r="D261" s="585"/>
      <c r="E261" s="586"/>
      <c r="F261" s="586"/>
      <c r="G261" s="586"/>
      <c r="H261" s="592"/>
    </row>
    <row r="262" spans="1:8" s="593" customFormat="1" x14ac:dyDescent="0.3">
      <c r="A262" s="566"/>
      <c r="B262" s="585"/>
      <c r="C262" s="585"/>
      <c r="D262" s="585"/>
      <c r="E262" s="586"/>
      <c r="F262" s="586"/>
      <c r="G262" s="586"/>
      <c r="H262" s="592"/>
    </row>
    <row r="263" spans="1:8" s="593" customFormat="1" x14ac:dyDescent="0.3">
      <c r="A263" s="566"/>
      <c r="B263" s="585"/>
      <c r="C263" s="585"/>
      <c r="D263" s="585"/>
      <c r="E263" s="586"/>
      <c r="F263" s="586"/>
      <c r="G263" s="586"/>
      <c r="H263" s="592"/>
    </row>
    <row r="264" spans="1:8" s="593" customFormat="1" x14ac:dyDescent="0.3">
      <c r="A264" s="566"/>
      <c r="B264" s="585"/>
      <c r="C264" s="585"/>
      <c r="D264" s="585"/>
      <c r="E264" s="586"/>
      <c r="F264" s="586"/>
      <c r="G264" s="586"/>
      <c r="H264" s="592"/>
    </row>
    <row r="265" spans="1:8" s="593" customFormat="1" x14ac:dyDescent="0.3">
      <c r="A265" s="566"/>
      <c r="B265" s="585"/>
      <c r="C265" s="585"/>
      <c r="D265" s="585"/>
      <c r="E265" s="586"/>
      <c r="F265" s="586"/>
      <c r="G265" s="586"/>
      <c r="H265" s="592"/>
    </row>
    <row r="266" spans="1:8" s="593" customFormat="1" x14ac:dyDescent="0.3">
      <c r="A266" s="566"/>
      <c r="B266" s="585"/>
      <c r="C266" s="585"/>
      <c r="D266" s="585"/>
      <c r="E266" s="586"/>
      <c r="F266" s="586"/>
      <c r="G266" s="586"/>
      <c r="H266" s="592"/>
    </row>
    <row r="267" spans="1:8" s="593" customFormat="1" x14ac:dyDescent="0.3">
      <c r="A267" s="566"/>
      <c r="B267" s="585"/>
      <c r="C267" s="585"/>
      <c r="D267" s="585"/>
      <c r="E267" s="586"/>
      <c r="F267" s="586"/>
      <c r="G267" s="586"/>
      <c r="H267" s="592"/>
    </row>
    <row r="268" spans="1:8" s="593" customFormat="1" x14ac:dyDescent="0.3">
      <c r="A268" s="566"/>
      <c r="B268" s="585"/>
      <c r="C268" s="585"/>
      <c r="D268" s="585"/>
      <c r="E268" s="586"/>
      <c r="F268" s="586"/>
      <c r="G268" s="586"/>
      <c r="H268" s="592"/>
    </row>
    <row r="269" spans="1:8" s="593" customFormat="1" x14ac:dyDescent="0.3">
      <c r="A269" s="566"/>
      <c r="B269" s="585"/>
      <c r="C269" s="585"/>
      <c r="D269" s="585"/>
      <c r="E269" s="586"/>
      <c r="F269" s="586"/>
      <c r="G269" s="586"/>
      <c r="H269" s="592"/>
    </row>
    <row r="270" spans="1:8" s="593" customFormat="1" x14ac:dyDescent="0.3">
      <c r="A270" s="566"/>
      <c r="B270" s="585"/>
      <c r="C270" s="585"/>
      <c r="D270" s="585"/>
      <c r="E270" s="586"/>
      <c r="F270" s="586"/>
      <c r="G270" s="586"/>
      <c r="H270" s="592"/>
    </row>
    <row r="271" spans="1:8" s="593" customFormat="1" x14ac:dyDescent="0.3">
      <c r="A271" s="566"/>
      <c r="B271" s="585"/>
      <c r="C271" s="585"/>
      <c r="D271" s="585"/>
      <c r="E271" s="586"/>
      <c r="F271" s="586"/>
      <c r="G271" s="586"/>
      <c r="H271" s="592"/>
    </row>
  </sheetData>
  <mergeCells count="1">
    <mergeCell ref="F1:G1"/>
  </mergeCells>
  <hyperlinks>
    <hyperlink ref="F1" location="Tartalom_Index!A1" display="Vissza a Tartalomra / Return to the Index"/>
    <hyperlink ref="F1:G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4"/>
  <dimension ref="A1:AP284"/>
  <sheetViews>
    <sheetView showGridLines="0" zoomScale="120" zoomScaleNormal="120" workbookViewId="0">
      <selection activeCell="I1" sqref="I1"/>
    </sheetView>
  </sheetViews>
  <sheetFormatPr defaultColWidth="8.6640625" defaultRowHeight="13.8" x14ac:dyDescent="0.25"/>
  <cols>
    <col min="1" max="7" width="8.6640625" style="603"/>
    <col min="8" max="8" width="13.88671875" style="603" customWidth="1"/>
    <col min="9" max="9" width="25.33203125" style="603" customWidth="1"/>
    <col min="10" max="16384" width="8.6640625" style="603"/>
  </cols>
  <sheetData>
    <row r="1" spans="1:21" s="597" customFormat="1" ht="10.5" customHeight="1" x14ac:dyDescent="0.2">
      <c r="A1" s="594" t="s">
        <v>48</v>
      </c>
      <c r="B1" s="595" t="s">
        <v>657</v>
      </c>
      <c r="C1" s="596"/>
      <c r="D1" s="596"/>
      <c r="E1" s="596"/>
      <c r="F1" s="438"/>
      <c r="G1" s="438"/>
      <c r="H1" s="438"/>
      <c r="I1" s="353" t="s">
        <v>50</v>
      </c>
      <c r="K1" s="598"/>
    </row>
    <row r="2" spans="1:21" s="597" customFormat="1" ht="10.5" customHeight="1" x14ac:dyDescent="0.2">
      <c r="A2" s="594" t="s">
        <v>51</v>
      </c>
      <c r="B2" s="595" t="s">
        <v>658</v>
      </c>
      <c r="C2" s="599"/>
      <c r="D2" s="599"/>
      <c r="E2" s="599"/>
      <c r="K2" s="598"/>
    </row>
    <row r="3" spans="1:21" s="600" customFormat="1" ht="10.5" customHeight="1" x14ac:dyDescent="0.2">
      <c r="A3" s="548" t="s">
        <v>52</v>
      </c>
      <c r="B3" s="600" t="s">
        <v>53</v>
      </c>
      <c r="C3" s="601"/>
      <c r="D3" s="601"/>
      <c r="E3" s="601"/>
      <c r="F3" s="601"/>
    </row>
    <row r="4" spans="1:21" s="600" customFormat="1" ht="10.5" customHeight="1" x14ac:dyDescent="0.2">
      <c r="A4" s="548" t="s">
        <v>54</v>
      </c>
      <c r="B4" s="600" t="s">
        <v>55</v>
      </c>
      <c r="C4" s="602"/>
      <c r="D4" s="602"/>
      <c r="E4" s="602"/>
      <c r="F4" s="602"/>
    </row>
    <row r="5" spans="1:21" s="600" customFormat="1" ht="10.5" customHeight="1" x14ac:dyDescent="0.2">
      <c r="A5" s="554" t="s">
        <v>56</v>
      </c>
      <c r="B5" s="600" t="s">
        <v>659</v>
      </c>
      <c r="C5" s="602"/>
      <c r="D5" s="602"/>
      <c r="E5" s="602"/>
      <c r="F5" s="602"/>
    </row>
    <row r="6" spans="1:21" s="600" customFormat="1" ht="10.5" customHeight="1" x14ac:dyDescent="0.2">
      <c r="A6" s="554" t="s">
        <v>57</v>
      </c>
      <c r="B6" s="600" t="s">
        <v>660</v>
      </c>
      <c r="C6" s="602"/>
      <c r="D6" s="602"/>
      <c r="E6" s="602"/>
      <c r="F6" s="602"/>
    </row>
    <row r="7" spans="1:21" ht="10.5" customHeight="1" x14ac:dyDescent="0.25"/>
    <row r="8" spans="1:21" ht="10.5" customHeight="1" x14ac:dyDescent="0.25"/>
    <row r="9" spans="1:21" ht="10.5" customHeight="1" x14ac:dyDescent="0.25"/>
    <row r="10" spans="1:21" ht="10.5" customHeight="1" x14ac:dyDescent="0.25"/>
    <row r="11" spans="1:21" ht="10.5" customHeight="1" x14ac:dyDescent="0.25">
      <c r="I11" s="604"/>
    </row>
    <row r="12" spans="1:21" ht="10.5" customHeight="1" x14ac:dyDescent="0.25">
      <c r="I12" s="605"/>
      <c r="J12" s="606" t="s">
        <v>641</v>
      </c>
      <c r="K12" s="606"/>
      <c r="L12" s="606" t="s">
        <v>661</v>
      </c>
      <c r="M12" s="606"/>
      <c r="N12" s="606" t="s">
        <v>662</v>
      </c>
      <c r="O12" s="606"/>
      <c r="P12" s="606" t="s">
        <v>663</v>
      </c>
      <c r="Q12" s="606"/>
      <c r="R12" s="606" t="s">
        <v>642</v>
      </c>
      <c r="S12" s="606"/>
    </row>
    <row r="13" spans="1:21" s="607" customFormat="1" ht="10.5" customHeight="1" x14ac:dyDescent="0.2">
      <c r="I13" s="605"/>
      <c r="J13" s="605" t="s">
        <v>368</v>
      </c>
      <c r="K13" s="436" t="s">
        <v>372</v>
      </c>
      <c r="L13" s="605" t="s">
        <v>368</v>
      </c>
      <c r="M13" s="436" t="s">
        <v>372</v>
      </c>
      <c r="N13" s="605" t="s">
        <v>368</v>
      </c>
      <c r="O13" s="436" t="s">
        <v>372</v>
      </c>
      <c r="P13" s="605" t="s">
        <v>368</v>
      </c>
      <c r="Q13" s="436" t="s">
        <v>372</v>
      </c>
      <c r="R13" s="605" t="s">
        <v>368</v>
      </c>
      <c r="S13" s="436" t="s">
        <v>372</v>
      </c>
    </row>
    <row r="14" spans="1:21" ht="10.5" customHeight="1" x14ac:dyDescent="0.25">
      <c r="H14" s="608" t="s">
        <v>664</v>
      </c>
      <c r="I14" s="608" t="s">
        <v>665</v>
      </c>
      <c r="J14" s="609">
        <v>3</v>
      </c>
      <c r="K14" s="610">
        <v>1</v>
      </c>
      <c r="L14" s="610">
        <v>14</v>
      </c>
      <c r="M14" s="609">
        <v>9</v>
      </c>
      <c r="N14" s="609">
        <v>20</v>
      </c>
      <c r="O14" s="610">
        <v>17</v>
      </c>
      <c r="P14" s="610">
        <v>19</v>
      </c>
      <c r="Q14" s="609">
        <v>11</v>
      </c>
      <c r="R14" s="609">
        <v>21</v>
      </c>
      <c r="S14" s="610">
        <v>22</v>
      </c>
    </row>
    <row r="15" spans="1:21" ht="10.5" customHeight="1" x14ac:dyDescent="0.25">
      <c r="H15" s="608" t="s">
        <v>666</v>
      </c>
      <c r="I15" s="608" t="s">
        <v>667</v>
      </c>
      <c r="J15" s="441">
        <v>6.5891423009129674E-3</v>
      </c>
      <c r="K15" s="441">
        <v>4.3428664589004601E-3</v>
      </c>
      <c r="L15" s="441">
        <v>0.15331573474404767</v>
      </c>
      <c r="M15" s="441">
        <v>0.12962782789642274</v>
      </c>
      <c r="N15" s="441">
        <v>0.22157457017726315</v>
      </c>
      <c r="O15" s="441">
        <v>0.24190237086211774</v>
      </c>
      <c r="P15" s="441">
        <v>0.21298602926406762</v>
      </c>
      <c r="Q15" s="441">
        <v>0.18661350841373384</v>
      </c>
      <c r="R15" s="441">
        <v>0.17845590088592686</v>
      </c>
      <c r="S15" s="441">
        <v>0.23780312142472493</v>
      </c>
      <c r="T15" s="611"/>
      <c r="U15" s="611"/>
    </row>
    <row r="16" spans="1:21" ht="10.5" customHeight="1" x14ac:dyDescent="0.25">
      <c r="H16" s="608" t="s">
        <v>668</v>
      </c>
      <c r="I16" s="608" t="s">
        <v>669</v>
      </c>
      <c r="J16" s="441">
        <v>0</v>
      </c>
      <c r="K16" s="441">
        <v>0</v>
      </c>
      <c r="L16" s="441">
        <v>0</v>
      </c>
      <c r="M16" s="441">
        <v>4.9170381132195738E-3</v>
      </c>
      <c r="N16" s="441">
        <v>4.3887556164331785E-2</v>
      </c>
      <c r="O16" s="441">
        <v>4.8143514172170375E-3</v>
      </c>
      <c r="P16" s="441">
        <v>9.2619815261449443E-3</v>
      </c>
      <c r="Q16" s="441">
        <v>3.415735409390263E-3</v>
      </c>
      <c r="R16" s="441">
        <v>0.10707743250319185</v>
      </c>
      <c r="S16" s="441">
        <v>0.1014517938694609</v>
      </c>
      <c r="T16" s="611"/>
      <c r="U16" s="611"/>
    </row>
    <row r="17" spans="8:21" ht="10.5" customHeight="1" x14ac:dyDescent="0.25">
      <c r="H17" s="608" t="s">
        <v>670</v>
      </c>
      <c r="I17" s="608" t="s">
        <v>671</v>
      </c>
      <c r="J17" s="441">
        <v>0</v>
      </c>
      <c r="K17" s="441">
        <v>0</v>
      </c>
      <c r="L17" s="441">
        <v>0</v>
      </c>
      <c r="M17" s="441">
        <v>0</v>
      </c>
      <c r="N17" s="441">
        <v>0</v>
      </c>
      <c r="O17" s="441">
        <v>0</v>
      </c>
      <c r="P17" s="441">
        <v>6.685495566483167E-2</v>
      </c>
      <c r="Q17" s="441">
        <v>0</v>
      </c>
      <c r="R17" s="441">
        <v>0</v>
      </c>
      <c r="S17" s="441">
        <v>8.5111386134812311E-2</v>
      </c>
      <c r="T17" s="611"/>
      <c r="U17" s="611"/>
    </row>
    <row r="18" spans="8:21" ht="10.5" customHeight="1" x14ac:dyDescent="0.25">
      <c r="I18" s="612"/>
      <c r="J18" s="612"/>
      <c r="K18" s="612"/>
      <c r="L18" s="612"/>
      <c r="M18" s="612"/>
      <c r="N18" s="612"/>
      <c r="O18" s="612"/>
      <c r="P18" s="612"/>
      <c r="Q18" s="612"/>
      <c r="R18" s="612"/>
    </row>
    <row r="19" spans="8:21" ht="10.5" customHeight="1" x14ac:dyDescent="0.25">
      <c r="I19" s="612"/>
      <c r="J19" s="612"/>
      <c r="K19" s="612"/>
      <c r="L19" s="612"/>
      <c r="M19" s="613"/>
      <c r="N19" s="613"/>
      <c r="O19" s="613"/>
      <c r="P19" s="613"/>
      <c r="Q19" s="612"/>
      <c r="R19" s="612"/>
    </row>
    <row r="20" spans="8:21" ht="10.5" customHeight="1" x14ac:dyDescent="0.25">
      <c r="I20" s="612"/>
      <c r="J20" s="612"/>
      <c r="K20" s="612"/>
      <c r="L20" s="612"/>
      <c r="M20" s="612"/>
      <c r="N20" s="612"/>
      <c r="O20" s="612"/>
      <c r="P20" s="612"/>
      <c r="Q20" s="612"/>
      <c r="R20" s="612"/>
    </row>
    <row r="21" spans="8:21" ht="10.5" customHeight="1" x14ac:dyDescent="0.25">
      <c r="I21" s="612"/>
      <c r="J21" s="612"/>
      <c r="K21" s="612"/>
      <c r="L21" s="612"/>
      <c r="M21" s="612"/>
      <c r="N21" s="612"/>
      <c r="O21" s="612"/>
    </row>
    <row r="22" spans="8:21" ht="10.5" customHeight="1" x14ac:dyDescent="0.25">
      <c r="I22" s="612"/>
      <c r="J22" s="612"/>
      <c r="K22" s="612"/>
      <c r="L22" s="612"/>
      <c r="M22" s="612"/>
      <c r="N22" s="612"/>
      <c r="O22" s="612"/>
    </row>
    <row r="23" spans="8:21" ht="10.5" customHeight="1" x14ac:dyDescent="0.25">
      <c r="I23" s="612"/>
      <c r="J23" s="612"/>
      <c r="K23" s="612"/>
      <c r="L23" s="612"/>
      <c r="M23" s="612"/>
      <c r="N23" s="612"/>
      <c r="O23" s="612"/>
    </row>
    <row r="24" spans="8:21" ht="10.5" customHeight="1" x14ac:dyDescent="0.25">
      <c r="I24" s="612"/>
      <c r="J24" s="612"/>
      <c r="K24" s="612"/>
      <c r="L24" s="612"/>
      <c r="M24" s="612"/>
      <c r="N24" s="612"/>
      <c r="O24" s="612"/>
    </row>
    <row r="25" spans="8:21" ht="10.5" customHeight="1" x14ac:dyDescent="0.25">
      <c r="I25" s="612"/>
      <c r="J25" s="612"/>
      <c r="K25" s="612"/>
      <c r="L25" s="612"/>
      <c r="M25" s="612"/>
      <c r="N25" s="612"/>
      <c r="O25" s="612"/>
    </row>
    <row r="26" spans="8:21" ht="10.5" customHeight="1" x14ac:dyDescent="0.25">
      <c r="I26" s="612"/>
      <c r="J26" s="612"/>
      <c r="K26" s="612"/>
      <c r="L26" s="612"/>
      <c r="M26" s="612"/>
      <c r="N26" s="612"/>
      <c r="O26" s="612"/>
    </row>
    <row r="27" spans="8:21" ht="10.5" customHeight="1" x14ac:dyDescent="0.25">
      <c r="I27" s="612"/>
      <c r="J27" s="612"/>
      <c r="K27" s="612"/>
      <c r="L27" s="612"/>
      <c r="M27" s="612"/>
      <c r="N27" s="612"/>
      <c r="O27" s="612"/>
    </row>
    <row r="28" spans="8:21" ht="10.5" customHeight="1" x14ac:dyDescent="0.25">
      <c r="I28" s="612"/>
      <c r="J28" s="612"/>
      <c r="K28" s="612"/>
      <c r="L28" s="612"/>
      <c r="M28" s="612"/>
      <c r="N28" s="612"/>
      <c r="O28" s="612"/>
    </row>
    <row r="29" spans="8:21" ht="10.5" customHeight="1" x14ac:dyDescent="0.25">
      <c r="I29" s="612"/>
      <c r="J29" s="612"/>
      <c r="K29" s="612"/>
      <c r="L29" s="612"/>
      <c r="M29" s="612"/>
      <c r="N29" s="612"/>
      <c r="O29" s="612"/>
    </row>
    <row r="30" spans="8:21" ht="10.5" customHeight="1" x14ac:dyDescent="0.25">
      <c r="I30" s="612"/>
      <c r="J30" s="612"/>
      <c r="K30" s="612"/>
      <c r="L30" s="612"/>
      <c r="M30" s="612"/>
      <c r="N30" s="612"/>
      <c r="O30" s="612"/>
    </row>
    <row r="31" spans="8:21" ht="10.5" customHeight="1" x14ac:dyDescent="0.25">
      <c r="I31" s="612"/>
      <c r="J31" s="612"/>
      <c r="K31" s="612"/>
      <c r="L31" s="612"/>
      <c r="M31" s="612"/>
      <c r="N31" s="612"/>
      <c r="O31" s="612"/>
    </row>
    <row r="32" spans="8:21" ht="10.5" customHeight="1" x14ac:dyDescent="0.25">
      <c r="I32" s="612"/>
      <c r="J32" s="612"/>
      <c r="K32" s="612"/>
      <c r="L32" s="612"/>
      <c r="M32" s="612"/>
      <c r="N32" s="612"/>
      <c r="O32" s="612"/>
    </row>
    <row r="33" spans="9:42" ht="10.5" customHeight="1" x14ac:dyDescent="0.25">
      <c r="I33" s="612"/>
      <c r="J33" s="612"/>
      <c r="K33" s="612"/>
      <c r="L33" s="612"/>
      <c r="M33" s="612"/>
      <c r="N33" s="612"/>
      <c r="O33" s="612"/>
    </row>
    <row r="34" spans="9:42" ht="10.5" customHeight="1" x14ac:dyDescent="0.25">
      <c r="I34" s="612"/>
      <c r="J34" s="612"/>
      <c r="K34" s="612"/>
      <c r="L34" s="612"/>
      <c r="M34" s="612"/>
      <c r="N34" s="612"/>
      <c r="O34" s="612"/>
    </row>
    <row r="35" spans="9:42" ht="10.5" customHeight="1" x14ac:dyDescent="0.25">
      <c r="I35" s="612"/>
      <c r="J35" s="612"/>
      <c r="K35" s="612"/>
      <c r="L35" s="612"/>
      <c r="M35" s="612"/>
      <c r="N35" s="612"/>
      <c r="O35" s="612"/>
    </row>
    <row r="36" spans="9:42" ht="10.5" customHeight="1" x14ac:dyDescent="0.25">
      <c r="I36" s="612"/>
      <c r="J36" s="612"/>
      <c r="K36" s="612"/>
      <c r="L36" s="612"/>
      <c r="M36" s="612"/>
      <c r="N36" s="612"/>
      <c r="O36" s="612"/>
    </row>
    <row r="37" spans="9:42" ht="10.5" customHeight="1" x14ac:dyDescent="0.25">
      <c r="I37" s="612"/>
      <c r="J37" s="612"/>
      <c r="K37" s="612"/>
      <c r="L37" s="612"/>
      <c r="M37" s="612"/>
      <c r="N37" s="612"/>
      <c r="O37" s="612"/>
    </row>
    <row r="38" spans="9:42" ht="10.5" customHeight="1" x14ac:dyDescent="0.25">
      <c r="I38" s="612"/>
      <c r="J38" s="612"/>
      <c r="K38" s="612"/>
      <c r="L38" s="612"/>
      <c r="M38" s="612"/>
      <c r="N38" s="612"/>
      <c r="O38" s="612"/>
    </row>
    <row r="39" spans="9:42" s="612" customFormat="1" x14ac:dyDescent="0.25"/>
    <row r="40" spans="9:42" s="612" customFormat="1" x14ac:dyDescent="0.25"/>
    <row r="41" spans="9:42" s="612" customFormat="1" x14ac:dyDescent="0.25"/>
    <row r="42" spans="9:42" s="612" customFormat="1" x14ac:dyDescent="0.25"/>
    <row r="43" spans="9:42" s="612" customFormat="1" x14ac:dyDescent="0.25"/>
    <row r="44" spans="9:42" s="612" customFormat="1" x14ac:dyDescent="0.25">
      <c r="I44" s="603"/>
      <c r="J44" s="603"/>
      <c r="K44" s="603"/>
      <c r="L44" s="603"/>
      <c r="M44" s="603"/>
      <c r="N44" s="603"/>
      <c r="O44" s="603"/>
      <c r="P44" s="603"/>
      <c r="Q44" s="603"/>
      <c r="R44" s="603"/>
      <c r="S44" s="603"/>
      <c r="T44" s="603"/>
      <c r="U44" s="603"/>
      <c r="V44" s="603"/>
      <c r="W44" s="603"/>
      <c r="X44" s="603"/>
      <c r="Y44" s="603"/>
      <c r="Z44" s="603"/>
      <c r="AA44" s="603"/>
      <c r="AB44" s="603"/>
      <c r="AC44" s="603"/>
      <c r="AD44" s="603"/>
      <c r="AE44" s="603"/>
      <c r="AF44" s="603"/>
      <c r="AG44" s="603"/>
      <c r="AH44" s="603"/>
      <c r="AI44" s="603"/>
      <c r="AJ44" s="603"/>
      <c r="AK44" s="603"/>
      <c r="AL44" s="603"/>
      <c r="AM44" s="603"/>
      <c r="AN44" s="603"/>
      <c r="AO44" s="603"/>
      <c r="AP44" s="603"/>
    </row>
    <row r="45" spans="9:42" s="612" customFormat="1" x14ac:dyDescent="0.25"/>
    <row r="46" spans="9:42" s="612" customFormat="1" x14ac:dyDescent="0.25">
      <c r="I46" s="603"/>
      <c r="J46" s="603"/>
      <c r="K46" s="603"/>
      <c r="L46" s="603"/>
      <c r="M46" s="603"/>
      <c r="N46" s="603"/>
      <c r="O46" s="603"/>
      <c r="P46" s="603"/>
      <c r="Q46" s="603"/>
      <c r="R46" s="603"/>
      <c r="S46" s="603"/>
      <c r="T46" s="603"/>
      <c r="U46" s="603"/>
      <c r="V46" s="603"/>
      <c r="W46" s="603"/>
      <c r="X46" s="603"/>
      <c r="Y46" s="603"/>
      <c r="Z46" s="603"/>
      <c r="AA46" s="603"/>
      <c r="AB46" s="603"/>
      <c r="AC46" s="603"/>
      <c r="AD46" s="603"/>
      <c r="AE46" s="603"/>
      <c r="AF46" s="603"/>
      <c r="AG46" s="603"/>
      <c r="AH46" s="603"/>
      <c r="AI46" s="603"/>
      <c r="AJ46" s="603"/>
      <c r="AK46" s="603"/>
      <c r="AL46" s="603"/>
      <c r="AM46" s="603"/>
      <c r="AN46" s="603"/>
      <c r="AO46" s="603"/>
      <c r="AP46" s="603"/>
    </row>
    <row r="47" spans="9:42" s="612" customFormat="1" x14ac:dyDescent="0.25">
      <c r="I47" s="603"/>
      <c r="J47" s="603"/>
      <c r="K47" s="603"/>
      <c r="L47" s="603"/>
      <c r="M47" s="603"/>
      <c r="N47" s="603"/>
      <c r="O47" s="603"/>
      <c r="P47" s="603"/>
      <c r="Q47" s="603"/>
      <c r="R47" s="603"/>
      <c r="S47" s="603"/>
      <c r="T47" s="603"/>
      <c r="U47" s="603"/>
      <c r="V47" s="603"/>
      <c r="W47" s="603"/>
      <c r="X47" s="603"/>
      <c r="Y47" s="603"/>
      <c r="Z47" s="603"/>
      <c r="AA47" s="603"/>
      <c r="AB47" s="603"/>
      <c r="AC47" s="603"/>
      <c r="AD47" s="603"/>
      <c r="AE47" s="603"/>
      <c r="AF47" s="603"/>
      <c r="AG47" s="603"/>
      <c r="AH47" s="603"/>
      <c r="AI47" s="603"/>
      <c r="AJ47" s="603"/>
      <c r="AK47" s="603"/>
      <c r="AL47" s="603"/>
      <c r="AM47" s="603"/>
      <c r="AN47" s="603"/>
      <c r="AO47" s="603"/>
      <c r="AP47" s="603"/>
    </row>
    <row r="48" spans="9:42" s="612" customFormat="1" x14ac:dyDescent="0.25">
      <c r="I48" s="603"/>
      <c r="J48" s="603"/>
      <c r="K48" s="603"/>
      <c r="L48" s="603"/>
      <c r="M48" s="603"/>
      <c r="N48" s="603"/>
      <c r="O48" s="603"/>
      <c r="P48" s="603"/>
      <c r="Q48" s="603"/>
      <c r="R48" s="603"/>
      <c r="S48" s="603"/>
      <c r="T48" s="603"/>
      <c r="U48" s="603"/>
      <c r="V48" s="603"/>
      <c r="W48" s="603"/>
      <c r="X48" s="603"/>
      <c r="Y48" s="603"/>
      <c r="Z48" s="603"/>
      <c r="AA48" s="603"/>
      <c r="AB48" s="603"/>
      <c r="AC48" s="603"/>
      <c r="AD48" s="603"/>
      <c r="AE48" s="603"/>
      <c r="AF48" s="603"/>
      <c r="AG48" s="603"/>
      <c r="AH48" s="603"/>
      <c r="AI48" s="603"/>
      <c r="AJ48" s="603"/>
      <c r="AK48" s="603"/>
      <c r="AL48" s="603"/>
      <c r="AM48" s="603"/>
      <c r="AN48" s="603"/>
      <c r="AO48" s="603"/>
      <c r="AP48" s="603"/>
    </row>
    <row r="49" spans="9:42" s="612" customFormat="1" x14ac:dyDescent="0.25">
      <c r="I49" s="603"/>
      <c r="J49" s="603"/>
      <c r="K49" s="603"/>
      <c r="L49" s="603"/>
      <c r="M49" s="603"/>
      <c r="N49" s="603"/>
      <c r="O49" s="603"/>
      <c r="P49" s="603"/>
      <c r="Q49" s="603"/>
      <c r="R49" s="603"/>
      <c r="S49" s="603"/>
      <c r="T49" s="603"/>
      <c r="U49" s="603"/>
      <c r="V49" s="603"/>
      <c r="W49" s="603"/>
      <c r="X49" s="603"/>
      <c r="Y49" s="603"/>
      <c r="Z49" s="603"/>
      <c r="AA49" s="603"/>
      <c r="AB49" s="603"/>
      <c r="AC49" s="603"/>
      <c r="AD49" s="603"/>
      <c r="AE49" s="603"/>
      <c r="AF49" s="603"/>
      <c r="AG49" s="603"/>
      <c r="AH49" s="603"/>
      <c r="AI49" s="603"/>
      <c r="AJ49" s="603"/>
      <c r="AK49" s="603"/>
      <c r="AL49" s="603"/>
      <c r="AM49" s="603"/>
      <c r="AN49" s="603"/>
      <c r="AO49" s="603"/>
      <c r="AP49" s="603"/>
    </row>
    <row r="50" spans="9:42" s="612" customFormat="1" x14ac:dyDescent="0.25">
      <c r="I50" s="603"/>
      <c r="J50" s="603"/>
      <c r="K50" s="603"/>
      <c r="L50" s="603"/>
      <c r="M50" s="603"/>
      <c r="N50" s="603"/>
      <c r="O50" s="603"/>
      <c r="P50" s="603"/>
      <c r="Q50" s="603"/>
      <c r="R50" s="603"/>
      <c r="S50" s="603"/>
      <c r="T50" s="603"/>
      <c r="U50" s="603"/>
      <c r="V50" s="603"/>
      <c r="W50" s="603"/>
      <c r="X50" s="603"/>
      <c r="Y50" s="603"/>
      <c r="Z50" s="603"/>
      <c r="AA50" s="603"/>
      <c r="AB50" s="603"/>
      <c r="AC50" s="603"/>
      <c r="AD50" s="603"/>
      <c r="AE50" s="603"/>
      <c r="AF50" s="603"/>
      <c r="AG50" s="603"/>
      <c r="AH50" s="603"/>
      <c r="AI50" s="603"/>
      <c r="AJ50" s="603"/>
      <c r="AK50" s="603"/>
      <c r="AL50" s="603"/>
      <c r="AM50" s="603"/>
      <c r="AN50" s="603"/>
      <c r="AO50" s="603"/>
      <c r="AP50" s="603"/>
    </row>
    <row r="51" spans="9:42" s="612" customFormat="1" x14ac:dyDescent="0.25">
      <c r="I51" s="603"/>
      <c r="J51" s="603"/>
      <c r="K51" s="603"/>
      <c r="L51" s="603"/>
      <c r="M51" s="603"/>
      <c r="N51" s="603"/>
      <c r="O51" s="603"/>
      <c r="P51" s="603"/>
      <c r="Q51" s="603"/>
      <c r="R51" s="603"/>
      <c r="S51" s="603"/>
      <c r="T51" s="603"/>
      <c r="U51" s="603"/>
      <c r="V51" s="603"/>
      <c r="W51" s="603"/>
      <c r="X51" s="603"/>
      <c r="Y51" s="603"/>
      <c r="Z51" s="603"/>
      <c r="AA51" s="603"/>
      <c r="AB51" s="603"/>
      <c r="AC51" s="603"/>
      <c r="AD51" s="603"/>
      <c r="AE51" s="603"/>
      <c r="AF51" s="603"/>
      <c r="AG51" s="603"/>
      <c r="AH51" s="603"/>
      <c r="AI51" s="603"/>
      <c r="AJ51" s="603"/>
      <c r="AK51" s="603"/>
      <c r="AL51" s="603"/>
      <c r="AM51" s="603"/>
      <c r="AN51" s="603"/>
      <c r="AO51" s="603"/>
      <c r="AP51" s="603"/>
    </row>
    <row r="52" spans="9:42" s="612" customFormat="1" x14ac:dyDescent="0.25">
      <c r="I52" s="603"/>
      <c r="J52" s="603"/>
      <c r="K52" s="603"/>
      <c r="L52" s="603"/>
      <c r="M52" s="603"/>
      <c r="N52" s="603"/>
      <c r="O52" s="603"/>
      <c r="P52" s="603"/>
      <c r="Q52" s="603"/>
      <c r="R52" s="603"/>
      <c r="S52" s="603"/>
      <c r="T52" s="603"/>
      <c r="U52" s="603"/>
      <c r="V52" s="603"/>
      <c r="W52" s="603"/>
      <c r="X52" s="603"/>
      <c r="Y52" s="603"/>
      <c r="Z52" s="603"/>
      <c r="AA52" s="603"/>
      <c r="AB52" s="603"/>
      <c r="AC52" s="603"/>
      <c r="AD52" s="603"/>
      <c r="AE52" s="603"/>
      <c r="AF52" s="603"/>
      <c r="AG52" s="603"/>
      <c r="AH52" s="603"/>
      <c r="AI52" s="603"/>
      <c r="AJ52" s="603"/>
      <c r="AK52" s="603"/>
      <c r="AL52" s="603"/>
      <c r="AM52" s="603"/>
      <c r="AN52" s="603"/>
      <c r="AO52" s="603"/>
      <c r="AP52" s="603"/>
    </row>
    <row r="53" spans="9:42" s="612" customFormat="1" x14ac:dyDescent="0.25">
      <c r="I53" s="603"/>
      <c r="J53" s="603"/>
      <c r="K53" s="603"/>
      <c r="L53" s="603"/>
      <c r="M53" s="603"/>
      <c r="N53" s="603"/>
      <c r="O53" s="603"/>
      <c r="P53" s="603"/>
      <c r="Q53" s="603"/>
      <c r="R53" s="603"/>
      <c r="S53" s="603"/>
      <c r="T53" s="603"/>
      <c r="U53" s="603"/>
      <c r="V53" s="603"/>
      <c r="W53" s="603"/>
      <c r="X53" s="603"/>
      <c r="Y53" s="603"/>
      <c r="Z53" s="603"/>
      <c r="AA53" s="603"/>
      <c r="AB53" s="603"/>
      <c r="AC53" s="603"/>
      <c r="AD53" s="603"/>
      <c r="AE53" s="603"/>
      <c r="AF53" s="603"/>
      <c r="AG53" s="603"/>
      <c r="AH53" s="603"/>
      <c r="AI53" s="603"/>
      <c r="AJ53" s="603"/>
      <c r="AK53" s="603"/>
      <c r="AL53" s="603"/>
      <c r="AM53" s="603"/>
      <c r="AN53" s="603"/>
      <c r="AO53" s="603"/>
      <c r="AP53" s="603"/>
    </row>
    <row r="54" spans="9:42" s="612" customFormat="1" x14ac:dyDescent="0.25">
      <c r="I54" s="603"/>
      <c r="J54" s="603"/>
      <c r="K54" s="603"/>
      <c r="L54" s="603"/>
      <c r="M54" s="603"/>
      <c r="N54" s="603"/>
      <c r="O54" s="603"/>
      <c r="P54" s="603"/>
      <c r="Q54" s="603"/>
      <c r="R54" s="603"/>
      <c r="S54" s="603"/>
      <c r="T54" s="603"/>
      <c r="U54" s="603"/>
      <c r="V54" s="603"/>
      <c r="W54" s="603"/>
      <c r="X54" s="603"/>
      <c r="Y54" s="603"/>
      <c r="Z54" s="603"/>
      <c r="AA54" s="603"/>
      <c r="AB54" s="603"/>
      <c r="AC54" s="603"/>
      <c r="AD54" s="603"/>
      <c r="AE54" s="603"/>
      <c r="AF54" s="603"/>
      <c r="AG54" s="603"/>
      <c r="AH54" s="603"/>
      <c r="AI54" s="603"/>
      <c r="AJ54" s="603"/>
      <c r="AK54" s="603"/>
      <c r="AL54" s="603"/>
      <c r="AM54" s="603"/>
      <c r="AN54" s="603"/>
      <c r="AO54" s="603"/>
      <c r="AP54" s="603"/>
    </row>
    <row r="55" spans="9:42" s="612" customFormat="1" x14ac:dyDescent="0.25">
      <c r="I55" s="603"/>
      <c r="J55" s="603"/>
      <c r="K55" s="603"/>
      <c r="L55" s="603"/>
      <c r="M55" s="603"/>
      <c r="N55" s="603"/>
      <c r="O55" s="603"/>
      <c r="P55" s="603"/>
      <c r="Q55" s="603"/>
      <c r="R55" s="603"/>
      <c r="S55" s="603"/>
      <c r="T55" s="603"/>
      <c r="U55" s="603"/>
      <c r="V55" s="603"/>
      <c r="W55" s="603"/>
      <c r="X55" s="603"/>
      <c r="Y55" s="603"/>
      <c r="Z55" s="603"/>
      <c r="AA55" s="603"/>
      <c r="AB55" s="603"/>
      <c r="AC55" s="603"/>
      <c r="AD55" s="603"/>
      <c r="AE55" s="603"/>
      <c r="AF55" s="603"/>
      <c r="AG55" s="603"/>
      <c r="AH55" s="603"/>
      <c r="AI55" s="603"/>
      <c r="AJ55" s="603"/>
      <c r="AK55" s="603"/>
      <c r="AL55" s="603"/>
      <c r="AM55" s="603"/>
      <c r="AN55" s="603"/>
      <c r="AO55" s="603"/>
      <c r="AP55" s="603"/>
    </row>
    <row r="56" spans="9:42" s="612" customFormat="1" x14ac:dyDescent="0.25">
      <c r="I56" s="603"/>
      <c r="J56" s="603"/>
      <c r="K56" s="603"/>
      <c r="L56" s="603"/>
      <c r="M56" s="603"/>
      <c r="N56" s="603"/>
      <c r="O56" s="603"/>
      <c r="P56" s="603"/>
      <c r="Q56" s="603"/>
      <c r="R56" s="603"/>
      <c r="S56" s="603"/>
      <c r="T56" s="603"/>
      <c r="U56" s="603"/>
      <c r="V56" s="603"/>
      <c r="W56" s="603"/>
      <c r="X56" s="603"/>
      <c r="Y56" s="603"/>
      <c r="Z56" s="603"/>
      <c r="AA56" s="603"/>
      <c r="AB56" s="603"/>
      <c r="AC56" s="603"/>
      <c r="AD56" s="603"/>
      <c r="AE56" s="603"/>
      <c r="AF56" s="603"/>
      <c r="AG56" s="603"/>
      <c r="AH56" s="603"/>
      <c r="AI56" s="603"/>
      <c r="AJ56" s="603"/>
      <c r="AK56" s="603"/>
      <c r="AL56" s="603"/>
      <c r="AM56" s="603"/>
      <c r="AN56" s="603"/>
      <c r="AO56" s="603"/>
      <c r="AP56" s="603"/>
    </row>
    <row r="57" spans="9:42" s="612" customFormat="1" x14ac:dyDescent="0.25">
      <c r="I57" s="603"/>
      <c r="J57" s="603"/>
      <c r="K57" s="603"/>
      <c r="L57" s="603"/>
      <c r="M57" s="603"/>
      <c r="N57" s="603"/>
      <c r="O57" s="603"/>
      <c r="P57" s="603"/>
      <c r="Q57" s="603"/>
      <c r="R57" s="603"/>
      <c r="S57" s="603"/>
      <c r="T57" s="603"/>
      <c r="U57" s="603"/>
      <c r="V57" s="603"/>
      <c r="W57" s="603"/>
      <c r="X57" s="603"/>
      <c r="Y57" s="603"/>
      <c r="Z57" s="603"/>
      <c r="AA57" s="603"/>
      <c r="AB57" s="603"/>
      <c r="AC57" s="603"/>
      <c r="AD57" s="603"/>
      <c r="AE57" s="603"/>
      <c r="AF57" s="603"/>
      <c r="AG57" s="603"/>
      <c r="AH57" s="603"/>
      <c r="AI57" s="603"/>
      <c r="AJ57" s="603"/>
      <c r="AK57" s="603"/>
      <c r="AL57" s="603"/>
      <c r="AM57" s="603"/>
      <c r="AN57" s="603"/>
      <c r="AO57" s="603"/>
      <c r="AP57" s="603"/>
    </row>
    <row r="90" spans="9:42" s="614" customFormat="1" x14ac:dyDescent="0.25">
      <c r="I90" s="603"/>
      <c r="J90" s="603"/>
      <c r="K90" s="603"/>
      <c r="L90" s="603"/>
      <c r="M90" s="603"/>
      <c r="N90" s="603"/>
      <c r="O90" s="603"/>
      <c r="P90" s="603"/>
      <c r="Q90" s="603"/>
      <c r="R90" s="603"/>
      <c r="S90" s="603"/>
      <c r="T90" s="603"/>
      <c r="U90" s="603"/>
      <c r="V90" s="603"/>
      <c r="W90" s="603"/>
      <c r="X90" s="603"/>
      <c r="Y90" s="603"/>
      <c r="Z90" s="603"/>
      <c r="AA90" s="603"/>
      <c r="AB90" s="603"/>
      <c r="AC90" s="603"/>
      <c r="AD90" s="603"/>
      <c r="AE90" s="603"/>
      <c r="AF90" s="603"/>
      <c r="AG90" s="603"/>
      <c r="AH90" s="603"/>
      <c r="AI90" s="603"/>
      <c r="AJ90" s="603"/>
      <c r="AK90" s="603"/>
      <c r="AL90" s="603"/>
      <c r="AM90" s="603"/>
      <c r="AN90" s="603"/>
      <c r="AO90" s="603"/>
      <c r="AP90" s="603"/>
    </row>
    <row r="91" spans="9:42" s="614" customFormat="1" x14ac:dyDescent="0.25">
      <c r="I91" s="603"/>
      <c r="J91" s="603"/>
      <c r="K91" s="603"/>
      <c r="L91" s="603"/>
      <c r="M91" s="603"/>
      <c r="N91" s="603"/>
      <c r="O91" s="603"/>
      <c r="P91" s="603"/>
      <c r="Q91" s="603"/>
      <c r="R91" s="603"/>
      <c r="S91" s="603"/>
      <c r="T91" s="603"/>
      <c r="U91" s="603"/>
      <c r="V91" s="603"/>
      <c r="W91" s="603"/>
      <c r="X91" s="603"/>
      <c r="Y91" s="603"/>
      <c r="Z91" s="603"/>
      <c r="AA91" s="603"/>
      <c r="AB91" s="603"/>
      <c r="AC91" s="603"/>
      <c r="AD91" s="603"/>
      <c r="AE91" s="603"/>
      <c r="AF91" s="603"/>
      <c r="AG91" s="603"/>
      <c r="AH91" s="603"/>
      <c r="AI91" s="603"/>
      <c r="AJ91" s="603"/>
      <c r="AK91" s="603"/>
      <c r="AL91" s="603"/>
      <c r="AM91" s="603"/>
      <c r="AN91" s="603"/>
      <c r="AO91" s="603"/>
      <c r="AP91" s="603"/>
    </row>
    <row r="92" spans="9:42" s="614" customFormat="1" x14ac:dyDescent="0.25">
      <c r="I92" s="603"/>
      <c r="J92" s="603"/>
      <c r="K92" s="603"/>
      <c r="L92" s="603"/>
      <c r="M92" s="603"/>
      <c r="N92" s="603"/>
      <c r="O92" s="603"/>
      <c r="P92" s="603"/>
      <c r="Q92" s="603"/>
      <c r="R92" s="603"/>
      <c r="S92" s="603"/>
      <c r="T92" s="603"/>
      <c r="U92" s="603"/>
      <c r="V92" s="603"/>
      <c r="W92" s="603"/>
      <c r="X92" s="603"/>
      <c r="Y92" s="603"/>
      <c r="Z92" s="603"/>
      <c r="AA92" s="603"/>
      <c r="AB92" s="603"/>
      <c r="AC92" s="603"/>
      <c r="AD92" s="603"/>
      <c r="AE92" s="603"/>
      <c r="AF92" s="603"/>
      <c r="AG92" s="603"/>
      <c r="AH92" s="603"/>
      <c r="AI92" s="603"/>
      <c r="AJ92" s="603"/>
      <c r="AK92" s="603"/>
      <c r="AL92" s="603"/>
      <c r="AM92" s="603"/>
      <c r="AN92" s="603"/>
      <c r="AO92" s="603"/>
      <c r="AP92" s="603"/>
    </row>
    <row r="93" spans="9:42" s="614" customFormat="1" x14ac:dyDescent="0.25">
      <c r="I93" s="603"/>
      <c r="J93" s="603"/>
      <c r="K93" s="603"/>
      <c r="L93" s="603"/>
      <c r="M93" s="603"/>
      <c r="N93" s="603"/>
      <c r="O93" s="603"/>
      <c r="P93" s="603"/>
      <c r="Q93" s="603"/>
      <c r="R93" s="603"/>
      <c r="S93" s="603"/>
      <c r="T93" s="603"/>
      <c r="U93" s="603"/>
      <c r="V93" s="603"/>
      <c r="W93" s="603"/>
      <c r="X93" s="603"/>
      <c r="Y93" s="603"/>
      <c r="Z93" s="603"/>
      <c r="AA93" s="603"/>
      <c r="AB93" s="603"/>
      <c r="AC93" s="603"/>
      <c r="AD93" s="603"/>
      <c r="AE93" s="603"/>
      <c r="AF93" s="603"/>
      <c r="AG93" s="603"/>
      <c r="AH93" s="603"/>
      <c r="AI93" s="603"/>
      <c r="AJ93" s="603"/>
      <c r="AK93" s="603"/>
      <c r="AL93" s="603"/>
      <c r="AM93" s="603"/>
      <c r="AN93" s="603"/>
      <c r="AO93" s="603"/>
      <c r="AP93" s="603"/>
    </row>
    <row r="94" spans="9:42" s="614" customFormat="1" x14ac:dyDescent="0.25">
      <c r="I94" s="603"/>
      <c r="J94" s="603"/>
      <c r="K94" s="603"/>
      <c r="L94" s="603"/>
      <c r="M94" s="603"/>
      <c r="N94" s="603"/>
      <c r="O94" s="603"/>
      <c r="P94" s="603"/>
      <c r="Q94" s="603"/>
      <c r="R94" s="603"/>
      <c r="S94" s="603"/>
      <c r="T94" s="603"/>
      <c r="U94" s="603"/>
      <c r="V94" s="603"/>
      <c r="W94" s="603"/>
      <c r="X94" s="603"/>
      <c r="Y94" s="603"/>
      <c r="Z94" s="603"/>
      <c r="AA94" s="603"/>
      <c r="AB94" s="603"/>
      <c r="AC94" s="603"/>
      <c r="AD94" s="603"/>
      <c r="AE94" s="603"/>
      <c r="AF94" s="603"/>
      <c r="AG94" s="603"/>
      <c r="AH94" s="603"/>
      <c r="AI94" s="603"/>
      <c r="AJ94" s="603"/>
      <c r="AK94" s="603"/>
      <c r="AL94" s="603"/>
      <c r="AM94" s="603"/>
      <c r="AN94" s="603"/>
      <c r="AO94" s="603"/>
      <c r="AP94" s="603"/>
    </row>
    <row r="95" spans="9:42" s="614" customFormat="1" x14ac:dyDescent="0.25">
      <c r="I95" s="603"/>
      <c r="J95" s="603"/>
      <c r="K95" s="603"/>
      <c r="L95" s="603"/>
      <c r="M95" s="603"/>
      <c r="N95" s="603"/>
      <c r="O95" s="603"/>
      <c r="P95" s="603"/>
      <c r="Q95" s="603"/>
      <c r="R95" s="603"/>
      <c r="S95" s="603"/>
      <c r="T95" s="603"/>
      <c r="U95" s="603"/>
      <c r="V95" s="603"/>
      <c r="W95" s="603"/>
      <c r="X95" s="603"/>
      <c r="Y95" s="603"/>
      <c r="Z95" s="603"/>
      <c r="AA95" s="603"/>
      <c r="AB95" s="603"/>
      <c r="AC95" s="603"/>
      <c r="AD95" s="603"/>
      <c r="AE95" s="603"/>
      <c r="AF95" s="603"/>
      <c r="AG95" s="603"/>
      <c r="AH95" s="603"/>
      <c r="AI95" s="603"/>
      <c r="AJ95" s="603"/>
      <c r="AK95" s="603"/>
      <c r="AL95" s="603"/>
      <c r="AM95" s="603"/>
      <c r="AN95" s="603"/>
      <c r="AO95" s="603"/>
      <c r="AP95" s="603"/>
    </row>
    <row r="96" spans="9:42" s="614" customFormat="1" x14ac:dyDescent="0.25">
      <c r="I96" s="603"/>
      <c r="J96" s="603"/>
      <c r="K96" s="603"/>
      <c r="L96" s="603"/>
      <c r="M96" s="603"/>
      <c r="N96" s="603"/>
      <c r="O96" s="603"/>
      <c r="P96" s="603"/>
      <c r="Q96" s="603"/>
      <c r="R96" s="603"/>
      <c r="S96" s="603"/>
      <c r="T96" s="603"/>
      <c r="U96" s="603"/>
      <c r="V96" s="603"/>
      <c r="W96" s="603"/>
      <c r="X96" s="603"/>
      <c r="Y96" s="603"/>
      <c r="Z96" s="603"/>
      <c r="AA96" s="603"/>
      <c r="AB96" s="603"/>
      <c r="AC96" s="603"/>
      <c r="AD96" s="603"/>
      <c r="AE96" s="603"/>
      <c r="AF96" s="603"/>
      <c r="AG96" s="603"/>
      <c r="AH96" s="603"/>
      <c r="AI96" s="603"/>
      <c r="AJ96" s="603"/>
      <c r="AK96" s="603"/>
      <c r="AL96" s="603"/>
      <c r="AM96" s="603"/>
      <c r="AN96" s="603"/>
      <c r="AO96" s="603"/>
      <c r="AP96" s="603"/>
    </row>
    <row r="97" spans="9:42" s="614" customFormat="1" x14ac:dyDescent="0.25">
      <c r="I97" s="603"/>
      <c r="J97" s="603"/>
      <c r="K97" s="603"/>
      <c r="L97" s="603"/>
      <c r="M97" s="603"/>
      <c r="N97" s="603"/>
      <c r="O97" s="603"/>
      <c r="P97" s="603"/>
      <c r="Q97" s="603"/>
      <c r="R97" s="603"/>
      <c r="S97" s="603"/>
      <c r="T97" s="603"/>
      <c r="U97" s="603"/>
      <c r="V97" s="603"/>
      <c r="W97" s="603"/>
      <c r="X97" s="603"/>
      <c r="Y97" s="603"/>
      <c r="Z97" s="603"/>
      <c r="AA97" s="603"/>
      <c r="AB97" s="603"/>
      <c r="AC97" s="603"/>
      <c r="AD97" s="603"/>
      <c r="AE97" s="603"/>
      <c r="AF97" s="603"/>
      <c r="AG97" s="603"/>
      <c r="AH97" s="603"/>
      <c r="AI97" s="603"/>
      <c r="AJ97" s="603"/>
      <c r="AK97" s="603"/>
      <c r="AL97" s="603"/>
      <c r="AM97" s="603"/>
      <c r="AN97" s="603"/>
      <c r="AO97" s="603"/>
      <c r="AP97" s="603"/>
    </row>
    <row r="98" spans="9:42" s="614" customFormat="1" x14ac:dyDescent="0.25">
      <c r="I98" s="603"/>
      <c r="J98" s="603"/>
      <c r="K98" s="603"/>
      <c r="L98" s="603"/>
      <c r="M98" s="603"/>
      <c r="N98" s="603"/>
      <c r="O98" s="603"/>
      <c r="P98" s="603"/>
      <c r="Q98" s="603"/>
      <c r="R98" s="603"/>
      <c r="S98" s="603"/>
      <c r="T98" s="603"/>
      <c r="U98" s="603"/>
      <c r="V98" s="603"/>
      <c r="W98" s="603"/>
      <c r="X98" s="603"/>
      <c r="Y98" s="603"/>
      <c r="Z98" s="603"/>
      <c r="AA98" s="603"/>
      <c r="AB98" s="603"/>
      <c r="AC98" s="603"/>
      <c r="AD98" s="603"/>
      <c r="AE98" s="603"/>
      <c r="AF98" s="603"/>
      <c r="AG98" s="603"/>
      <c r="AH98" s="603"/>
      <c r="AI98" s="603"/>
      <c r="AJ98" s="603"/>
      <c r="AK98" s="603"/>
      <c r="AL98" s="603"/>
      <c r="AM98" s="603"/>
      <c r="AN98" s="603"/>
      <c r="AO98" s="603"/>
      <c r="AP98" s="603"/>
    </row>
    <row r="99" spans="9:42" s="614" customFormat="1" x14ac:dyDescent="0.25">
      <c r="I99" s="603"/>
      <c r="J99" s="603"/>
      <c r="K99" s="603"/>
      <c r="L99" s="603"/>
      <c r="M99" s="603"/>
      <c r="N99" s="603"/>
      <c r="O99" s="603"/>
      <c r="P99" s="603"/>
      <c r="Q99" s="603"/>
      <c r="R99" s="603"/>
      <c r="S99" s="603"/>
      <c r="T99" s="603"/>
      <c r="U99" s="603"/>
      <c r="V99" s="603"/>
      <c r="W99" s="603"/>
      <c r="X99" s="603"/>
      <c r="Y99" s="603"/>
      <c r="Z99" s="603"/>
      <c r="AA99" s="603"/>
      <c r="AB99" s="603"/>
      <c r="AC99" s="603"/>
      <c r="AD99" s="603"/>
      <c r="AE99" s="603"/>
      <c r="AF99" s="603"/>
      <c r="AG99" s="603"/>
      <c r="AH99" s="603"/>
      <c r="AI99" s="603"/>
      <c r="AJ99" s="603"/>
      <c r="AK99" s="603"/>
      <c r="AL99" s="603"/>
      <c r="AM99" s="603"/>
      <c r="AN99" s="603"/>
      <c r="AO99" s="603"/>
      <c r="AP99" s="603"/>
    </row>
    <row r="100" spans="9:42" s="614" customFormat="1" x14ac:dyDescent="0.25">
      <c r="I100" s="603"/>
      <c r="J100" s="603"/>
      <c r="K100" s="603"/>
      <c r="L100" s="603"/>
      <c r="M100" s="603"/>
      <c r="N100" s="603"/>
      <c r="O100" s="603"/>
      <c r="P100" s="603"/>
      <c r="Q100" s="603"/>
      <c r="R100" s="603"/>
      <c r="S100" s="603"/>
      <c r="T100" s="603"/>
      <c r="U100" s="603"/>
      <c r="V100" s="603"/>
      <c r="W100" s="603"/>
      <c r="X100" s="603"/>
      <c r="Y100" s="603"/>
      <c r="Z100" s="603"/>
      <c r="AA100" s="603"/>
      <c r="AB100" s="603"/>
      <c r="AC100" s="603"/>
      <c r="AD100" s="603"/>
      <c r="AE100" s="603"/>
      <c r="AF100" s="603"/>
      <c r="AG100" s="603"/>
      <c r="AH100" s="603"/>
      <c r="AI100" s="603"/>
      <c r="AJ100" s="603"/>
      <c r="AK100" s="603"/>
      <c r="AL100" s="603"/>
      <c r="AM100" s="603"/>
      <c r="AN100" s="603"/>
      <c r="AO100" s="603"/>
      <c r="AP100" s="603"/>
    </row>
    <row r="101" spans="9:42" s="614" customFormat="1" x14ac:dyDescent="0.25">
      <c r="I101" s="603"/>
      <c r="J101" s="603"/>
      <c r="K101" s="603"/>
      <c r="L101" s="603"/>
      <c r="M101" s="603"/>
      <c r="N101" s="603"/>
      <c r="O101" s="603"/>
      <c r="P101" s="603"/>
      <c r="Q101" s="603"/>
      <c r="R101" s="603"/>
      <c r="S101" s="603"/>
      <c r="T101" s="603"/>
      <c r="U101" s="603"/>
      <c r="V101" s="603"/>
      <c r="W101" s="603"/>
      <c r="X101" s="603"/>
      <c r="Y101" s="603"/>
      <c r="Z101" s="603"/>
      <c r="AA101" s="603"/>
      <c r="AB101" s="603"/>
      <c r="AC101" s="603"/>
      <c r="AD101" s="603"/>
      <c r="AE101" s="603"/>
      <c r="AF101" s="603"/>
      <c r="AG101" s="603"/>
      <c r="AH101" s="603"/>
      <c r="AI101" s="603"/>
      <c r="AJ101" s="603"/>
      <c r="AK101" s="603"/>
      <c r="AL101" s="603"/>
      <c r="AM101" s="603"/>
      <c r="AN101" s="603"/>
      <c r="AO101" s="603"/>
      <c r="AP101" s="603"/>
    </row>
    <row r="102" spans="9:42" s="614" customFormat="1" x14ac:dyDescent="0.25">
      <c r="I102" s="603"/>
      <c r="J102" s="603"/>
      <c r="K102" s="603"/>
      <c r="L102" s="603"/>
      <c r="M102" s="603"/>
      <c r="N102" s="603"/>
      <c r="O102" s="603"/>
      <c r="P102" s="603"/>
      <c r="Q102" s="603"/>
      <c r="R102" s="603"/>
      <c r="S102" s="603"/>
      <c r="T102" s="603"/>
      <c r="U102" s="603"/>
      <c r="V102" s="603"/>
      <c r="W102" s="603"/>
      <c r="X102" s="603"/>
      <c r="Y102" s="603"/>
      <c r="Z102" s="603"/>
      <c r="AA102" s="603"/>
      <c r="AB102" s="603"/>
      <c r="AC102" s="603"/>
      <c r="AD102" s="603"/>
      <c r="AE102" s="603"/>
      <c r="AF102" s="603"/>
      <c r="AG102" s="603"/>
      <c r="AH102" s="603"/>
      <c r="AI102" s="603"/>
      <c r="AJ102" s="603"/>
      <c r="AK102" s="603"/>
      <c r="AL102" s="603"/>
      <c r="AM102" s="603"/>
      <c r="AN102" s="603"/>
      <c r="AO102" s="603"/>
      <c r="AP102" s="603"/>
    </row>
    <row r="103" spans="9:42" s="614" customFormat="1" x14ac:dyDescent="0.25">
      <c r="I103" s="603"/>
      <c r="J103" s="603"/>
      <c r="K103" s="603"/>
      <c r="L103" s="603"/>
      <c r="M103" s="603"/>
      <c r="N103" s="603"/>
      <c r="O103" s="603"/>
      <c r="P103" s="603"/>
      <c r="Q103" s="603"/>
      <c r="R103" s="603"/>
      <c r="S103" s="603"/>
      <c r="T103" s="603"/>
      <c r="U103" s="603"/>
      <c r="V103" s="603"/>
      <c r="W103" s="603"/>
      <c r="X103" s="603"/>
      <c r="Y103" s="603"/>
      <c r="Z103" s="603"/>
      <c r="AA103" s="603"/>
      <c r="AB103" s="603"/>
      <c r="AC103" s="603"/>
      <c r="AD103" s="603"/>
      <c r="AE103" s="603"/>
      <c r="AF103" s="603"/>
      <c r="AG103" s="603"/>
      <c r="AH103" s="603"/>
      <c r="AI103" s="603"/>
      <c r="AJ103" s="603"/>
      <c r="AK103" s="603"/>
      <c r="AL103" s="603"/>
      <c r="AM103" s="603"/>
      <c r="AN103" s="603"/>
      <c r="AO103" s="603"/>
      <c r="AP103" s="603"/>
    </row>
    <row r="104" spans="9:42" s="614" customFormat="1" x14ac:dyDescent="0.25">
      <c r="I104" s="603"/>
      <c r="J104" s="603"/>
      <c r="K104" s="603"/>
      <c r="L104" s="603"/>
      <c r="M104" s="603"/>
      <c r="N104" s="603"/>
      <c r="O104" s="603"/>
      <c r="P104" s="603"/>
      <c r="Q104" s="603"/>
      <c r="R104" s="603"/>
      <c r="S104" s="603"/>
      <c r="T104" s="603"/>
      <c r="U104" s="603"/>
      <c r="V104" s="603"/>
      <c r="W104" s="603"/>
      <c r="X104" s="603"/>
      <c r="Y104" s="603"/>
      <c r="Z104" s="603"/>
      <c r="AA104" s="603"/>
      <c r="AB104" s="603"/>
      <c r="AC104" s="603"/>
      <c r="AD104" s="603"/>
      <c r="AE104" s="603"/>
      <c r="AF104" s="603"/>
      <c r="AG104" s="603"/>
      <c r="AH104" s="603"/>
      <c r="AI104" s="603"/>
      <c r="AJ104" s="603"/>
      <c r="AK104" s="603"/>
      <c r="AL104" s="603"/>
      <c r="AM104" s="603"/>
      <c r="AN104" s="603"/>
      <c r="AO104" s="603"/>
      <c r="AP104" s="603"/>
    </row>
    <row r="105" spans="9:42" s="614" customFormat="1" x14ac:dyDescent="0.25">
      <c r="I105" s="603"/>
      <c r="J105" s="603"/>
      <c r="K105" s="603"/>
      <c r="L105" s="603"/>
      <c r="M105" s="603"/>
      <c r="N105" s="603"/>
      <c r="O105" s="603"/>
      <c r="P105" s="603"/>
      <c r="Q105" s="603"/>
      <c r="R105" s="603"/>
      <c r="S105" s="603"/>
      <c r="T105" s="603"/>
      <c r="U105" s="603"/>
      <c r="V105" s="603"/>
      <c r="W105" s="603"/>
      <c r="X105" s="603"/>
      <c r="Y105" s="603"/>
      <c r="Z105" s="603"/>
      <c r="AA105" s="603"/>
      <c r="AB105" s="603"/>
      <c r="AC105" s="603"/>
      <c r="AD105" s="603"/>
      <c r="AE105" s="603"/>
      <c r="AF105" s="603"/>
      <c r="AG105" s="603"/>
      <c r="AH105" s="603"/>
      <c r="AI105" s="603"/>
      <c r="AJ105" s="603"/>
      <c r="AK105" s="603"/>
      <c r="AL105" s="603"/>
      <c r="AM105" s="603"/>
      <c r="AN105" s="603"/>
      <c r="AO105" s="603"/>
      <c r="AP105" s="603"/>
    </row>
    <row r="106" spans="9:42" s="614" customFormat="1" x14ac:dyDescent="0.25">
      <c r="I106" s="603"/>
      <c r="J106" s="603"/>
      <c r="K106" s="603"/>
      <c r="L106" s="603"/>
      <c r="M106" s="603"/>
      <c r="N106" s="603"/>
      <c r="O106" s="603"/>
      <c r="P106" s="603"/>
      <c r="Q106" s="603"/>
      <c r="R106" s="603"/>
      <c r="S106" s="603"/>
      <c r="T106" s="603"/>
      <c r="U106" s="603"/>
      <c r="V106" s="603"/>
      <c r="W106" s="603"/>
      <c r="X106" s="603"/>
      <c r="Y106" s="603"/>
      <c r="Z106" s="603"/>
      <c r="AA106" s="603"/>
      <c r="AB106" s="603"/>
      <c r="AC106" s="603"/>
      <c r="AD106" s="603"/>
      <c r="AE106" s="603"/>
      <c r="AF106" s="603"/>
      <c r="AG106" s="603"/>
      <c r="AH106" s="603"/>
      <c r="AI106" s="603"/>
      <c r="AJ106" s="603"/>
      <c r="AK106" s="603"/>
      <c r="AL106" s="603"/>
      <c r="AM106" s="603"/>
      <c r="AN106" s="603"/>
      <c r="AO106" s="603"/>
      <c r="AP106" s="603"/>
    </row>
    <row r="107" spans="9:42" s="614" customFormat="1" x14ac:dyDescent="0.25">
      <c r="I107" s="603"/>
      <c r="J107" s="603"/>
      <c r="K107" s="603"/>
      <c r="L107" s="603"/>
      <c r="M107" s="603"/>
      <c r="N107" s="603"/>
      <c r="O107" s="603"/>
      <c r="P107" s="603"/>
      <c r="Q107" s="603"/>
      <c r="R107" s="603"/>
      <c r="S107" s="603"/>
      <c r="T107" s="603"/>
      <c r="U107" s="603"/>
      <c r="V107" s="603"/>
      <c r="W107" s="603"/>
      <c r="X107" s="603"/>
      <c r="Y107" s="603"/>
      <c r="Z107" s="603"/>
      <c r="AA107" s="603"/>
      <c r="AB107" s="603"/>
      <c r="AC107" s="603"/>
      <c r="AD107" s="603"/>
      <c r="AE107" s="603"/>
      <c r="AF107" s="603"/>
      <c r="AG107" s="603"/>
      <c r="AH107" s="603"/>
      <c r="AI107" s="603"/>
      <c r="AJ107" s="603"/>
      <c r="AK107" s="603"/>
      <c r="AL107" s="603"/>
      <c r="AM107" s="603"/>
      <c r="AN107" s="603"/>
      <c r="AO107" s="603"/>
      <c r="AP107" s="603"/>
    </row>
    <row r="108" spans="9:42" s="614" customFormat="1" x14ac:dyDescent="0.25">
      <c r="I108" s="603"/>
      <c r="J108" s="603"/>
      <c r="K108" s="603"/>
      <c r="L108" s="603"/>
      <c r="M108" s="603"/>
      <c r="N108" s="603"/>
      <c r="O108" s="603"/>
      <c r="P108" s="603"/>
      <c r="Q108" s="603"/>
      <c r="R108" s="603"/>
      <c r="S108" s="603"/>
      <c r="T108" s="603"/>
      <c r="U108" s="603"/>
      <c r="V108" s="603"/>
      <c r="W108" s="603"/>
      <c r="X108" s="603"/>
      <c r="Y108" s="603"/>
      <c r="Z108" s="603"/>
      <c r="AA108" s="603"/>
      <c r="AB108" s="603"/>
      <c r="AC108" s="603"/>
      <c r="AD108" s="603"/>
      <c r="AE108" s="603"/>
      <c r="AF108" s="603"/>
      <c r="AG108" s="603"/>
      <c r="AH108" s="603"/>
      <c r="AI108" s="603"/>
      <c r="AJ108" s="603"/>
      <c r="AK108" s="603"/>
      <c r="AL108" s="603"/>
      <c r="AM108" s="603"/>
      <c r="AN108" s="603"/>
      <c r="AO108" s="603"/>
      <c r="AP108" s="603"/>
    </row>
    <row r="109" spans="9:42" s="614" customFormat="1" x14ac:dyDescent="0.25">
      <c r="I109" s="603"/>
      <c r="J109" s="603"/>
      <c r="K109" s="603"/>
      <c r="L109" s="603"/>
      <c r="M109" s="603"/>
      <c r="N109" s="603"/>
      <c r="O109" s="603"/>
      <c r="P109" s="603"/>
      <c r="Q109" s="603"/>
      <c r="R109" s="603"/>
      <c r="S109" s="603"/>
      <c r="T109" s="603"/>
      <c r="U109" s="603"/>
      <c r="V109" s="603"/>
      <c r="W109" s="603"/>
      <c r="X109" s="603"/>
      <c r="Y109" s="603"/>
      <c r="Z109" s="603"/>
      <c r="AA109" s="603"/>
      <c r="AB109" s="603"/>
      <c r="AC109" s="603"/>
      <c r="AD109" s="603"/>
      <c r="AE109" s="603"/>
      <c r="AF109" s="603"/>
      <c r="AG109" s="603"/>
      <c r="AH109" s="603"/>
      <c r="AI109" s="603"/>
      <c r="AJ109" s="603"/>
      <c r="AK109" s="603"/>
      <c r="AL109" s="603"/>
      <c r="AM109" s="603"/>
      <c r="AN109" s="603"/>
      <c r="AO109" s="603"/>
      <c r="AP109" s="603"/>
    </row>
    <row r="110" spans="9:42" s="614" customFormat="1" x14ac:dyDescent="0.25">
      <c r="I110" s="603"/>
      <c r="J110" s="603"/>
      <c r="K110" s="603"/>
      <c r="L110" s="603"/>
      <c r="M110" s="603"/>
      <c r="N110" s="603"/>
      <c r="O110" s="603"/>
      <c r="P110" s="603"/>
      <c r="Q110" s="603"/>
      <c r="R110" s="603"/>
      <c r="S110" s="603"/>
      <c r="T110" s="603"/>
      <c r="U110" s="603"/>
      <c r="V110" s="603"/>
      <c r="W110" s="603"/>
      <c r="X110" s="603"/>
      <c r="Y110" s="603"/>
      <c r="Z110" s="603"/>
      <c r="AA110" s="603"/>
      <c r="AB110" s="603"/>
      <c r="AC110" s="603"/>
      <c r="AD110" s="603"/>
      <c r="AE110" s="603"/>
      <c r="AF110" s="603"/>
      <c r="AG110" s="603"/>
      <c r="AH110" s="603"/>
      <c r="AI110" s="603"/>
      <c r="AJ110" s="603"/>
      <c r="AK110" s="603"/>
      <c r="AL110" s="603"/>
      <c r="AM110" s="603"/>
      <c r="AN110" s="603"/>
      <c r="AO110" s="603"/>
      <c r="AP110" s="603"/>
    </row>
    <row r="111" spans="9:42" s="614" customFormat="1" x14ac:dyDescent="0.25">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603"/>
      <c r="AL111" s="603"/>
      <c r="AM111" s="603"/>
      <c r="AN111" s="603"/>
      <c r="AO111" s="603"/>
      <c r="AP111" s="603"/>
    </row>
    <row r="112" spans="9:42" s="614" customFormat="1" x14ac:dyDescent="0.25">
      <c r="I112" s="603"/>
      <c r="J112" s="603"/>
      <c r="K112" s="603"/>
      <c r="L112" s="603"/>
      <c r="M112" s="603"/>
      <c r="N112" s="603"/>
      <c r="O112" s="603"/>
      <c r="P112" s="603"/>
      <c r="Q112" s="603"/>
      <c r="R112" s="603"/>
      <c r="S112" s="603"/>
      <c r="T112" s="603"/>
      <c r="U112" s="603"/>
      <c r="V112" s="603"/>
      <c r="W112" s="603"/>
      <c r="X112" s="603"/>
      <c r="Y112" s="603"/>
      <c r="Z112" s="603"/>
      <c r="AA112" s="603"/>
      <c r="AB112" s="603"/>
      <c r="AC112" s="603"/>
      <c r="AD112" s="603"/>
      <c r="AE112" s="603"/>
      <c r="AF112" s="603"/>
      <c r="AG112" s="603"/>
      <c r="AH112" s="603"/>
      <c r="AI112" s="603"/>
      <c r="AJ112" s="603"/>
      <c r="AK112" s="603"/>
      <c r="AL112" s="603"/>
      <c r="AM112" s="603"/>
      <c r="AN112" s="603"/>
      <c r="AO112" s="603"/>
      <c r="AP112" s="603"/>
    </row>
    <row r="113" spans="9:42" s="614" customFormat="1" x14ac:dyDescent="0.25">
      <c r="I113" s="603"/>
      <c r="J113" s="603"/>
      <c r="K113" s="603"/>
      <c r="L113" s="603"/>
      <c r="M113" s="603"/>
      <c r="N113" s="603"/>
      <c r="O113" s="603"/>
      <c r="P113" s="603"/>
      <c r="Q113" s="603"/>
      <c r="R113" s="603"/>
      <c r="S113" s="603"/>
      <c r="T113" s="603"/>
      <c r="U113" s="603"/>
      <c r="V113" s="603"/>
      <c r="W113" s="603"/>
      <c r="X113" s="603"/>
      <c r="Y113" s="603"/>
      <c r="Z113" s="603"/>
      <c r="AA113" s="603"/>
      <c r="AB113" s="603"/>
      <c r="AC113" s="603"/>
      <c r="AD113" s="603"/>
      <c r="AE113" s="603"/>
      <c r="AF113" s="603"/>
      <c r="AG113" s="603"/>
      <c r="AH113" s="603"/>
      <c r="AI113" s="603"/>
      <c r="AJ113" s="603"/>
      <c r="AK113" s="603"/>
      <c r="AL113" s="603"/>
      <c r="AM113" s="603"/>
      <c r="AN113" s="603"/>
      <c r="AO113" s="603"/>
      <c r="AP113" s="603"/>
    </row>
    <row r="114" spans="9:42" s="614" customFormat="1" x14ac:dyDescent="0.25">
      <c r="I114" s="603"/>
      <c r="J114" s="603"/>
      <c r="K114" s="603"/>
      <c r="L114" s="603"/>
      <c r="M114" s="603"/>
      <c r="N114" s="603"/>
      <c r="O114" s="603"/>
      <c r="P114" s="603"/>
      <c r="Q114" s="603"/>
      <c r="R114" s="603"/>
      <c r="S114" s="603"/>
      <c r="T114" s="603"/>
      <c r="U114" s="603"/>
      <c r="V114" s="603"/>
      <c r="W114" s="603"/>
      <c r="X114" s="603"/>
      <c r="Y114" s="603"/>
      <c r="Z114" s="603"/>
      <c r="AA114" s="603"/>
      <c r="AB114" s="603"/>
      <c r="AC114" s="603"/>
      <c r="AD114" s="603"/>
      <c r="AE114" s="603"/>
      <c r="AF114" s="603"/>
      <c r="AG114" s="603"/>
      <c r="AH114" s="603"/>
      <c r="AI114" s="603"/>
      <c r="AJ114" s="603"/>
      <c r="AK114" s="603"/>
      <c r="AL114" s="603"/>
      <c r="AM114" s="603"/>
      <c r="AN114" s="603"/>
      <c r="AO114" s="603"/>
      <c r="AP114" s="603"/>
    </row>
    <row r="115" spans="9:42" s="614" customFormat="1" x14ac:dyDescent="0.25">
      <c r="I115" s="603"/>
      <c r="J115" s="603"/>
      <c r="K115" s="603"/>
      <c r="L115" s="603"/>
      <c r="M115" s="603"/>
      <c r="N115" s="603"/>
      <c r="O115" s="603"/>
      <c r="P115" s="603"/>
      <c r="Q115" s="603"/>
      <c r="R115" s="603"/>
      <c r="S115" s="603"/>
      <c r="T115" s="603"/>
      <c r="U115" s="603"/>
      <c r="V115" s="603"/>
      <c r="W115" s="603"/>
      <c r="X115" s="603"/>
      <c r="Y115" s="603"/>
      <c r="Z115" s="603"/>
      <c r="AA115" s="603"/>
      <c r="AB115" s="603"/>
      <c r="AC115" s="603"/>
      <c r="AD115" s="603"/>
      <c r="AE115" s="603"/>
      <c r="AF115" s="603"/>
      <c r="AG115" s="603"/>
      <c r="AH115" s="603"/>
      <c r="AI115" s="603"/>
      <c r="AJ115" s="603"/>
      <c r="AK115" s="603"/>
      <c r="AL115" s="603"/>
      <c r="AM115" s="603"/>
      <c r="AN115" s="603"/>
      <c r="AO115" s="603"/>
      <c r="AP115" s="603"/>
    </row>
    <row r="116" spans="9:42" s="614" customFormat="1" x14ac:dyDescent="0.25">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603"/>
      <c r="AL116" s="603"/>
      <c r="AM116" s="603"/>
      <c r="AN116" s="603"/>
      <c r="AO116" s="603"/>
      <c r="AP116" s="603"/>
    </row>
    <row r="117" spans="9:42" s="614" customFormat="1" x14ac:dyDescent="0.25">
      <c r="I117" s="603"/>
      <c r="J117" s="603"/>
      <c r="K117" s="603"/>
      <c r="L117" s="603"/>
      <c r="M117" s="603"/>
      <c r="N117" s="603"/>
      <c r="O117" s="603"/>
      <c r="P117" s="603"/>
      <c r="Q117" s="603"/>
      <c r="R117" s="603"/>
      <c r="S117" s="603"/>
      <c r="T117" s="603"/>
      <c r="U117" s="603"/>
      <c r="V117" s="603"/>
      <c r="W117" s="603"/>
      <c r="X117" s="603"/>
      <c r="Y117" s="603"/>
      <c r="Z117" s="603"/>
      <c r="AA117" s="603"/>
      <c r="AB117" s="603"/>
      <c r="AC117" s="603"/>
      <c r="AD117" s="603"/>
      <c r="AE117" s="603"/>
      <c r="AF117" s="603"/>
      <c r="AG117" s="603"/>
      <c r="AH117" s="603"/>
      <c r="AI117" s="603"/>
      <c r="AJ117" s="603"/>
      <c r="AK117" s="603"/>
      <c r="AL117" s="603"/>
      <c r="AM117" s="603"/>
      <c r="AN117" s="603"/>
      <c r="AO117" s="603"/>
      <c r="AP117" s="603"/>
    </row>
    <row r="118" spans="9:42" s="614" customFormat="1" x14ac:dyDescent="0.25">
      <c r="I118" s="603"/>
      <c r="J118" s="603"/>
      <c r="K118" s="603"/>
      <c r="L118" s="603"/>
      <c r="M118" s="603"/>
      <c r="N118" s="603"/>
      <c r="O118" s="603"/>
      <c r="P118" s="603"/>
      <c r="Q118" s="603"/>
      <c r="R118" s="603"/>
      <c r="S118" s="603"/>
      <c r="T118" s="603"/>
      <c r="U118" s="603"/>
      <c r="V118" s="603"/>
      <c r="W118" s="603"/>
      <c r="X118" s="603"/>
      <c r="Y118" s="603"/>
      <c r="Z118" s="603"/>
      <c r="AA118" s="603"/>
      <c r="AB118" s="603"/>
      <c r="AC118" s="603"/>
      <c r="AD118" s="603"/>
      <c r="AE118" s="603"/>
      <c r="AF118" s="603"/>
      <c r="AG118" s="603"/>
      <c r="AH118" s="603"/>
      <c r="AI118" s="603"/>
      <c r="AJ118" s="603"/>
      <c r="AK118" s="603"/>
      <c r="AL118" s="603"/>
      <c r="AM118" s="603"/>
      <c r="AN118" s="603"/>
      <c r="AO118" s="603"/>
      <c r="AP118" s="603"/>
    </row>
    <row r="119" spans="9:42" s="614" customFormat="1" x14ac:dyDescent="0.25">
      <c r="I119" s="603"/>
      <c r="J119" s="603"/>
      <c r="K119" s="603"/>
      <c r="L119" s="603"/>
      <c r="M119" s="603"/>
      <c r="N119" s="603"/>
      <c r="O119" s="603"/>
      <c r="P119" s="603"/>
      <c r="Q119" s="603"/>
      <c r="R119" s="603"/>
      <c r="S119" s="603"/>
      <c r="T119" s="603"/>
      <c r="U119" s="603"/>
      <c r="V119" s="603"/>
      <c r="W119" s="603"/>
      <c r="X119" s="603"/>
      <c r="Y119" s="603"/>
      <c r="Z119" s="603"/>
      <c r="AA119" s="603"/>
      <c r="AB119" s="603"/>
      <c r="AC119" s="603"/>
      <c r="AD119" s="603"/>
      <c r="AE119" s="603"/>
      <c r="AF119" s="603"/>
      <c r="AG119" s="603"/>
      <c r="AH119" s="603"/>
      <c r="AI119" s="603"/>
      <c r="AJ119" s="603"/>
      <c r="AK119" s="603"/>
      <c r="AL119" s="603"/>
      <c r="AM119" s="603"/>
      <c r="AN119" s="603"/>
      <c r="AO119" s="603"/>
      <c r="AP119" s="603"/>
    </row>
    <row r="120" spans="9:42" s="614" customFormat="1" x14ac:dyDescent="0.25">
      <c r="I120" s="603"/>
      <c r="J120" s="603"/>
      <c r="K120" s="603"/>
      <c r="L120" s="603"/>
      <c r="M120" s="603"/>
      <c r="N120" s="603"/>
      <c r="O120" s="603"/>
      <c r="P120" s="603"/>
      <c r="Q120" s="603"/>
      <c r="R120" s="603"/>
      <c r="S120" s="603"/>
      <c r="T120" s="603"/>
      <c r="U120" s="603"/>
      <c r="V120" s="603"/>
      <c r="W120" s="603"/>
      <c r="X120" s="603"/>
      <c r="Y120" s="603"/>
      <c r="Z120" s="603"/>
      <c r="AA120" s="603"/>
      <c r="AB120" s="603"/>
      <c r="AC120" s="603"/>
      <c r="AD120" s="603"/>
      <c r="AE120" s="603"/>
      <c r="AF120" s="603"/>
      <c r="AG120" s="603"/>
      <c r="AH120" s="603"/>
      <c r="AI120" s="603"/>
      <c r="AJ120" s="603"/>
      <c r="AK120" s="603"/>
      <c r="AL120" s="603"/>
      <c r="AM120" s="603"/>
      <c r="AN120" s="603"/>
      <c r="AO120" s="603"/>
      <c r="AP120" s="603"/>
    </row>
    <row r="121" spans="9:42" s="614" customFormat="1" x14ac:dyDescent="0.25">
      <c r="I121" s="603"/>
      <c r="J121" s="603"/>
      <c r="K121" s="603"/>
      <c r="L121" s="603"/>
      <c r="M121" s="603"/>
      <c r="N121" s="603"/>
      <c r="O121" s="603"/>
      <c r="P121" s="603"/>
      <c r="Q121" s="603"/>
      <c r="R121" s="603"/>
      <c r="S121" s="603"/>
      <c r="T121" s="603"/>
      <c r="U121" s="603"/>
      <c r="V121" s="603"/>
      <c r="W121" s="603"/>
      <c r="X121" s="603"/>
      <c r="Y121" s="603"/>
      <c r="Z121" s="603"/>
      <c r="AA121" s="603"/>
      <c r="AB121" s="603"/>
      <c r="AC121" s="603"/>
      <c r="AD121" s="603"/>
      <c r="AE121" s="603"/>
      <c r="AF121" s="603"/>
      <c r="AG121" s="603"/>
      <c r="AH121" s="603"/>
      <c r="AI121" s="603"/>
      <c r="AJ121" s="603"/>
      <c r="AK121" s="603"/>
      <c r="AL121" s="603"/>
      <c r="AM121" s="603"/>
      <c r="AN121" s="603"/>
      <c r="AO121" s="603"/>
      <c r="AP121" s="603"/>
    </row>
    <row r="129" s="614" customFormat="1" x14ac:dyDescent="0.25"/>
    <row r="130" s="614" customFormat="1" x14ac:dyDescent="0.25"/>
    <row r="131" s="614" customFormat="1" x14ac:dyDescent="0.25"/>
    <row r="132" s="614" customFormat="1" x14ac:dyDescent="0.25"/>
    <row r="133" s="614" customFormat="1" x14ac:dyDescent="0.25"/>
    <row r="134" s="614" customFormat="1" x14ac:dyDescent="0.25"/>
    <row r="135" s="614" customFormat="1" x14ac:dyDescent="0.25"/>
    <row r="136" s="614" customFormat="1" x14ac:dyDescent="0.25"/>
    <row r="137" s="614" customFormat="1" x14ac:dyDescent="0.25"/>
    <row r="138" s="614" customFormat="1" x14ac:dyDescent="0.25"/>
    <row r="139" s="614" customFormat="1" x14ac:dyDescent="0.25"/>
    <row r="140" s="614" customFormat="1" x14ac:dyDescent="0.25"/>
    <row r="141" s="614" customFormat="1" x14ac:dyDescent="0.25"/>
    <row r="142" s="614" customFormat="1" x14ac:dyDescent="0.25"/>
    <row r="143" s="614" customFormat="1" x14ac:dyDescent="0.25"/>
    <row r="144" s="614" customFormat="1" x14ac:dyDescent="0.25"/>
    <row r="145" s="614" customFormat="1" x14ac:dyDescent="0.25"/>
    <row r="146" s="614" customFormat="1" x14ac:dyDescent="0.25"/>
    <row r="147" s="614" customFormat="1" x14ac:dyDescent="0.25"/>
    <row r="148" s="614" customFormat="1" x14ac:dyDescent="0.25"/>
    <row r="149" s="614" customFormat="1" x14ac:dyDescent="0.25"/>
    <row r="150" s="614" customFormat="1" x14ac:dyDescent="0.25"/>
    <row r="151" s="614" customFormat="1" x14ac:dyDescent="0.25"/>
    <row r="152" s="614" customFormat="1" x14ac:dyDescent="0.25"/>
    <row r="153" s="614" customFormat="1" x14ac:dyDescent="0.25"/>
    <row r="154" s="614" customFormat="1" x14ac:dyDescent="0.25"/>
    <row r="155" s="614" customFormat="1" x14ac:dyDescent="0.25"/>
    <row r="156" s="614" customFormat="1" x14ac:dyDescent="0.25"/>
    <row r="157" s="614" customFormat="1" x14ac:dyDescent="0.25"/>
    <row r="158" s="614" customFormat="1" x14ac:dyDescent="0.25"/>
    <row r="159" s="614" customFormat="1" x14ac:dyDescent="0.25"/>
    <row r="160" s="614" customFormat="1" x14ac:dyDescent="0.25"/>
    <row r="161" s="614" customFormat="1" x14ac:dyDescent="0.25"/>
    <row r="162" s="614" customFormat="1" x14ac:dyDescent="0.25"/>
    <row r="163" s="614" customFormat="1" x14ac:dyDescent="0.25"/>
    <row r="164" s="614" customFormat="1" x14ac:dyDescent="0.25"/>
    <row r="165" s="614" customFormat="1" x14ac:dyDescent="0.25"/>
    <row r="166" s="614" customFormat="1" x14ac:dyDescent="0.25"/>
    <row r="167" s="614" customFormat="1" x14ac:dyDescent="0.25"/>
    <row r="168" s="614" customFormat="1" x14ac:dyDescent="0.25"/>
    <row r="169" s="614" customFormat="1" x14ac:dyDescent="0.25"/>
    <row r="170" s="614" customFormat="1" x14ac:dyDescent="0.25"/>
    <row r="171" s="614" customFormat="1" x14ac:dyDescent="0.25"/>
    <row r="172" s="614" customFormat="1" x14ac:dyDescent="0.25"/>
    <row r="173" s="614" customFormat="1" x14ac:dyDescent="0.25"/>
    <row r="174" s="614" customFormat="1" x14ac:dyDescent="0.25"/>
    <row r="175" s="614" customFormat="1" x14ac:dyDescent="0.25"/>
    <row r="176" s="614" customFormat="1" x14ac:dyDescent="0.25"/>
    <row r="177" s="614" customFormat="1" x14ac:dyDescent="0.25"/>
    <row r="178" s="614" customFormat="1" x14ac:dyDescent="0.25"/>
    <row r="179" s="614" customFormat="1" x14ac:dyDescent="0.25"/>
    <row r="180" s="614" customFormat="1" x14ac:dyDescent="0.25"/>
    <row r="181" s="614" customFormat="1" x14ac:dyDescent="0.25"/>
    <row r="182" s="614" customFormat="1" x14ac:dyDescent="0.25"/>
    <row r="183" s="614" customFormat="1" x14ac:dyDescent="0.25"/>
    <row r="184" s="614" customFormat="1" x14ac:dyDescent="0.25"/>
    <row r="185" s="614" customFormat="1" x14ac:dyDescent="0.25"/>
    <row r="186" s="614" customFormat="1" x14ac:dyDescent="0.25"/>
    <row r="187" s="614" customFormat="1" x14ac:dyDescent="0.25"/>
    <row r="188" s="614" customFormat="1" x14ac:dyDescent="0.25"/>
    <row r="189" s="614" customFormat="1" x14ac:dyDescent="0.25"/>
    <row r="190" s="614" customFormat="1" x14ac:dyDescent="0.25"/>
    <row r="191" s="614" customFormat="1" x14ac:dyDescent="0.25"/>
    <row r="192" s="614" customFormat="1" x14ac:dyDescent="0.25"/>
    <row r="193" s="614" customFormat="1" x14ac:dyDescent="0.25"/>
    <row r="194" s="614" customFormat="1" x14ac:dyDescent="0.25"/>
    <row r="195" s="614" customFormat="1" x14ac:dyDescent="0.25"/>
    <row r="196" s="614" customFormat="1" x14ac:dyDescent="0.25"/>
    <row r="197" s="614" customFormat="1" x14ac:dyDescent="0.25"/>
    <row r="198" s="614" customFormat="1" x14ac:dyDescent="0.25"/>
    <row r="199" s="614" customFormat="1" x14ac:dyDescent="0.25"/>
    <row r="200" s="614" customFormat="1" x14ac:dyDescent="0.25"/>
    <row r="201" s="614" customFormat="1" x14ac:dyDescent="0.25"/>
    <row r="202" s="614" customFormat="1" x14ac:dyDescent="0.25"/>
    <row r="203" s="614" customFormat="1" x14ac:dyDescent="0.25"/>
    <row r="204" s="614" customFormat="1" x14ac:dyDescent="0.25"/>
    <row r="205" s="614" customFormat="1" x14ac:dyDescent="0.25"/>
    <row r="206" s="614" customFormat="1" x14ac:dyDescent="0.25"/>
    <row r="207" s="614" customFormat="1" x14ac:dyDescent="0.25"/>
    <row r="208" s="614" customFormat="1" x14ac:dyDescent="0.25"/>
    <row r="209" s="614" customFormat="1" x14ac:dyDescent="0.25"/>
    <row r="210" s="614" customFormat="1" x14ac:dyDescent="0.25"/>
    <row r="211" s="614" customFormat="1" x14ac:dyDescent="0.25"/>
    <row r="212" s="614" customFormat="1" x14ac:dyDescent="0.25"/>
    <row r="213" s="614" customFormat="1" x14ac:dyDescent="0.25"/>
    <row r="214" s="614" customFormat="1" x14ac:dyDescent="0.25"/>
    <row r="215" s="614" customFormat="1" x14ac:dyDescent="0.25"/>
    <row r="216" s="614" customFormat="1" x14ac:dyDescent="0.25"/>
    <row r="217" s="614" customFormat="1" x14ac:dyDescent="0.25"/>
    <row r="218" s="614" customFormat="1" x14ac:dyDescent="0.25"/>
    <row r="219" s="614" customFormat="1" x14ac:dyDescent="0.25"/>
    <row r="220" s="614" customFormat="1" x14ac:dyDescent="0.25"/>
    <row r="221" s="614" customFormat="1" x14ac:dyDescent="0.25"/>
    <row r="222" s="614" customFormat="1" x14ac:dyDescent="0.25"/>
    <row r="223" s="614" customFormat="1" x14ac:dyDescent="0.25"/>
    <row r="224" s="614" customFormat="1" x14ac:dyDescent="0.25"/>
    <row r="257" s="614" customFormat="1" x14ac:dyDescent="0.25"/>
    <row r="258" s="614" customFormat="1" x14ac:dyDescent="0.25"/>
    <row r="259" s="614" customFormat="1" x14ac:dyDescent="0.25"/>
    <row r="260" s="614" customFormat="1" x14ac:dyDescent="0.25"/>
    <row r="261" s="614" customFormat="1" x14ac:dyDescent="0.25"/>
    <row r="262" s="614" customFormat="1" x14ac:dyDescent="0.25"/>
    <row r="263" s="614" customFormat="1" x14ac:dyDescent="0.25"/>
    <row r="264" s="614" customFormat="1" x14ac:dyDescent="0.25"/>
    <row r="265" s="614" customFormat="1" x14ac:dyDescent="0.25"/>
    <row r="266" s="614" customFormat="1" x14ac:dyDescent="0.25"/>
    <row r="267" s="614" customFormat="1" x14ac:dyDescent="0.25"/>
    <row r="268" s="614" customFormat="1" x14ac:dyDescent="0.25"/>
    <row r="269" s="614" customFormat="1" x14ac:dyDescent="0.25"/>
    <row r="270" s="614" customFormat="1" x14ac:dyDescent="0.25"/>
    <row r="271" s="614" customFormat="1" x14ac:dyDescent="0.25"/>
    <row r="272" s="614" customFormat="1" x14ac:dyDescent="0.25"/>
    <row r="273" s="614" customFormat="1" x14ac:dyDescent="0.25"/>
    <row r="274" s="614" customFormat="1" x14ac:dyDescent="0.25"/>
    <row r="275" s="614" customFormat="1" x14ac:dyDescent="0.25"/>
    <row r="276" s="614" customFormat="1" x14ac:dyDescent="0.25"/>
    <row r="277" s="614" customFormat="1" x14ac:dyDescent="0.25"/>
    <row r="278" s="614" customFormat="1" x14ac:dyDescent="0.25"/>
    <row r="279" s="614" customFormat="1" x14ac:dyDescent="0.25"/>
    <row r="280" s="614" customFormat="1" x14ac:dyDescent="0.25"/>
    <row r="281" s="614" customFormat="1" x14ac:dyDescent="0.25"/>
    <row r="282" s="614" customFormat="1" x14ac:dyDescent="0.25"/>
    <row r="283" s="614" customFormat="1" x14ac:dyDescent="0.25"/>
    <row r="284" s="614" customFormat="1" x14ac:dyDescent="0.25"/>
  </sheetData>
  <mergeCells count="5">
    <mergeCell ref="J12:K12"/>
    <mergeCell ref="L12:M12"/>
    <mergeCell ref="N12:O12"/>
    <mergeCell ref="P12:Q12"/>
    <mergeCell ref="R12:S12"/>
  </mergeCells>
  <hyperlinks>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
  <dimension ref="A1:T33"/>
  <sheetViews>
    <sheetView showGridLines="0" zoomScale="120" zoomScaleNormal="120" workbookViewId="0">
      <selection activeCell="I1" sqref="I1"/>
    </sheetView>
  </sheetViews>
  <sheetFormatPr defaultRowHeight="14.4" x14ac:dyDescent="0.3"/>
  <cols>
    <col min="9" max="9" width="13.44140625" customWidth="1"/>
    <col min="10" max="11" width="9.33203125" customWidth="1"/>
    <col min="12" max="12" width="10" customWidth="1"/>
  </cols>
  <sheetData>
    <row r="1" spans="1:20" x14ac:dyDescent="0.3">
      <c r="A1" s="2" t="s">
        <v>48</v>
      </c>
      <c r="B1" s="10" t="s">
        <v>78</v>
      </c>
      <c r="I1" s="43" t="s">
        <v>50</v>
      </c>
    </row>
    <row r="2" spans="1:20" x14ac:dyDescent="0.3">
      <c r="A2" s="2" t="s">
        <v>51</v>
      </c>
      <c r="B2" s="10" t="s">
        <v>79</v>
      </c>
    </row>
    <row r="3" spans="1:20" x14ac:dyDescent="0.3">
      <c r="A3" s="3" t="s">
        <v>52</v>
      </c>
      <c r="B3" s="3" t="s">
        <v>53</v>
      </c>
    </row>
    <row r="4" spans="1:20" x14ac:dyDescent="0.3">
      <c r="A4" s="3" t="s">
        <v>54</v>
      </c>
      <c r="B4" s="3" t="s">
        <v>55</v>
      </c>
    </row>
    <row r="5" spans="1:20" x14ac:dyDescent="0.3">
      <c r="A5" s="4" t="s">
        <v>56</v>
      </c>
    </row>
    <row r="6" spans="1:20" x14ac:dyDescent="0.3">
      <c r="A6" s="4" t="s">
        <v>57</v>
      </c>
    </row>
    <row r="10" spans="1:20" x14ac:dyDescent="0.3">
      <c r="H10" s="8"/>
      <c r="I10" s="8"/>
      <c r="J10" s="6">
        <v>44561</v>
      </c>
      <c r="K10" s="6">
        <v>44926</v>
      </c>
      <c r="L10" s="6">
        <v>45291</v>
      </c>
      <c r="M10" s="6">
        <v>45657</v>
      </c>
      <c r="N10" s="6">
        <v>45747</v>
      </c>
      <c r="O10" s="6">
        <v>45838</v>
      </c>
      <c r="P10" s="6">
        <v>45930</v>
      </c>
      <c r="Q10" s="6">
        <v>46022</v>
      </c>
    </row>
    <row r="11" spans="1:20" x14ac:dyDescent="0.3">
      <c r="H11" s="5" t="s">
        <v>33</v>
      </c>
      <c r="I11" s="8" t="s">
        <v>5</v>
      </c>
      <c r="J11" s="18">
        <v>12.32934056673</v>
      </c>
      <c r="K11" s="18">
        <v>16.504419964850001</v>
      </c>
      <c r="L11" s="18">
        <v>12.261284377000001</v>
      </c>
      <c r="M11" s="71">
        <v>15.104278321960001</v>
      </c>
      <c r="N11" s="71">
        <v>14.16310022951</v>
      </c>
      <c r="O11" s="71">
        <v>15.8912847228</v>
      </c>
      <c r="P11" s="71">
        <v>14.83643335633</v>
      </c>
      <c r="Q11" s="71">
        <v>22.00026393456</v>
      </c>
      <c r="R11" s="140"/>
      <c r="S11" s="140"/>
      <c r="T11" s="140"/>
    </row>
    <row r="12" spans="1:20" x14ac:dyDescent="0.3">
      <c r="H12" s="5" t="s">
        <v>29</v>
      </c>
      <c r="I12" s="8" t="s">
        <v>6</v>
      </c>
      <c r="J12" s="71">
        <v>2.7871883473499999</v>
      </c>
      <c r="K12" s="18">
        <v>0.86568937366999998</v>
      </c>
      <c r="L12" s="18">
        <v>0.66524097946000005</v>
      </c>
      <c r="M12" s="71">
        <v>6.4080559878799992</v>
      </c>
      <c r="N12" s="71">
        <v>4.6322565254999999</v>
      </c>
      <c r="O12" s="71">
        <v>4.5429685192199996</v>
      </c>
      <c r="P12" s="71">
        <v>4.8193778715000004</v>
      </c>
      <c r="Q12" s="71">
        <v>5.1058815629499996</v>
      </c>
      <c r="R12" s="140"/>
      <c r="S12" s="140"/>
      <c r="T12" s="140"/>
    </row>
    <row r="13" spans="1:20" x14ac:dyDescent="0.3">
      <c r="H13" s="5" t="s">
        <v>30</v>
      </c>
      <c r="I13" s="8" t="s">
        <v>7</v>
      </c>
      <c r="J13" s="71">
        <v>34.912235476009997</v>
      </c>
      <c r="K13" s="18">
        <v>63.458512581869996</v>
      </c>
      <c r="L13" s="18">
        <v>62.867952928899996</v>
      </c>
      <c r="M13" s="71">
        <v>73.161854219079999</v>
      </c>
      <c r="N13" s="71">
        <v>74.768389595510001</v>
      </c>
      <c r="O13" s="71">
        <v>75.50347861006</v>
      </c>
      <c r="P13" s="71">
        <v>79.080576034109995</v>
      </c>
      <c r="Q13" s="71">
        <v>103.16176425573001</v>
      </c>
      <c r="R13" s="140"/>
      <c r="S13" s="140"/>
      <c r="T13" s="140"/>
    </row>
    <row r="14" spans="1:20" x14ac:dyDescent="0.3">
      <c r="H14" s="5" t="s">
        <v>31</v>
      </c>
      <c r="I14" s="8" t="s">
        <v>8</v>
      </c>
      <c r="J14" s="71">
        <v>163.89381896754</v>
      </c>
      <c r="K14" s="18">
        <v>160.22570645969</v>
      </c>
      <c r="L14" s="18">
        <v>173.45732412589001</v>
      </c>
      <c r="M14" s="71">
        <v>187.71987293666001</v>
      </c>
      <c r="N14" s="71">
        <v>189.60782694286999</v>
      </c>
      <c r="O14" s="71">
        <v>155.07449746301</v>
      </c>
      <c r="P14" s="71">
        <v>155.56035124843001</v>
      </c>
      <c r="Q14" s="71">
        <v>156.31214576829001</v>
      </c>
      <c r="R14" s="140"/>
      <c r="S14" s="140"/>
      <c r="T14" s="140"/>
    </row>
    <row r="15" spans="1:20" x14ac:dyDescent="0.3">
      <c r="H15" s="5" t="s">
        <v>32</v>
      </c>
      <c r="I15" s="8" t="s">
        <v>9</v>
      </c>
      <c r="J15" s="71">
        <v>2.5006582084199995</v>
      </c>
      <c r="K15" s="18">
        <v>2.7929979302899999</v>
      </c>
      <c r="L15" s="18">
        <v>1.4024812805</v>
      </c>
      <c r="M15" s="71">
        <v>28.346766789780002</v>
      </c>
      <c r="N15" s="71">
        <v>23.907767863460002</v>
      </c>
      <c r="O15" s="71">
        <v>5.80321492785</v>
      </c>
      <c r="P15" s="71">
        <v>4.5917377997499997</v>
      </c>
      <c r="Q15" s="71">
        <v>2.1332098143700002</v>
      </c>
      <c r="R15" s="140"/>
      <c r="S15" s="140"/>
      <c r="T15" s="140"/>
    </row>
    <row r="16" spans="1:20" x14ac:dyDescent="0.3">
      <c r="I16" s="8"/>
      <c r="J16" s="17"/>
      <c r="K16" s="17"/>
      <c r="M16" s="135"/>
      <c r="N16" s="135"/>
      <c r="O16" s="151"/>
      <c r="P16" s="151"/>
      <c r="Q16" s="151"/>
      <c r="R16" s="128"/>
    </row>
    <row r="17" spans="10:18" x14ac:dyDescent="0.3">
      <c r="J17" s="37"/>
      <c r="K17" s="37"/>
      <c r="L17" s="37"/>
      <c r="M17" s="121"/>
      <c r="N17" s="121"/>
      <c r="O17" s="121"/>
      <c r="P17" s="121"/>
      <c r="Q17" s="121"/>
      <c r="R17" s="128"/>
    </row>
    <row r="18" spans="10:18" x14ac:dyDescent="0.3">
      <c r="L18" s="8"/>
      <c r="M18" s="121"/>
      <c r="N18" s="121"/>
      <c r="O18" s="121"/>
      <c r="P18" s="121"/>
      <c r="Q18" s="121"/>
      <c r="R18" s="128"/>
    </row>
    <row r="19" spans="10:18" x14ac:dyDescent="0.3">
      <c r="M19" s="121"/>
      <c r="N19" s="121"/>
      <c r="O19" s="121"/>
      <c r="P19" s="121"/>
      <c r="Q19" s="121"/>
      <c r="R19" s="128"/>
    </row>
    <row r="20" spans="10:18" x14ac:dyDescent="0.3">
      <c r="M20" s="121"/>
      <c r="N20" s="121"/>
      <c r="O20" s="121"/>
      <c r="P20" s="121"/>
      <c r="Q20" s="121"/>
      <c r="R20" s="128"/>
    </row>
    <row r="21" spans="10:18" x14ac:dyDescent="0.3">
      <c r="J21" s="19"/>
      <c r="K21" s="19"/>
      <c r="M21" s="8"/>
    </row>
    <row r="22" spans="10:18" x14ac:dyDescent="0.3">
      <c r="J22" s="19"/>
      <c r="K22" s="19"/>
      <c r="M22" s="8"/>
    </row>
    <row r="23" spans="10:18" x14ac:dyDescent="0.3">
      <c r="J23" s="19"/>
      <c r="K23" s="19"/>
    </row>
    <row r="24" spans="10:18" x14ac:dyDescent="0.3">
      <c r="J24" s="19"/>
      <c r="K24" s="19"/>
    </row>
    <row r="25" spans="10:18" x14ac:dyDescent="0.3">
      <c r="J25" s="19"/>
      <c r="K25" s="19"/>
    </row>
    <row r="26" spans="10:18" x14ac:dyDescent="0.3">
      <c r="J26" s="19"/>
      <c r="K26" s="19"/>
    </row>
    <row r="28" spans="10:18" x14ac:dyDescent="0.3">
      <c r="J28" s="20"/>
      <c r="K28" s="20"/>
    </row>
    <row r="29" spans="10:18" x14ac:dyDescent="0.3">
      <c r="J29" s="21"/>
      <c r="K29" s="21"/>
    </row>
    <row r="30" spans="10:18" x14ac:dyDescent="0.3">
      <c r="J30" s="21"/>
      <c r="K30" s="21"/>
    </row>
    <row r="31" spans="10:18" x14ac:dyDescent="0.3">
      <c r="J31" s="21"/>
      <c r="K31" s="21"/>
    </row>
    <row r="32" spans="10:18" x14ac:dyDescent="0.3">
      <c r="J32" s="21"/>
      <c r="K32" s="21"/>
    </row>
    <row r="33" spans="10:11" x14ac:dyDescent="0.3">
      <c r="J33" s="21"/>
      <c r="K33" s="21"/>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6"/>
  <dimension ref="A1:W30"/>
  <sheetViews>
    <sheetView showGridLines="0" zoomScale="120" zoomScaleNormal="120" workbookViewId="0">
      <selection activeCell="I1" sqref="I1"/>
    </sheetView>
  </sheetViews>
  <sheetFormatPr defaultRowHeight="14.4" x14ac:dyDescent="0.3"/>
  <cols>
    <col min="8" max="8" width="20.5546875" customWidth="1"/>
    <col min="9" max="9" width="13.44140625" customWidth="1"/>
    <col min="10" max="11" width="9.33203125" customWidth="1"/>
    <col min="12" max="12" width="10" customWidth="1"/>
  </cols>
  <sheetData>
    <row r="1" spans="1:21" x14ac:dyDescent="0.3">
      <c r="A1" s="2" t="s">
        <v>48</v>
      </c>
      <c r="B1" s="10" t="s">
        <v>80</v>
      </c>
      <c r="I1" s="43" t="s">
        <v>50</v>
      </c>
    </row>
    <row r="2" spans="1:21" x14ac:dyDescent="0.3">
      <c r="A2" s="2" t="s">
        <v>51</v>
      </c>
      <c r="B2" s="10" t="s">
        <v>81</v>
      </c>
    </row>
    <row r="3" spans="1:21" x14ac:dyDescent="0.3">
      <c r="A3" s="3" t="s">
        <v>52</v>
      </c>
      <c r="B3" s="3" t="s">
        <v>53</v>
      </c>
    </row>
    <row r="4" spans="1:21" x14ac:dyDescent="0.3">
      <c r="A4" s="3" t="s">
        <v>54</v>
      </c>
      <c r="B4" s="3" t="s">
        <v>55</v>
      </c>
    </row>
    <row r="5" spans="1:21" x14ac:dyDescent="0.3">
      <c r="A5" s="4" t="s">
        <v>56</v>
      </c>
      <c r="B5" s="26" t="s">
        <v>184</v>
      </c>
    </row>
    <row r="6" spans="1:21" x14ac:dyDescent="0.3">
      <c r="A6" s="4" t="s">
        <v>57</v>
      </c>
      <c r="B6" s="26" t="s">
        <v>262</v>
      </c>
    </row>
    <row r="7" spans="1:21" x14ac:dyDescent="0.3">
      <c r="I7" s="8"/>
    </row>
    <row r="10" spans="1:21" x14ac:dyDescent="0.3">
      <c r="H10" s="8"/>
      <c r="I10" s="8"/>
      <c r="J10" s="6">
        <v>44561</v>
      </c>
      <c r="K10" s="6">
        <v>44926</v>
      </c>
      <c r="L10" s="6">
        <v>45291</v>
      </c>
      <c r="M10" s="6">
        <v>45657</v>
      </c>
      <c r="N10" s="6">
        <v>45747</v>
      </c>
      <c r="O10" s="6">
        <v>45838</v>
      </c>
      <c r="P10" s="6">
        <v>45930</v>
      </c>
      <c r="Q10" s="6">
        <v>46022</v>
      </c>
    </row>
    <row r="11" spans="1:21" x14ac:dyDescent="0.3">
      <c r="H11" s="8" t="s">
        <v>239</v>
      </c>
      <c r="I11" s="8" t="s">
        <v>164</v>
      </c>
      <c r="J11" s="38">
        <v>172.25569169387001</v>
      </c>
      <c r="K11" s="38">
        <v>174.40694151484001</v>
      </c>
      <c r="L11" s="38">
        <v>176.69564730578</v>
      </c>
      <c r="N11" s="6"/>
    </row>
    <row r="12" spans="1:21" x14ac:dyDescent="0.3">
      <c r="H12" s="8" t="s">
        <v>175</v>
      </c>
      <c r="I12" s="98" t="s">
        <v>153</v>
      </c>
      <c r="J12" s="38"/>
      <c r="K12" s="92"/>
      <c r="L12" s="93"/>
      <c r="M12" s="93">
        <v>16.986526508840001</v>
      </c>
      <c r="N12" s="93">
        <v>16.11323196244</v>
      </c>
      <c r="O12" s="93">
        <v>16.656361550260002</v>
      </c>
      <c r="P12" s="93">
        <v>15.89479564701</v>
      </c>
      <c r="Q12" s="93">
        <v>16.943377030099999</v>
      </c>
      <c r="R12" s="54"/>
      <c r="S12" s="54"/>
      <c r="T12" s="54"/>
      <c r="U12" s="54"/>
    </row>
    <row r="13" spans="1:21" x14ac:dyDescent="0.3">
      <c r="H13" s="8" t="s">
        <v>238</v>
      </c>
      <c r="I13" s="98" t="s">
        <v>154</v>
      </c>
      <c r="J13" s="39"/>
      <c r="K13" s="38"/>
      <c r="L13" s="93"/>
      <c r="M13" s="93">
        <v>63.60117984763</v>
      </c>
      <c r="N13" s="93">
        <v>65.609424850750003</v>
      </c>
      <c r="O13" s="93">
        <v>75.607137725840005</v>
      </c>
      <c r="P13" s="93">
        <v>82.619151600950005</v>
      </c>
      <c r="Q13" s="93">
        <v>84.82558154662</v>
      </c>
      <c r="R13" s="54"/>
      <c r="S13" s="54"/>
      <c r="T13" s="54"/>
      <c r="U13" s="54"/>
    </row>
    <row r="14" spans="1:21" x14ac:dyDescent="0.3">
      <c r="H14" s="8" t="s">
        <v>45</v>
      </c>
      <c r="I14" s="98" t="s">
        <v>82</v>
      </c>
      <c r="J14" s="39"/>
      <c r="K14" s="38"/>
      <c r="L14" s="93"/>
      <c r="M14" s="93">
        <v>45.816919681420003</v>
      </c>
      <c r="N14" s="93">
        <v>40.70852091994</v>
      </c>
      <c r="O14" s="93">
        <v>45.906055539290001</v>
      </c>
      <c r="P14" s="93">
        <v>37.842570805690002</v>
      </c>
      <c r="Q14" s="93">
        <v>32.54747077703</v>
      </c>
      <c r="R14" s="54"/>
      <c r="S14" s="54"/>
      <c r="T14" s="54"/>
      <c r="U14" s="54"/>
    </row>
    <row r="15" spans="1:21" x14ac:dyDescent="0.3">
      <c r="H15" s="8" t="s">
        <v>246</v>
      </c>
      <c r="I15" s="98" t="s">
        <v>155</v>
      </c>
      <c r="J15" s="39"/>
      <c r="K15" s="38"/>
      <c r="L15" s="93"/>
      <c r="M15" s="93">
        <v>60.743928120270006</v>
      </c>
      <c r="N15" s="93">
        <v>60.745887801209996</v>
      </c>
      <c r="O15" s="93">
        <v>0.66378278405000002</v>
      </c>
      <c r="P15" s="93">
        <v>0.64506541403000006</v>
      </c>
      <c r="Q15" s="93">
        <v>0.78957867959000005</v>
      </c>
      <c r="R15" s="54"/>
      <c r="S15" s="54"/>
      <c r="T15" s="54"/>
      <c r="U15" s="54"/>
    </row>
    <row r="16" spans="1:21" x14ac:dyDescent="0.3">
      <c r="H16" s="8" t="s">
        <v>34</v>
      </c>
      <c r="I16" s="98" t="s">
        <v>11</v>
      </c>
      <c r="J16" s="39"/>
      <c r="K16" s="38"/>
      <c r="L16" s="93"/>
      <c r="M16" s="93">
        <v>17.658289783170002</v>
      </c>
      <c r="N16" s="93">
        <v>17.221913605929998</v>
      </c>
      <c r="O16" s="93">
        <v>10.138577742700001</v>
      </c>
      <c r="P16" s="93">
        <v>9.7683670088499994</v>
      </c>
      <c r="Q16" s="93">
        <v>10.581659749039998</v>
      </c>
      <c r="R16" s="54"/>
      <c r="S16" s="54"/>
      <c r="T16" s="54"/>
      <c r="U16" s="54"/>
    </row>
    <row r="17" spans="8:23" x14ac:dyDescent="0.3">
      <c r="H17" s="5" t="s">
        <v>46</v>
      </c>
      <c r="I17" s="98" t="s">
        <v>12</v>
      </c>
      <c r="J17" s="38">
        <v>44.150208572179999</v>
      </c>
      <c r="K17" s="38">
        <v>69.426317795529997</v>
      </c>
      <c r="L17" s="38">
        <v>73.935818385969995</v>
      </c>
      <c r="M17" s="93">
        <v>105.93398431403</v>
      </c>
      <c r="N17" s="93">
        <v>106.68036201658001</v>
      </c>
      <c r="O17" s="93">
        <v>107.8435289008</v>
      </c>
      <c r="P17" s="93">
        <v>112.11852583359</v>
      </c>
      <c r="Q17" s="93">
        <v>143.02559755351999</v>
      </c>
      <c r="R17" s="54"/>
      <c r="S17" s="54"/>
      <c r="T17" s="54"/>
      <c r="U17" s="162"/>
      <c r="V17" s="121"/>
      <c r="W17" s="63"/>
    </row>
    <row r="18" spans="8:23" x14ac:dyDescent="0.3">
      <c r="I18" s="8"/>
      <c r="J18" s="15"/>
      <c r="K18" s="15"/>
      <c r="M18" s="141"/>
      <c r="N18" s="141"/>
      <c r="O18" s="139"/>
      <c r="P18" s="139"/>
      <c r="Q18" s="139"/>
      <c r="R18" s="54"/>
      <c r="S18" s="54"/>
      <c r="T18" s="54"/>
      <c r="U18" s="54"/>
    </row>
    <row r="19" spans="8:23" x14ac:dyDescent="0.3">
      <c r="K19" s="39"/>
      <c r="M19" s="93"/>
      <c r="N19" s="121"/>
      <c r="O19" s="121"/>
      <c r="P19" s="121"/>
      <c r="Q19" s="121"/>
      <c r="S19" s="54"/>
    </row>
    <row r="20" spans="8:23" x14ac:dyDescent="0.3">
      <c r="J20" s="37"/>
      <c r="K20" s="37"/>
      <c r="L20" s="8"/>
      <c r="M20" s="94"/>
      <c r="N20" s="121"/>
      <c r="O20" s="121"/>
      <c r="P20" s="121"/>
      <c r="Q20" s="121"/>
    </row>
    <row r="21" spans="8:23" x14ac:dyDescent="0.3">
      <c r="J21" s="37"/>
      <c r="K21" s="37"/>
    </row>
    <row r="22" spans="8:23" x14ac:dyDescent="0.3">
      <c r="J22" s="37"/>
      <c r="K22" s="37"/>
    </row>
    <row r="23" spans="8:23" x14ac:dyDescent="0.3">
      <c r="J23" s="37"/>
      <c r="K23" s="37"/>
    </row>
    <row r="24" spans="8:23" x14ac:dyDescent="0.3">
      <c r="J24" s="37"/>
      <c r="K24" s="37"/>
    </row>
    <row r="26" spans="8:23" x14ac:dyDescent="0.3">
      <c r="J26" s="40"/>
      <c r="K26" s="40"/>
    </row>
    <row r="27" spans="8:23" x14ac:dyDescent="0.3">
      <c r="J27" s="40"/>
      <c r="K27" s="40"/>
    </row>
    <row r="28" spans="8:23" x14ac:dyDescent="0.3">
      <c r="J28" s="40"/>
      <c r="K28" s="40"/>
    </row>
    <row r="29" spans="8:23" x14ac:dyDescent="0.3">
      <c r="J29" s="40"/>
      <c r="K29" s="40"/>
    </row>
    <row r="30" spans="8:23" x14ac:dyDescent="0.3">
      <c r="J30" s="40"/>
      <c r="K30" s="40"/>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0"/>
  <dimension ref="A1:Y21"/>
  <sheetViews>
    <sheetView showGridLines="0" zoomScale="120" zoomScaleNormal="120" workbookViewId="0">
      <selection activeCell="J1" sqref="J1"/>
    </sheetView>
  </sheetViews>
  <sheetFormatPr defaultRowHeight="14.4" x14ac:dyDescent="0.3"/>
  <cols>
    <col min="9" max="9" width="13.44140625" customWidth="1"/>
    <col min="10" max="16" width="4.6640625" customWidth="1"/>
    <col min="17" max="17" width="5.88671875" customWidth="1"/>
    <col min="18" max="21" width="5.109375" bestFit="1" customWidth="1"/>
    <col min="22" max="25" width="4.6640625" bestFit="1" customWidth="1"/>
  </cols>
  <sheetData>
    <row r="1" spans="1:25" x14ac:dyDescent="0.3">
      <c r="A1" s="2" t="s">
        <v>48</v>
      </c>
      <c r="B1" s="10" t="s">
        <v>83</v>
      </c>
      <c r="J1" s="88" t="s">
        <v>50</v>
      </c>
    </row>
    <row r="2" spans="1:25" x14ac:dyDescent="0.3">
      <c r="A2" s="2" t="s">
        <v>51</v>
      </c>
      <c r="B2" s="10" t="s">
        <v>84</v>
      </c>
    </row>
    <row r="3" spans="1:25" x14ac:dyDescent="0.3">
      <c r="A3" s="3" t="s">
        <v>52</v>
      </c>
      <c r="B3" s="3" t="s">
        <v>53</v>
      </c>
    </row>
    <row r="4" spans="1:25" x14ac:dyDescent="0.3">
      <c r="A4" s="3" t="s">
        <v>54</v>
      </c>
      <c r="B4" s="3" t="s">
        <v>55</v>
      </c>
    </row>
    <row r="5" spans="1:25" x14ac:dyDescent="0.3">
      <c r="A5" s="4" t="s">
        <v>56</v>
      </c>
      <c r="B5" s="41" t="s">
        <v>170</v>
      </c>
    </row>
    <row r="6" spans="1:25" x14ac:dyDescent="0.3">
      <c r="A6" s="4" t="s">
        <v>57</v>
      </c>
      <c r="B6" s="81" t="s">
        <v>263</v>
      </c>
    </row>
    <row r="8" spans="1:25" x14ac:dyDescent="0.3">
      <c r="O8" s="58"/>
    </row>
    <row r="9" spans="1:25" x14ac:dyDescent="0.3">
      <c r="J9" s="6" t="s">
        <v>76</v>
      </c>
      <c r="K9" s="6"/>
      <c r="L9" s="6"/>
      <c r="M9" s="6" t="s">
        <v>130</v>
      </c>
      <c r="N9" s="6"/>
      <c r="O9" s="6" t="s">
        <v>133</v>
      </c>
      <c r="P9" s="6"/>
      <c r="Q9" s="6" t="s">
        <v>144</v>
      </c>
      <c r="R9" s="6"/>
      <c r="S9" s="6" t="s">
        <v>151</v>
      </c>
      <c r="T9" s="6"/>
      <c r="U9" s="6" t="s">
        <v>257</v>
      </c>
      <c r="V9" s="6"/>
      <c r="W9" s="6" t="s">
        <v>269</v>
      </c>
      <c r="X9" s="6"/>
      <c r="Y9" s="6" t="s">
        <v>343</v>
      </c>
    </row>
    <row r="10" spans="1:25" x14ac:dyDescent="0.3">
      <c r="H10" s="8"/>
      <c r="I10" s="8"/>
      <c r="J10" s="149" t="s">
        <v>77</v>
      </c>
      <c r="K10" s="149"/>
      <c r="L10" s="149"/>
      <c r="M10" s="149" t="s">
        <v>131</v>
      </c>
      <c r="N10" s="149"/>
      <c r="O10" s="149" t="s">
        <v>134</v>
      </c>
      <c r="P10" s="149"/>
      <c r="Q10" s="149" t="s">
        <v>143</v>
      </c>
      <c r="R10" s="149"/>
      <c r="S10" s="149" t="s">
        <v>152</v>
      </c>
      <c r="T10" s="149"/>
      <c r="U10" s="125" t="s">
        <v>258</v>
      </c>
      <c r="V10" s="149"/>
      <c r="W10" s="136" t="s">
        <v>270</v>
      </c>
      <c r="X10" s="149"/>
      <c r="Y10" s="158" t="s">
        <v>344</v>
      </c>
    </row>
    <row r="11" spans="1:25" x14ac:dyDescent="0.3">
      <c r="H11" s="5" t="s">
        <v>145</v>
      </c>
      <c r="I11" s="8" t="s">
        <v>146</v>
      </c>
      <c r="J11" s="42">
        <v>1.5278915680000001E-2</v>
      </c>
      <c r="K11" s="42">
        <v>5.3495983999999998E-3</v>
      </c>
      <c r="L11" s="42">
        <v>0.63661565779999996</v>
      </c>
      <c r="M11" s="62">
        <v>0.74958464813000003</v>
      </c>
      <c r="N11" s="62">
        <v>2.07E-2</v>
      </c>
      <c r="O11" s="62">
        <v>0.20311315699999999</v>
      </c>
      <c r="P11" s="62">
        <v>0.26696572000000002</v>
      </c>
      <c r="Q11" s="62">
        <v>0.25671869392000002</v>
      </c>
      <c r="R11" s="109">
        <v>1.50085762968</v>
      </c>
      <c r="S11" s="109">
        <v>5.0157119999999997</v>
      </c>
      <c r="T11" s="62">
        <v>1.261809</v>
      </c>
      <c r="U11" s="62">
        <v>0.52674996299999999</v>
      </c>
      <c r="V11" s="62">
        <v>7.61562224556</v>
      </c>
      <c r="W11" s="62">
        <v>7.10942139402</v>
      </c>
      <c r="X11" s="109">
        <v>26.298382070310002</v>
      </c>
      <c r="Y11" s="109">
        <v>22.466819903939999</v>
      </c>
    </row>
    <row r="12" spans="1:25" x14ac:dyDescent="0.3">
      <c r="H12" s="5" t="s">
        <v>35</v>
      </c>
      <c r="I12" s="8" t="s">
        <v>14</v>
      </c>
      <c r="J12" s="42">
        <v>20.24904189578</v>
      </c>
      <c r="K12" s="42">
        <v>8.3954653689400001</v>
      </c>
      <c r="L12" s="42">
        <v>13.62639606748</v>
      </c>
      <c r="M12" s="62">
        <v>18.809634073190001</v>
      </c>
      <c r="N12" s="62">
        <v>25.038042186329999</v>
      </c>
      <c r="O12" s="62">
        <v>23.74329326945</v>
      </c>
      <c r="P12" s="62">
        <v>29.278451066959999</v>
      </c>
      <c r="Q12" s="62">
        <v>32.421684355879997</v>
      </c>
      <c r="R12" s="109">
        <v>30.88524136106</v>
      </c>
      <c r="S12" s="109">
        <v>31.109639757619998</v>
      </c>
      <c r="T12" s="62">
        <v>35.23944745819</v>
      </c>
      <c r="U12" s="62">
        <v>29.062810718929999</v>
      </c>
      <c r="V12" s="109">
        <v>31.420500621799999</v>
      </c>
      <c r="W12" s="109">
        <v>32.446210210299995</v>
      </c>
      <c r="X12" s="109">
        <v>37.917133611239997</v>
      </c>
      <c r="Y12" s="109">
        <v>45.666145968009999</v>
      </c>
    </row>
    <row r="13" spans="1:25" x14ac:dyDescent="0.3">
      <c r="H13" s="5" t="s">
        <v>36</v>
      </c>
      <c r="I13" s="8" t="s">
        <v>13</v>
      </c>
      <c r="J13" s="42">
        <v>10.14598050939</v>
      </c>
      <c r="K13" s="42">
        <v>9.1891959219199997</v>
      </c>
      <c r="L13" s="42">
        <v>11.545227561620001</v>
      </c>
      <c r="M13" s="62">
        <v>15.056334840550001</v>
      </c>
      <c r="N13" s="62">
        <v>20.950408439029999</v>
      </c>
      <c r="O13" s="62">
        <v>15.75221381974</v>
      </c>
      <c r="P13" s="62">
        <v>15.66851052086</v>
      </c>
      <c r="Q13" s="62">
        <v>15.497085658710001</v>
      </c>
      <c r="R13" s="109">
        <v>13.18701942108</v>
      </c>
      <c r="S13" s="109">
        <v>17.049570140530001</v>
      </c>
      <c r="T13" s="62">
        <v>13.469469344049999</v>
      </c>
      <c r="U13" s="62">
        <v>15.545517545119999</v>
      </c>
      <c r="V13" s="62">
        <v>17.755690283890001</v>
      </c>
      <c r="W13" s="62">
        <v>17.481834842760001</v>
      </c>
      <c r="X13" s="109">
        <v>23.22158492882</v>
      </c>
      <c r="Y13" s="109">
        <v>24.739605002459999</v>
      </c>
    </row>
    <row r="14" spans="1:25" x14ac:dyDescent="0.3">
      <c r="H14" s="5" t="s">
        <v>147</v>
      </c>
      <c r="I14" s="8" t="s">
        <v>148</v>
      </c>
      <c r="J14" s="42">
        <v>4.5406227530900001</v>
      </c>
      <c r="K14" s="42">
        <v>1.5664818203199999</v>
      </c>
      <c r="L14" s="42">
        <v>2.8738696602599996</v>
      </c>
      <c r="M14" s="62">
        <v>3.35488854394</v>
      </c>
      <c r="N14" s="62">
        <v>4.6056548351600002</v>
      </c>
      <c r="O14" s="62">
        <v>5.5710128178400007</v>
      </c>
      <c r="P14" s="62">
        <v>5.8894609533499995</v>
      </c>
      <c r="Q14" s="62">
        <v>4.8482479031099999</v>
      </c>
      <c r="R14" s="109">
        <v>4.5387732316199996</v>
      </c>
      <c r="S14" s="109">
        <v>5.8906006388599996</v>
      </c>
      <c r="T14" s="62">
        <v>6.1131399680899996</v>
      </c>
      <c r="U14" s="62">
        <v>7.0356397165400004</v>
      </c>
      <c r="V14" s="62">
        <v>6.70724930061</v>
      </c>
      <c r="W14" s="62">
        <v>8.6503426043499996</v>
      </c>
      <c r="X14" s="109">
        <v>9.2897775772600006</v>
      </c>
      <c r="Y14" s="109">
        <v>8.9762923179600005</v>
      </c>
    </row>
    <row r="15" spans="1:25" x14ac:dyDescent="0.3">
      <c r="H15" s="5"/>
      <c r="I15" s="8"/>
      <c r="J15" s="42"/>
      <c r="K15" s="42"/>
      <c r="L15" s="42"/>
      <c r="M15" s="42"/>
      <c r="N15" s="42"/>
      <c r="O15" s="42"/>
    </row>
    <row r="16" spans="1:25" x14ac:dyDescent="0.3">
      <c r="I16" s="8"/>
      <c r="J16" s="42"/>
      <c r="K16" s="42"/>
      <c r="L16" s="42"/>
      <c r="M16" s="42"/>
      <c r="N16" s="42"/>
      <c r="O16" s="42"/>
    </row>
    <row r="17" spans="10:15" x14ac:dyDescent="0.3">
      <c r="J17" s="42"/>
      <c r="K17" s="42"/>
      <c r="L17" s="42"/>
      <c r="M17" s="42"/>
      <c r="N17" s="42"/>
      <c r="O17" s="42"/>
    </row>
    <row r="18" spans="10:15" x14ac:dyDescent="0.3">
      <c r="J18" s="42"/>
      <c r="K18" s="42"/>
      <c r="L18" s="42"/>
      <c r="M18" s="42"/>
      <c r="N18" s="42"/>
      <c r="O18" s="42"/>
    </row>
    <row r="19" spans="10:15" x14ac:dyDescent="0.3">
      <c r="J19" s="42"/>
      <c r="K19" s="42"/>
      <c r="L19" s="42"/>
      <c r="M19" s="42"/>
      <c r="N19" s="42"/>
      <c r="O19" s="42"/>
    </row>
    <row r="20" spans="10:15" x14ac:dyDescent="0.3">
      <c r="J20" s="42"/>
      <c r="K20" s="42"/>
      <c r="L20" s="42"/>
      <c r="M20" s="42"/>
      <c r="N20" s="42"/>
      <c r="O20" s="42"/>
    </row>
    <row r="21" spans="10:15" x14ac:dyDescent="0.3">
      <c r="J21" s="42"/>
      <c r="K21" s="42"/>
      <c r="L21" s="42"/>
      <c r="M21" s="42"/>
      <c r="N21" s="42"/>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9"/>
  <dimension ref="A1:Z19"/>
  <sheetViews>
    <sheetView showGridLines="0" zoomScale="120" zoomScaleNormal="120" workbookViewId="0">
      <selection activeCell="J1" sqref="J1"/>
    </sheetView>
  </sheetViews>
  <sheetFormatPr defaultRowHeight="14.4" x14ac:dyDescent="0.3"/>
  <cols>
    <col min="9" max="9" width="13.44140625" customWidth="1"/>
    <col min="10" max="21" width="4.6640625" customWidth="1"/>
    <col min="22" max="22" width="5.109375" bestFit="1" customWidth="1"/>
    <col min="23" max="26" width="4.6640625" bestFit="1" customWidth="1"/>
  </cols>
  <sheetData>
    <row r="1" spans="1:26" x14ac:dyDescent="0.3">
      <c r="A1" s="2" t="s">
        <v>48</v>
      </c>
      <c r="B1" s="10" t="s">
        <v>118</v>
      </c>
      <c r="J1" s="88" t="s">
        <v>50</v>
      </c>
      <c r="K1" s="43"/>
    </row>
    <row r="2" spans="1:26" x14ac:dyDescent="0.3">
      <c r="A2" s="2" t="s">
        <v>51</v>
      </c>
      <c r="B2" s="45" t="s">
        <v>119</v>
      </c>
    </row>
    <row r="3" spans="1:26" x14ac:dyDescent="0.3">
      <c r="A3" s="3" t="s">
        <v>52</v>
      </c>
      <c r="B3" s="3" t="s">
        <v>53</v>
      </c>
    </row>
    <row r="4" spans="1:26" x14ac:dyDescent="0.3">
      <c r="A4" s="3" t="s">
        <v>54</v>
      </c>
      <c r="B4" s="3" t="s">
        <v>55</v>
      </c>
    </row>
    <row r="5" spans="1:26" x14ac:dyDescent="0.3">
      <c r="A5" s="4" t="s">
        <v>56</v>
      </c>
      <c r="B5" s="81" t="s">
        <v>170</v>
      </c>
    </row>
    <row r="6" spans="1:26" x14ac:dyDescent="0.3">
      <c r="A6" s="4" t="s">
        <v>57</v>
      </c>
      <c r="B6" s="81" t="s">
        <v>263</v>
      </c>
    </row>
    <row r="8" spans="1:26" x14ac:dyDescent="0.3">
      <c r="J8" s="80"/>
      <c r="K8" s="80"/>
      <c r="L8" s="80"/>
      <c r="M8" s="80"/>
      <c r="N8" s="80"/>
      <c r="O8" s="80"/>
      <c r="P8" s="80"/>
      <c r="Q8" s="80"/>
      <c r="R8" s="80"/>
    </row>
    <row r="9" spans="1:26" x14ac:dyDescent="0.3">
      <c r="I9" s="5"/>
      <c r="J9" s="6" t="s">
        <v>252</v>
      </c>
      <c r="K9" s="6"/>
      <c r="L9" s="6" t="s">
        <v>253</v>
      </c>
      <c r="M9" s="6"/>
      <c r="N9" s="6" t="s">
        <v>130</v>
      </c>
      <c r="O9" s="6"/>
      <c r="P9" s="6" t="s">
        <v>133</v>
      </c>
      <c r="Q9" s="6"/>
      <c r="R9" s="6" t="s">
        <v>144</v>
      </c>
      <c r="S9" s="6"/>
      <c r="T9" s="6" t="s">
        <v>151</v>
      </c>
      <c r="U9" s="6"/>
      <c r="V9" s="6" t="s">
        <v>257</v>
      </c>
      <c r="W9" s="6"/>
      <c r="X9" s="6" t="s">
        <v>269</v>
      </c>
      <c r="Y9" s="6"/>
      <c r="Z9" s="6" t="s">
        <v>343</v>
      </c>
    </row>
    <row r="10" spans="1:26" x14ac:dyDescent="0.3">
      <c r="I10" s="5"/>
      <c r="J10" s="106" t="s">
        <v>254</v>
      </c>
      <c r="K10" s="106"/>
      <c r="L10" s="137" t="s">
        <v>271</v>
      </c>
      <c r="M10" s="106"/>
      <c r="N10" s="137" t="s">
        <v>131</v>
      </c>
      <c r="O10" s="137"/>
      <c r="P10" s="137" t="s">
        <v>272</v>
      </c>
      <c r="Q10" s="137"/>
      <c r="R10" s="137" t="s">
        <v>143</v>
      </c>
      <c r="S10" s="137"/>
      <c r="T10" s="137" t="s">
        <v>273</v>
      </c>
      <c r="U10" s="137"/>
      <c r="V10" s="137" t="s">
        <v>258</v>
      </c>
      <c r="W10" s="137"/>
      <c r="X10" s="137" t="s">
        <v>274</v>
      </c>
      <c r="Y10" s="149"/>
      <c r="Z10" s="158" t="s">
        <v>344</v>
      </c>
    </row>
    <row r="11" spans="1:26" x14ac:dyDescent="0.3">
      <c r="H11" s="5" t="s">
        <v>145</v>
      </c>
      <c r="I11" s="8" t="s">
        <v>146</v>
      </c>
      <c r="J11" s="46">
        <v>1</v>
      </c>
      <c r="K11" s="47">
        <v>1.0712438843942114E-3</v>
      </c>
      <c r="L11" s="47">
        <v>3.7507403601071891E-4</v>
      </c>
      <c r="M11" s="47">
        <v>4.4634753172997942E-2</v>
      </c>
      <c r="N11" s="47">
        <v>5.2555298226833948E-2</v>
      </c>
      <c r="O11" s="47">
        <v>1.4513299812228674E-3</v>
      </c>
      <c r="P11" s="47">
        <v>1.4240783301204219E-2</v>
      </c>
      <c r="Q11" s="47">
        <v>1.871764992245166E-2</v>
      </c>
      <c r="R11" s="47">
        <v>1.7999204696931049E-2</v>
      </c>
      <c r="S11" s="54">
        <v>0.10522896983099864</v>
      </c>
      <c r="T11" s="54">
        <v>0.35166440593136766</v>
      </c>
      <c r="U11" s="47">
        <v>8.8468658564098801E-2</v>
      </c>
      <c r="V11" s="47">
        <v>3.6931788111591118E-2</v>
      </c>
      <c r="W11" s="47">
        <v>0.53395076766420513</v>
      </c>
      <c r="X11" s="47">
        <v>0.49845973035210139</v>
      </c>
      <c r="Y11" s="47">
        <v>1.8438468771156913</v>
      </c>
      <c r="Z11" s="47">
        <v>1.5752062468271877</v>
      </c>
    </row>
    <row r="12" spans="1:26" x14ac:dyDescent="0.3">
      <c r="H12" s="5" t="s">
        <v>35</v>
      </c>
      <c r="I12" s="8" t="s">
        <v>14</v>
      </c>
      <c r="J12" s="46">
        <v>1</v>
      </c>
      <c r="K12" s="47">
        <v>0.48168521687849558</v>
      </c>
      <c r="L12" s="47">
        <v>0.1997117482322236</v>
      </c>
      <c r="M12" s="47">
        <v>0.32414538815311933</v>
      </c>
      <c r="N12" s="47">
        <v>0.44744451192221013</v>
      </c>
      <c r="O12" s="47">
        <v>0.59560619424905958</v>
      </c>
      <c r="P12" s="47">
        <v>0.56480664254481261</v>
      </c>
      <c r="Q12" s="47">
        <v>0.69647725184440368</v>
      </c>
      <c r="R12" s="47">
        <v>0.77124864183242436</v>
      </c>
      <c r="S12" s="54">
        <v>0.73469965936745396</v>
      </c>
      <c r="T12" s="54">
        <v>0.74003765959830514</v>
      </c>
      <c r="U12" s="47">
        <v>0.83827773081521118</v>
      </c>
      <c r="V12" s="47">
        <v>0.6913475885080741</v>
      </c>
      <c r="W12" s="54">
        <v>0.74743243331413145</v>
      </c>
      <c r="X12" s="54">
        <v>0.77183206407858451</v>
      </c>
      <c r="Y12" s="54">
        <v>0.90197466235414159</v>
      </c>
      <c r="Z12" s="47">
        <v>1.0863085541439941</v>
      </c>
    </row>
    <row r="13" spans="1:26" x14ac:dyDescent="0.3">
      <c r="H13" s="5" t="s">
        <v>36</v>
      </c>
      <c r="I13" s="8" t="s">
        <v>13</v>
      </c>
      <c r="J13" s="46">
        <v>1</v>
      </c>
      <c r="K13" s="47">
        <v>0.3456049541755945</v>
      </c>
      <c r="L13" s="47">
        <v>0.31301377255421714</v>
      </c>
      <c r="M13" s="47">
        <v>0.39326784027307227</v>
      </c>
      <c r="N13" s="47">
        <v>0.51286752500705712</v>
      </c>
      <c r="O13" s="47">
        <v>0.71363875988425995</v>
      </c>
      <c r="P13" s="47">
        <v>0.53657141666071639</v>
      </c>
      <c r="Q13" s="47">
        <v>0.53372021122552005</v>
      </c>
      <c r="R13" s="47">
        <v>0.52788092525674879</v>
      </c>
      <c r="S13" s="54">
        <v>0.44919258799256612</v>
      </c>
      <c r="T13" s="54">
        <v>0.58076357446952376</v>
      </c>
      <c r="U13" s="47">
        <v>0.45881374709045752</v>
      </c>
      <c r="V13" s="47">
        <v>0.52953067215581628</v>
      </c>
      <c r="W13" s="47">
        <v>0.60481631334109376</v>
      </c>
      <c r="X13" s="47">
        <v>0.59548791012812907</v>
      </c>
      <c r="Y13" s="47">
        <v>0.79100238639153697</v>
      </c>
      <c r="Z13" s="47">
        <v>0.84271106624780523</v>
      </c>
    </row>
    <row r="14" spans="1:26" x14ac:dyDescent="0.3">
      <c r="H14" s="5" t="s">
        <v>147</v>
      </c>
      <c r="I14" s="8" t="s">
        <v>148</v>
      </c>
      <c r="J14" s="46">
        <v>1</v>
      </c>
      <c r="K14" s="47">
        <v>0.42778463649156545</v>
      </c>
      <c r="L14" s="47">
        <v>0.14758258778935263</v>
      </c>
      <c r="M14" s="47">
        <v>0.27075521460174795</v>
      </c>
      <c r="N14" s="47">
        <v>0.31607333493239964</v>
      </c>
      <c r="O14" s="47">
        <v>0.43391148893040166</v>
      </c>
      <c r="P14" s="47">
        <v>0.52486053626624618</v>
      </c>
      <c r="Q14" s="47">
        <v>0.55486241647042212</v>
      </c>
      <c r="R14" s="47">
        <v>0.45676685327832978</v>
      </c>
      <c r="S14" s="54">
        <v>0.42761038795502077</v>
      </c>
      <c r="T14" s="54">
        <v>0.55496978939658692</v>
      </c>
      <c r="U14" s="47">
        <v>0.5759358355176718</v>
      </c>
      <c r="V14" s="47">
        <v>0.66284708998947051</v>
      </c>
      <c r="W14" s="47">
        <v>0.63190852003002407</v>
      </c>
      <c r="X14" s="47">
        <v>0.81497271800681981</v>
      </c>
      <c r="Y14" s="47">
        <v>0.87521565654650535</v>
      </c>
      <c r="Z14" s="47">
        <v>0.84568134264565253</v>
      </c>
    </row>
    <row r="15" spans="1:26" x14ac:dyDescent="0.3">
      <c r="I15" s="8"/>
      <c r="J15" s="22"/>
      <c r="K15" s="22"/>
      <c r="L15" s="22"/>
      <c r="M15" s="22"/>
      <c r="N15" s="22"/>
      <c r="O15" s="22"/>
      <c r="P15" s="22"/>
    </row>
    <row r="16" spans="1:26" x14ac:dyDescent="0.3">
      <c r="H16" s="5"/>
      <c r="I16" s="8"/>
      <c r="J16" s="22"/>
      <c r="K16" s="22"/>
      <c r="L16" s="22"/>
      <c r="M16" s="22"/>
      <c r="N16" s="22"/>
      <c r="O16" s="22"/>
      <c r="P16" s="22"/>
      <c r="S16" s="110"/>
      <c r="T16" s="110"/>
      <c r="U16" s="110"/>
    </row>
    <row r="17" spans="9:21" x14ac:dyDescent="0.3">
      <c r="I17" s="8"/>
      <c r="J17" s="22"/>
      <c r="K17" s="22"/>
      <c r="L17" s="22"/>
      <c r="M17" s="22"/>
      <c r="N17" s="22"/>
      <c r="O17" s="22"/>
      <c r="P17" s="22"/>
      <c r="S17" s="110"/>
      <c r="T17" s="110"/>
      <c r="U17" s="110"/>
    </row>
    <row r="18" spans="9:21" x14ac:dyDescent="0.3">
      <c r="J18" s="22"/>
      <c r="K18" s="22"/>
      <c r="L18" s="22"/>
      <c r="M18" s="22"/>
      <c r="N18" s="22"/>
      <c r="O18" s="22"/>
      <c r="P18" s="22"/>
      <c r="S18" s="110"/>
      <c r="T18" s="110"/>
      <c r="U18" s="110"/>
    </row>
    <row r="19" spans="9:21" x14ac:dyDescent="0.3">
      <c r="S19" s="110"/>
      <c r="T19" s="110"/>
      <c r="U19" s="110"/>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2"/>
  <dimension ref="A1:Y19"/>
  <sheetViews>
    <sheetView showGridLines="0" zoomScale="120" zoomScaleNormal="120" workbookViewId="0">
      <selection activeCell="K1" sqref="K1"/>
    </sheetView>
  </sheetViews>
  <sheetFormatPr defaultRowHeight="14.4" x14ac:dyDescent="0.3"/>
  <cols>
    <col min="7" max="7" width="7.88671875" customWidth="1"/>
    <col min="8" max="8" width="11.6640625" bestFit="1" customWidth="1"/>
    <col min="9" max="25" width="8.5546875" customWidth="1"/>
  </cols>
  <sheetData>
    <row r="1" spans="1:25" x14ac:dyDescent="0.3">
      <c r="A1" s="2" t="s">
        <v>48</v>
      </c>
      <c r="B1" s="10" t="s">
        <v>185</v>
      </c>
      <c r="K1" s="56" t="s">
        <v>50</v>
      </c>
    </row>
    <row r="2" spans="1:25" x14ac:dyDescent="0.3">
      <c r="A2" s="2" t="s">
        <v>51</v>
      </c>
      <c r="B2" s="101" t="s">
        <v>240</v>
      </c>
    </row>
    <row r="3" spans="1:25" x14ac:dyDescent="0.3">
      <c r="A3" s="3" t="s">
        <v>52</v>
      </c>
      <c r="B3" s="3" t="s">
        <v>53</v>
      </c>
    </row>
    <row r="4" spans="1:25" x14ac:dyDescent="0.3">
      <c r="A4" s="3" t="s">
        <v>54</v>
      </c>
      <c r="B4" s="3" t="s">
        <v>55</v>
      </c>
    </row>
    <row r="5" spans="1:25" x14ac:dyDescent="0.3">
      <c r="A5" s="4" t="s">
        <v>56</v>
      </c>
      <c r="B5" s="3" t="s">
        <v>85</v>
      </c>
    </row>
    <row r="6" spans="1:25" x14ac:dyDescent="0.3">
      <c r="A6" s="4" t="s">
        <v>57</v>
      </c>
      <c r="B6" s="3" t="s">
        <v>86</v>
      </c>
    </row>
    <row r="9" spans="1:25" x14ac:dyDescent="0.3">
      <c r="G9" s="8"/>
      <c r="H9" s="8"/>
    </row>
    <row r="10" spans="1:25" x14ac:dyDescent="0.3">
      <c r="G10" s="8"/>
      <c r="H10" s="8"/>
      <c r="I10" s="6">
        <v>44561</v>
      </c>
      <c r="J10" s="6">
        <v>44651</v>
      </c>
      <c r="K10" s="6">
        <v>44742</v>
      </c>
      <c r="L10" s="6">
        <v>44834</v>
      </c>
      <c r="M10" s="6">
        <v>44926</v>
      </c>
      <c r="N10" s="6">
        <v>45016</v>
      </c>
      <c r="O10" s="6">
        <v>45107</v>
      </c>
      <c r="P10" s="6">
        <v>45199</v>
      </c>
      <c r="Q10" s="6">
        <v>45291</v>
      </c>
      <c r="R10" s="6">
        <v>45382</v>
      </c>
      <c r="S10" s="6">
        <v>45473</v>
      </c>
      <c r="T10" s="6">
        <v>45565</v>
      </c>
      <c r="U10" s="6">
        <v>45657</v>
      </c>
      <c r="V10" s="6">
        <v>45747</v>
      </c>
      <c r="W10" s="6">
        <v>45838</v>
      </c>
      <c r="X10" s="6">
        <v>45930</v>
      </c>
      <c r="Y10" s="6">
        <v>46022</v>
      </c>
    </row>
    <row r="11" spans="1:25" x14ac:dyDescent="0.3">
      <c r="G11" s="5" t="s">
        <v>64</v>
      </c>
      <c r="H11" s="8" t="s">
        <v>15</v>
      </c>
      <c r="I11" s="94">
        <v>62.945665546779999</v>
      </c>
      <c r="J11" s="166">
        <v>64.877224999269998</v>
      </c>
      <c r="K11" s="151">
        <v>67.435945294980002</v>
      </c>
      <c r="L11" s="151">
        <v>71.537987317749995</v>
      </c>
      <c r="M11" s="151">
        <v>69.395328776170004</v>
      </c>
      <c r="N11" s="151">
        <v>74.545585108309993</v>
      </c>
      <c r="O11" s="151">
        <v>75.471101994430001</v>
      </c>
      <c r="P11" s="151">
        <v>85.402782772669994</v>
      </c>
      <c r="Q11" s="151">
        <v>89.666038374340005</v>
      </c>
      <c r="R11" s="151">
        <v>66.270041377509997</v>
      </c>
      <c r="S11" s="151">
        <v>72.790985756810002</v>
      </c>
      <c r="T11" s="151">
        <v>72.179468212339998</v>
      </c>
      <c r="U11" s="151">
        <v>70.085225156289994</v>
      </c>
      <c r="V11" s="151">
        <v>80.027558064869993</v>
      </c>
      <c r="W11" s="151">
        <v>87.508909259879999</v>
      </c>
      <c r="X11" s="151">
        <v>97.498689750080004</v>
      </c>
      <c r="Y11" s="151">
        <v>99.195958862669997</v>
      </c>
    </row>
    <row r="12" spans="1:25" x14ac:dyDescent="0.3">
      <c r="G12" s="5" t="s">
        <v>65</v>
      </c>
      <c r="H12" s="8" t="s">
        <v>16</v>
      </c>
      <c r="I12" s="94">
        <v>12.63067784187</v>
      </c>
      <c r="J12" s="166">
        <v>10.89204385092</v>
      </c>
      <c r="K12" s="151">
        <v>9.5962502983199993</v>
      </c>
      <c r="L12" s="151">
        <v>9.8556478595999994</v>
      </c>
      <c r="M12" s="151">
        <v>8.5052544838799999</v>
      </c>
      <c r="N12" s="151">
        <v>9.2225413358400008</v>
      </c>
      <c r="O12" s="151">
        <v>9.3501464701600003</v>
      </c>
      <c r="P12" s="151">
        <v>9.8567382087500004</v>
      </c>
      <c r="Q12" s="151">
        <v>10.22720633248</v>
      </c>
      <c r="R12" s="151">
        <v>12.09847296615</v>
      </c>
      <c r="S12" s="151">
        <v>15.66678617887</v>
      </c>
      <c r="T12" s="151">
        <v>19.533272769419998</v>
      </c>
      <c r="U12" s="151">
        <v>20.739052770379999</v>
      </c>
      <c r="V12" s="151">
        <v>24.48432969525</v>
      </c>
      <c r="W12" s="151">
        <v>25.406535493130001</v>
      </c>
      <c r="X12" s="151">
        <v>26.120351296949998</v>
      </c>
      <c r="Y12" s="151">
        <v>28.903849697720002</v>
      </c>
    </row>
    <row r="13" spans="1:25" x14ac:dyDescent="0.3">
      <c r="G13" s="5"/>
      <c r="H13" s="8"/>
      <c r="I13" s="49"/>
      <c r="J13" s="49"/>
      <c r="K13" s="49"/>
      <c r="L13" s="49"/>
      <c r="M13" s="49"/>
      <c r="N13" s="49"/>
      <c r="O13" s="49"/>
      <c r="P13" s="48"/>
      <c r="T13" s="37"/>
    </row>
    <row r="14" spans="1:25" x14ac:dyDescent="0.3">
      <c r="G14" s="5"/>
      <c r="H14" s="8"/>
      <c r="I14" s="49"/>
      <c r="J14" s="49"/>
      <c r="K14" s="49"/>
      <c r="L14" s="49"/>
      <c r="M14" s="49"/>
      <c r="N14" s="49"/>
      <c r="O14" s="49"/>
      <c r="P14" s="48"/>
    </row>
    <row r="15" spans="1:25" x14ac:dyDescent="0.3">
      <c r="G15" s="5"/>
      <c r="H15" s="8"/>
      <c r="I15" s="8"/>
      <c r="J15" s="48"/>
      <c r="K15" s="48"/>
      <c r="L15" s="48"/>
      <c r="M15" s="48"/>
      <c r="N15" s="48"/>
      <c r="O15" s="48"/>
      <c r="P15" s="48"/>
    </row>
    <row r="16" spans="1:25" x14ac:dyDescent="0.3">
      <c r="G16" s="5"/>
      <c r="H16" s="8"/>
      <c r="I16" s="13"/>
      <c r="J16" s="48"/>
      <c r="K16" s="48"/>
      <c r="L16" s="48"/>
      <c r="M16" s="48"/>
      <c r="N16" s="48"/>
      <c r="O16" s="48"/>
      <c r="P16" s="48"/>
    </row>
    <row r="17" spans="8:16" x14ac:dyDescent="0.3">
      <c r="H17" s="8"/>
      <c r="I17" s="8"/>
      <c r="J17" s="48"/>
      <c r="K17" s="48"/>
      <c r="L17" s="48"/>
      <c r="M17" s="48"/>
      <c r="N17" s="48"/>
      <c r="O17" s="48"/>
      <c r="P17" s="48"/>
    </row>
    <row r="18" spans="8:16" x14ac:dyDescent="0.3">
      <c r="I18" s="8"/>
      <c r="J18" s="48"/>
      <c r="K18" s="48"/>
      <c r="L18" s="48"/>
      <c r="M18" s="48"/>
      <c r="N18" s="48"/>
      <c r="O18" s="48"/>
      <c r="P18" s="48"/>
    </row>
    <row r="19" spans="8:16" x14ac:dyDescent="0.3">
      <c r="I19" s="8"/>
      <c r="J19" s="48"/>
      <c r="K19" s="48"/>
      <c r="L19" s="48"/>
      <c r="M19" s="48"/>
      <c r="N19" s="48"/>
      <c r="O19" s="48"/>
      <c r="P19" s="48"/>
    </row>
  </sheetData>
  <hyperlinks>
    <hyperlink ref="K1" location="Tartalom_Index!A1" display="Vissza a Tartalomra / Return to the Index"/>
    <hyperlink ref="K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3"/>
  <dimension ref="A1:Y17"/>
  <sheetViews>
    <sheetView showGridLines="0" zoomScale="120" zoomScaleNormal="120" workbookViewId="0">
      <selection activeCell="J1" sqref="J1"/>
    </sheetView>
  </sheetViews>
  <sheetFormatPr defaultRowHeight="14.4" x14ac:dyDescent="0.3"/>
  <cols>
    <col min="9" max="9" width="13.44140625" customWidth="1"/>
    <col min="10" max="11" width="4.6640625" customWidth="1"/>
    <col min="12" max="12" width="5.109375" customWidth="1"/>
    <col min="13" max="13" width="5" customWidth="1"/>
    <col min="14" max="14" width="4.6640625" customWidth="1"/>
    <col min="15" max="15" width="6.109375" customWidth="1"/>
    <col min="16" max="25" width="4.6640625" bestFit="1" customWidth="1"/>
  </cols>
  <sheetData>
    <row r="1" spans="1:25" x14ac:dyDescent="0.3">
      <c r="A1" s="2" t="s">
        <v>48</v>
      </c>
      <c r="B1" s="10" t="s">
        <v>123</v>
      </c>
      <c r="J1" s="56" t="s">
        <v>50</v>
      </c>
    </row>
    <row r="2" spans="1:25" x14ac:dyDescent="0.3">
      <c r="A2" s="2" t="s">
        <v>51</v>
      </c>
      <c r="B2" s="10" t="s">
        <v>124</v>
      </c>
    </row>
    <row r="3" spans="1:25" x14ac:dyDescent="0.3">
      <c r="A3" s="3" t="s">
        <v>52</v>
      </c>
      <c r="B3" s="3" t="s">
        <v>53</v>
      </c>
    </row>
    <row r="4" spans="1:25" x14ac:dyDescent="0.3">
      <c r="A4" s="3" t="s">
        <v>54</v>
      </c>
      <c r="B4" s="3" t="s">
        <v>55</v>
      </c>
    </row>
    <row r="5" spans="1:25" x14ac:dyDescent="0.3">
      <c r="A5" s="4" t="s">
        <v>56</v>
      </c>
      <c r="B5" s="3" t="s">
        <v>85</v>
      </c>
    </row>
    <row r="6" spans="1:25" x14ac:dyDescent="0.3">
      <c r="A6" s="4" t="s">
        <v>57</v>
      </c>
      <c r="B6" s="3" t="s">
        <v>86</v>
      </c>
    </row>
    <row r="9" spans="1:25" x14ac:dyDescent="0.3">
      <c r="J9" s="6" t="s">
        <v>76</v>
      </c>
      <c r="K9" s="6"/>
      <c r="L9" s="6"/>
      <c r="M9" s="6" t="s">
        <v>130</v>
      </c>
      <c r="N9" s="6"/>
      <c r="O9" s="6" t="s">
        <v>133</v>
      </c>
      <c r="P9" s="6"/>
      <c r="Q9" s="6" t="s">
        <v>144</v>
      </c>
      <c r="R9" s="6"/>
      <c r="S9" s="6" t="s">
        <v>151</v>
      </c>
      <c r="T9" s="6"/>
      <c r="U9" s="6" t="s">
        <v>257</v>
      </c>
      <c r="V9" s="6"/>
      <c r="W9" s="6" t="s">
        <v>269</v>
      </c>
      <c r="X9" s="6"/>
      <c r="Y9" s="6" t="s">
        <v>343</v>
      </c>
    </row>
    <row r="10" spans="1:25" x14ac:dyDescent="0.3">
      <c r="H10" s="8"/>
      <c r="I10" s="8"/>
      <c r="J10" s="149" t="s">
        <v>77</v>
      </c>
      <c r="K10" s="149"/>
      <c r="L10" s="149"/>
      <c r="M10" s="149" t="s">
        <v>131</v>
      </c>
      <c r="N10" s="149"/>
      <c r="O10" s="149" t="s">
        <v>134</v>
      </c>
      <c r="P10" s="149"/>
      <c r="Q10" s="149" t="s">
        <v>143</v>
      </c>
      <c r="R10" s="149"/>
      <c r="S10" s="149" t="s">
        <v>152</v>
      </c>
      <c r="T10" s="149"/>
      <c r="U10" s="149" t="s">
        <v>258</v>
      </c>
      <c r="V10" s="149"/>
      <c r="W10" s="149" t="s">
        <v>270</v>
      </c>
      <c r="X10" s="149"/>
      <c r="Y10" s="158" t="s">
        <v>344</v>
      </c>
    </row>
    <row r="11" spans="1:25" x14ac:dyDescent="0.3">
      <c r="H11" s="5" t="s">
        <v>64</v>
      </c>
      <c r="I11" s="8" t="s">
        <v>15</v>
      </c>
      <c r="J11" s="15">
        <v>8.5677266223000004</v>
      </c>
      <c r="K11" s="50">
        <v>7.0304089565599996</v>
      </c>
      <c r="L11" s="50">
        <v>8.8343530350599995</v>
      </c>
      <c r="M11" s="50">
        <v>12.001154871750002</v>
      </c>
      <c r="N11" s="50">
        <v>15.67347226407</v>
      </c>
      <c r="O11" s="50">
        <v>14.3857757623</v>
      </c>
      <c r="P11" s="50">
        <v>18.255686707959999</v>
      </c>
      <c r="Q11" s="50">
        <v>20.173105963979999</v>
      </c>
      <c r="R11" s="85">
        <v>16.316400767560001</v>
      </c>
      <c r="S11" s="85">
        <v>20.33812341318</v>
      </c>
      <c r="T11" s="50">
        <v>21.66782292193</v>
      </c>
      <c r="U11" s="50">
        <v>17.892087407409996</v>
      </c>
      <c r="V11" s="85">
        <v>18.075480072059996</v>
      </c>
      <c r="W11" s="85">
        <v>18.557771289590001</v>
      </c>
      <c r="X11" s="85">
        <v>23.91151001199</v>
      </c>
      <c r="Y11" s="85">
        <v>28.977281461089998</v>
      </c>
    </row>
    <row r="12" spans="1:25" x14ac:dyDescent="0.3">
      <c r="H12" s="5" t="s">
        <v>65</v>
      </c>
      <c r="I12" s="8" t="s">
        <v>16</v>
      </c>
      <c r="J12" s="15">
        <v>11.681315273480001</v>
      </c>
      <c r="K12" s="50">
        <v>1.36505641238</v>
      </c>
      <c r="L12" s="50">
        <v>4.7920430324199996</v>
      </c>
      <c r="M12" s="50">
        <v>6.80847920144</v>
      </c>
      <c r="N12" s="50">
        <v>9.3645699222599994</v>
      </c>
      <c r="O12" s="50">
        <v>9.3575175071499999</v>
      </c>
      <c r="P12" s="50">
        <v>11.022764359</v>
      </c>
      <c r="Q12" s="50">
        <v>12.248578391900001</v>
      </c>
      <c r="R12" s="85">
        <v>4.5204790647199999</v>
      </c>
      <c r="S12" s="85">
        <v>4.731287857239999</v>
      </c>
      <c r="T12" s="50">
        <v>11.73136868377</v>
      </c>
      <c r="U12" s="50">
        <v>12.932646965070008</v>
      </c>
      <c r="V12" s="85">
        <v>13.345020549739999</v>
      </c>
      <c r="W12" s="85">
        <v>13.888438920710001</v>
      </c>
      <c r="X12" s="85">
        <v>14.005623599249999</v>
      </c>
      <c r="Y12" s="85">
        <v>16.688864506920002</v>
      </c>
    </row>
    <row r="13" spans="1:25" x14ac:dyDescent="0.3">
      <c r="H13" s="5"/>
      <c r="I13" s="8"/>
      <c r="J13" s="15"/>
      <c r="K13" s="15"/>
      <c r="L13" s="15"/>
      <c r="M13" s="15"/>
      <c r="N13" s="15"/>
      <c r="O13" s="15"/>
      <c r="P13" s="47"/>
      <c r="Q13" s="50"/>
      <c r="R13" s="50"/>
      <c r="S13" s="50"/>
      <c r="T13" s="50"/>
      <c r="U13" s="50"/>
      <c r="V13" s="50"/>
    </row>
    <row r="14" spans="1:25" x14ac:dyDescent="0.3">
      <c r="H14" s="5"/>
      <c r="I14" s="8"/>
      <c r="J14" s="15"/>
      <c r="K14" s="15"/>
      <c r="L14" s="15"/>
      <c r="M14" s="15"/>
      <c r="N14" s="15"/>
      <c r="O14" s="15"/>
      <c r="P14" s="50"/>
      <c r="Q14" s="50"/>
    </row>
    <row r="15" spans="1:25" x14ac:dyDescent="0.3">
      <c r="H15" s="5"/>
      <c r="I15" s="8"/>
      <c r="J15" s="50"/>
      <c r="K15" s="50"/>
      <c r="L15" s="50"/>
      <c r="M15" s="50"/>
      <c r="N15" s="50"/>
      <c r="O15" s="50"/>
      <c r="P15" s="50"/>
      <c r="Q15" s="50"/>
    </row>
    <row r="16" spans="1:25" x14ac:dyDescent="0.3">
      <c r="H16" s="5"/>
      <c r="I16" s="8"/>
    </row>
    <row r="17" spans="9:9" x14ac:dyDescent="0.3">
      <c r="I17" s="8"/>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1"/>
  <dimension ref="A1:P15"/>
  <sheetViews>
    <sheetView showGridLines="0" zoomScale="120" zoomScaleNormal="120" workbookViewId="0">
      <selection activeCell="J1" sqref="J1"/>
    </sheetView>
  </sheetViews>
  <sheetFormatPr defaultColWidth="8.88671875" defaultRowHeight="10.199999999999999" x14ac:dyDescent="0.2"/>
  <cols>
    <col min="1" max="1" width="10.88671875" style="13" customWidth="1"/>
    <col min="2" max="3" width="10.33203125" style="13" customWidth="1"/>
    <col min="4" max="4" width="13.33203125" style="13" customWidth="1"/>
    <col min="5" max="5" width="12.6640625" style="13" customWidth="1"/>
    <col min="6" max="9" width="8.88671875" style="13"/>
    <col min="10" max="10" width="11.6640625" style="13" customWidth="1"/>
    <col min="11" max="16384" width="8.88671875" style="13"/>
  </cols>
  <sheetData>
    <row r="1" spans="1:16" x14ac:dyDescent="0.2">
      <c r="A1" s="2" t="s">
        <v>48</v>
      </c>
      <c r="B1" s="2" t="s">
        <v>139</v>
      </c>
      <c r="C1" s="77"/>
      <c r="D1" s="77"/>
      <c r="E1" s="77"/>
      <c r="J1" s="103" t="s">
        <v>50</v>
      </c>
    </row>
    <row r="2" spans="1:16" x14ac:dyDescent="0.2">
      <c r="A2" s="2" t="s">
        <v>51</v>
      </c>
      <c r="B2" s="2" t="s">
        <v>248</v>
      </c>
      <c r="D2" s="77"/>
      <c r="E2" s="77"/>
    </row>
    <row r="3" spans="1:16" x14ac:dyDescent="0.2">
      <c r="A3" s="3" t="s">
        <v>52</v>
      </c>
      <c r="B3" s="3" t="s">
        <v>53</v>
      </c>
    </row>
    <row r="4" spans="1:16" x14ac:dyDescent="0.2">
      <c r="A4" s="3" t="s">
        <v>54</v>
      </c>
      <c r="B4" s="3" t="s">
        <v>55</v>
      </c>
    </row>
    <row r="5" spans="1:16" x14ac:dyDescent="0.2">
      <c r="A5" s="4" t="s">
        <v>56</v>
      </c>
      <c r="J5" s="13" t="s">
        <v>345</v>
      </c>
      <c r="K5" s="13" t="s">
        <v>348</v>
      </c>
    </row>
    <row r="6" spans="1:16" x14ac:dyDescent="0.2">
      <c r="A6" s="4" t="s">
        <v>57</v>
      </c>
      <c r="J6" s="13" t="s">
        <v>346</v>
      </c>
      <c r="K6" s="13" t="s">
        <v>347</v>
      </c>
    </row>
    <row r="7" spans="1:16" x14ac:dyDescent="0.2">
      <c r="G7" s="13" t="s">
        <v>61</v>
      </c>
      <c r="H7" s="13" t="s">
        <v>60</v>
      </c>
      <c r="J7" s="152">
        <v>3946.8598387799998</v>
      </c>
      <c r="K7" s="152">
        <v>6849.7764229099994</v>
      </c>
    </row>
    <row r="8" spans="1:16" x14ac:dyDescent="0.2">
      <c r="G8" s="13" t="s">
        <v>3</v>
      </c>
      <c r="H8" s="13" t="s">
        <v>26</v>
      </c>
      <c r="J8" s="93">
        <v>27.1</v>
      </c>
      <c r="K8" s="93">
        <v>21.6</v>
      </c>
    </row>
    <row r="9" spans="1:16" x14ac:dyDescent="0.2">
      <c r="G9" s="13" t="s">
        <v>1</v>
      </c>
      <c r="H9" s="13" t="s">
        <v>47</v>
      </c>
      <c r="J9" s="152">
        <v>12532.57033362</v>
      </c>
      <c r="K9" s="152">
        <v>13099.23479764</v>
      </c>
    </row>
    <row r="10" spans="1:16" x14ac:dyDescent="0.2">
      <c r="G10" s="13" t="s">
        <v>4</v>
      </c>
      <c r="H10" s="13" t="s">
        <v>27</v>
      </c>
      <c r="J10" s="93">
        <v>99.915267220000004</v>
      </c>
      <c r="K10" s="93">
        <v>135.96835726</v>
      </c>
    </row>
    <row r="12" spans="1:16" x14ac:dyDescent="0.2">
      <c r="A12" s="79"/>
      <c r="D12" s="78"/>
      <c r="E12" s="78"/>
      <c r="O12" s="98"/>
      <c r="P12" s="98"/>
    </row>
    <row r="13" spans="1:16" x14ac:dyDescent="0.2">
      <c r="D13" s="77"/>
      <c r="E13" s="77"/>
    </row>
    <row r="14" spans="1:16" x14ac:dyDescent="0.2">
      <c r="D14" s="77"/>
      <c r="E14" s="77"/>
    </row>
    <row r="15" spans="1:16" x14ac:dyDescent="0.2">
      <c r="D15" s="77"/>
      <c r="E15" s="77"/>
    </row>
  </sheetData>
  <hyperlinks>
    <hyperlink ref="J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
  <dimension ref="A1:Z19"/>
  <sheetViews>
    <sheetView showGridLines="0" zoomScale="120" zoomScaleNormal="120" workbookViewId="0">
      <selection activeCell="J1" sqref="J1"/>
    </sheetView>
  </sheetViews>
  <sheetFormatPr defaultRowHeight="14.4" x14ac:dyDescent="0.3"/>
  <cols>
    <col min="9" max="9" width="13.44140625" customWidth="1"/>
    <col min="10" max="12" width="8.6640625" customWidth="1"/>
    <col min="13" max="13" width="7.109375" bestFit="1" customWidth="1"/>
    <col min="14" max="17" width="7.109375" customWidth="1"/>
    <col min="18" max="20" width="5.6640625" bestFit="1" customWidth="1"/>
    <col min="21" max="21" width="4.6640625" customWidth="1"/>
    <col min="22" max="22" width="5.109375" customWidth="1"/>
    <col min="23" max="23" width="5" customWidth="1"/>
    <col min="24" max="24" width="4.6640625" customWidth="1"/>
    <col min="25" max="25" width="5.6640625" bestFit="1" customWidth="1"/>
    <col min="26" max="26" width="10" customWidth="1"/>
    <col min="27" max="27" width="7" bestFit="1" customWidth="1"/>
    <col min="28" max="28" width="5.109375" customWidth="1"/>
    <col min="29" max="29" width="5.6640625" bestFit="1" customWidth="1"/>
    <col min="30" max="30" width="4.6640625" customWidth="1"/>
  </cols>
  <sheetData>
    <row r="1" spans="1:25" x14ac:dyDescent="0.3">
      <c r="A1" s="2" t="s">
        <v>48</v>
      </c>
      <c r="B1" s="10" t="s">
        <v>171</v>
      </c>
      <c r="J1" s="56" t="s">
        <v>50</v>
      </c>
    </row>
    <row r="2" spans="1:25" x14ac:dyDescent="0.3">
      <c r="A2" s="2" t="s">
        <v>51</v>
      </c>
      <c r="B2" s="10" t="s">
        <v>277</v>
      </c>
    </row>
    <row r="3" spans="1:25" x14ac:dyDescent="0.3">
      <c r="A3" s="3" t="s">
        <v>52</v>
      </c>
      <c r="B3" s="3" t="s">
        <v>53</v>
      </c>
    </row>
    <row r="4" spans="1:25" x14ac:dyDescent="0.3">
      <c r="A4" s="3" t="s">
        <v>54</v>
      </c>
      <c r="B4" s="3" t="s">
        <v>55</v>
      </c>
    </row>
    <row r="5" spans="1:25" x14ac:dyDescent="0.3">
      <c r="A5" s="4" t="s">
        <v>56</v>
      </c>
      <c r="B5" s="3"/>
    </row>
    <row r="6" spans="1:25" x14ac:dyDescent="0.3">
      <c r="A6" s="4" t="s">
        <v>57</v>
      </c>
      <c r="B6" s="3"/>
      <c r="J6" s="138" t="s">
        <v>176</v>
      </c>
      <c r="K6" s="138"/>
      <c r="L6" s="106"/>
      <c r="M6" s="125"/>
      <c r="N6" s="132"/>
      <c r="O6" s="137"/>
      <c r="P6" s="149"/>
      <c r="Q6" s="158"/>
      <c r="R6" s="138" t="s">
        <v>243</v>
      </c>
      <c r="S6" s="138"/>
    </row>
    <row r="7" spans="1:25" x14ac:dyDescent="0.3">
      <c r="J7" s="100" t="s">
        <v>149</v>
      </c>
      <c r="K7" s="100" t="s">
        <v>151</v>
      </c>
      <c r="L7" s="106" t="s">
        <v>251</v>
      </c>
      <c r="M7" s="125" t="s">
        <v>257</v>
      </c>
      <c r="N7" s="132" t="s">
        <v>266</v>
      </c>
      <c r="O7" s="137" t="s">
        <v>269</v>
      </c>
      <c r="P7" s="149" t="s">
        <v>338</v>
      </c>
      <c r="Q7" s="158" t="s">
        <v>343</v>
      </c>
      <c r="R7" s="100" t="s">
        <v>149</v>
      </c>
      <c r="S7" s="100" t="s">
        <v>151</v>
      </c>
      <c r="T7" s="106" t="s">
        <v>251</v>
      </c>
      <c r="U7" s="125" t="s">
        <v>257</v>
      </c>
      <c r="V7" s="132" t="s">
        <v>266</v>
      </c>
      <c r="W7" s="137" t="s">
        <v>269</v>
      </c>
      <c r="X7" s="149" t="s">
        <v>338</v>
      </c>
      <c r="Y7" s="158" t="s">
        <v>343</v>
      </c>
    </row>
    <row r="8" spans="1:25" x14ac:dyDescent="0.3">
      <c r="J8" s="138" t="s">
        <v>166</v>
      </c>
      <c r="K8" s="138"/>
      <c r="L8" s="106"/>
      <c r="M8" s="125"/>
      <c r="N8" s="132"/>
      <c r="O8" s="138"/>
      <c r="P8" s="138"/>
      <c r="Q8" s="158"/>
      <c r="R8" s="138" t="s">
        <v>165</v>
      </c>
      <c r="S8" s="138"/>
      <c r="W8" s="138"/>
    </row>
    <row r="9" spans="1:25" x14ac:dyDescent="0.3">
      <c r="I9" s="8"/>
      <c r="J9" s="96" t="s">
        <v>150</v>
      </c>
      <c r="K9" s="96" t="s">
        <v>152</v>
      </c>
      <c r="L9" s="106" t="s">
        <v>255</v>
      </c>
      <c r="M9" s="125" t="s">
        <v>258</v>
      </c>
      <c r="N9" s="132" t="s">
        <v>268</v>
      </c>
      <c r="O9" s="137" t="s">
        <v>270</v>
      </c>
      <c r="P9" s="149" t="s">
        <v>340</v>
      </c>
      <c r="Q9" s="158" t="s">
        <v>344</v>
      </c>
      <c r="R9" s="91" t="s">
        <v>150</v>
      </c>
      <c r="S9" s="91" t="s">
        <v>152</v>
      </c>
      <c r="T9" s="106" t="s">
        <v>255</v>
      </c>
      <c r="U9" s="125" t="s">
        <v>258</v>
      </c>
      <c r="V9" s="132" t="s">
        <v>268</v>
      </c>
      <c r="W9" s="137" t="s">
        <v>270</v>
      </c>
      <c r="X9" s="149" t="s">
        <v>340</v>
      </c>
      <c r="Y9" s="158" t="s">
        <v>344</v>
      </c>
    </row>
    <row r="10" spans="1:25" x14ac:dyDescent="0.3">
      <c r="H10" s="8" t="s">
        <v>241</v>
      </c>
      <c r="I10" s="8" t="s">
        <v>157</v>
      </c>
      <c r="J10" s="14">
        <v>47335</v>
      </c>
      <c r="K10" s="124">
        <v>45545</v>
      </c>
      <c r="L10" s="124">
        <v>38906</v>
      </c>
      <c r="M10" s="124">
        <v>33855</v>
      </c>
      <c r="N10" s="124">
        <v>35725</v>
      </c>
      <c r="O10" s="124">
        <v>38075</v>
      </c>
      <c r="P10" s="124">
        <v>38338</v>
      </c>
      <c r="Q10" s="124">
        <v>36243</v>
      </c>
      <c r="R10" s="15">
        <v>18.854989356179999</v>
      </c>
      <c r="S10" s="50">
        <v>18.865965484349999</v>
      </c>
      <c r="T10" s="50">
        <v>21.70972097408</v>
      </c>
      <c r="U10" s="85">
        <v>16.561321152480001</v>
      </c>
      <c r="V10" s="85">
        <v>10.51142294704</v>
      </c>
      <c r="W10" s="85">
        <v>12.804840313390001</v>
      </c>
      <c r="X10" s="85">
        <v>24.60768393144</v>
      </c>
      <c r="Y10" s="99">
        <v>33.240728430280001</v>
      </c>
    </row>
    <row r="11" spans="1:25" x14ac:dyDescent="0.3">
      <c r="H11" s="8" t="s">
        <v>177</v>
      </c>
      <c r="I11" s="8" t="s">
        <v>158</v>
      </c>
      <c r="J11" s="14">
        <v>164755</v>
      </c>
      <c r="K11" s="124">
        <v>189603</v>
      </c>
      <c r="L11" s="124">
        <v>54449</v>
      </c>
      <c r="M11" s="124">
        <v>6056</v>
      </c>
      <c r="N11" s="124">
        <v>6854</v>
      </c>
      <c r="O11" s="124">
        <v>8989</v>
      </c>
      <c r="P11" s="124">
        <v>12222</v>
      </c>
      <c r="Q11" s="124">
        <v>12913</v>
      </c>
      <c r="R11" s="15">
        <v>1.4924649458499999</v>
      </c>
      <c r="S11" s="50">
        <v>1.49732613724</v>
      </c>
      <c r="T11" s="50">
        <v>0.39753880243</v>
      </c>
      <c r="U11" s="85">
        <v>5.7663975489999998E-2</v>
      </c>
      <c r="V11" s="85">
        <v>5.600429262E-2</v>
      </c>
      <c r="W11" s="85">
        <v>7.1149413889999999E-2</v>
      </c>
      <c r="X11" s="85">
        <v>9.9498225740000001E-2</v>
      </c>
      <c r="Y11" s="99">
        <v>0.18790228315999999</v>
      </c>
    </row>
    <row r="12" spans="1:25" x14ac:dyDescent="0.3">
      <c r="H12" s="8" t="s">
        <v>242</v>
      </c>
      <c r="I12" s="8" t="s">
        <v>159</v>
      </c>
      <c r="J12" s="14">
        <v>1801326</v>
      </c>
      <c r="K12" s="124">
        <v>1809487</v>
      </c>
      <c r="L12" s="124">
        <v>2096253</v>
      </c>
      <c r="M12" s="124">
        <v>2065350</v>
      </c>
      <c r="N12" s="124">
        <v>2162702</v>
      </c>
      <c r="O12" s="124">
        <v>2135608</v>
      </c>
      <c r="P12" s="124">
        <v>2091483</v>
      </c>
      <c r="Q12" s="124">
        <v>2034485</v>
      </c>
      <c r="R12" s="15">
        <v>10.53778705903</v>
      </c>
      <c r="S12" s="50">
        <v>10.746348136030001</v>
      </c>
      <c r="T12" s="50">
        <v>13.13218768168</v>
      </c>
      <c r="U12" s="85">
        <v>12.44382559096</v>
      </c>
      <c r="V12" s="85">
        <v>11.894898589029999</v>
      </c>
      <c r="W12" s="85">
        <v>12.649822073359999</v>
      </c>
      <c r="X12" s="85">
        <v>12.77992017423</v>
      </c>
      <c r="Y12" s="99">
        <v>16.35490963526</v>
      </c>
    </row>
    <row r="13" spans="1:25" x14ac:dyDescent="0.3">
      <c r="N13" s="14"/>
      <c r="O13" s="14"/>
      <c r="P13" s="14"/>
      <c r="Q13" s="14"/>
    </row>
    <row r="14" spans="1:25" x14ac:dyDescent="0.3">
      <c r="N14" s="121"/>
      <c r="O14" s="163"/>
      <c r="P14" s="163"/>
      <c r="Q14" s="163"/>
    </row>
    <row r="15" spans="1:25" x14ac:dyDescent="0.3">
      <c r="N15" s="121"/>
      <c r="O15" s="121"/>
      <c r="P15" s="121"/>
      <c r="Q15" s="121"/>
    </row>
    <row r="16" spans="1:25" x14ac:dyDescent="0.3">
      <c r="N16" s="121"/>
      <c r="O16" s="121"/>
      <c r="P16" s="121"/>
      <c r="Q16" s="121"/>
    </row>
    <row r="18" spans="10:26" x14ac:dyDescent="0.3">
      <c r="J18" s="6"/>
      <c r="K18" s="6"/>
      <c r="L18" s="6"/>
      <c r="M18" s="6"/>
      <c r="N18" s="6"/>
      <c r="O18" s="6"/>
      <c r="P18" s="6"/>
      <c r="Q18" s="6"/>
      <c r="R18" s="6"/>
      <c r="S18" s="6"/>
      <c r="T18" s="6"/>
      <c r="U18" s="6"/>
      <c r="V18" s="6"/>
      <c r="W18" s="6"/>
      <c r="X18" s="6"/>
      <c r="Y18" s="6"/>
      <c r="Z18" s="6"/>
    </row>
    <row r="19" spans="10:26" x14ac:dyDescent="0.3">
      <c r="J19" s="149"/>
      <c r="K19" s="149"/>
      <c r="L19" s="149"/>
      <c r="M19" s="149"/>
      <c r="N19" s="149"/>
      <c r="O19" s="149"/>
      <c r="P19" s="149"/>
      <c r="Q19" s="158"/>
      <c r="R19" s="149"/>
      <c r="S19" s="149"/>
      <c r="T19" s="149"/>
      <c r="U19" s="149"/>
      <c r="V19" s="149"/>
      <c r="W19" s="149"/>
      <c r="X19" s="149"/>
      <c r="Y19" s="149"/>
      <c r="Z19" s="149"/>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4"/>
  <dimension ref="A1:Z33"/>
  <sheetViews>
    <sheetView showGridLines="0" zoomScale="120" zoomScaleNormal="120" workbookViewId="0">
      <selection activeCell="J1" sqref="J1"/>
    </sheetView>
  </sheetViews>
  <sheetFormatPr defaultRowHeight="14.4" x14ac:dyDescent="0.3"/>
  <cols>
    <col min="8" max="8" width="20.44140625" customWidth="1"/>
    <col min="9" max="9" width="13.44140625" customWidth="1"/>
    <col min="10" max="10" width="8.33203125" customWidth="1"/>
    <col min="11" max="26" width="5.109375" bestFit="1" customWidth="1"/>
  </cols>
  <sheetData>
    <row r="1" spans="1:26" x14ac:dyDescent="0.3">
      <c r="A1" s="2" t="s">
        <v>48</v>
      </c>
      <c r="B1" s="10" t="s">
        <v>172</v>
      </c>
      <c r="J1" s="43" t="s">
        <v>50</v>
      </c>
      <c r="K1" s="44"/>
    </row>
    <row r="2" spans="1:26" x14ac:dyDescent="0.3">
      <c r="A2" s="2" t="s">
        <v>51</v>
      </c>
      <c r="B2" s="10" t="s">
        <v>125</v>
      </c>
    </row>
    <row r="3" spans="1:26" x14ac:dyDescent="0.3">
      <c r="A3" s="3" t="s">
        <v>52</v>
      </c>
      <c r="B3" s="3" t="s">
        <v>53</v>
      </c>
    </row>
    <row r="4" spans="1:26" x14ac:dyDescent="0.3">
      <c r="A4" s="3" t="s">
        <v>54</v>
      </c>
      <c r="B4" s="3" t="s">
        <v>55</v>
      </c>
    </row>
    <row r="5" spans="1:26" x14ac:dyDescent="0.3">
      <c r="A5" s="4" t="s">
        <v>56</v>
      </c>
      <c r="B5" s="3" t="s">
        <v>85</v>
      </c>
    </row>
    <row r="6" spans="1:26" x14ac:dyDescent="0.3">
      <c r="A6" s="4" t="s">
        <v>57</v>
      </c>
      <c r="B6" s="3" t="s">
        <v>86</v>
      </c>
    </row>
    <row r="8" spans="1:26" x14ac:dyDescent="0.3">
      <c r="K8" s="172" t="s">
        <v>65</v>
      </c>
      <c r="L8" s="172"/>
      <c r="M8" s="172"/>
      <c r="N8" s="172"/>
      <c r="O8" s="172"/>
      <c r="P8" s="172"/>
      <c r="Q8" s="172"/>
      <c r="R8" s="172"/>
      <c r="S8" s="171" t="s">
        <v>259</v>
      </c>
      <c r="T8" s="171"/>
      <c r="U8" s="171"/>
      <c r="V8" s="171"/>
      <c r="W8" s="171"/>
      <c r="X8" s="171"/>
      <c r="Y8" s="171"/>
      <c r="Z8" s="171"/>
    </row>
    <row r="9" spans="1:26" x14ac:dyDescent="0.3">
      <c r="K9" s="82" t="s">
        <v>149</v>
      </c>
      <c r="L9" s="82" t="s">
        <v>151</v>
      </c>
      <c r="M9" s="82" t="s">
        <v>251</v>
      </c>
      <c r="N9" s="82" t="s">
        <v>257</v>
      </c>
      <c r="O9" s="82" t="s">
        <v>266</v>
      </c>
      <c r="P9" s="82" t="s">
        <v>269</v>
      </c>
      <c r="Q9" s="82" t="s">
        <v>338</v>
      </c>
      <c r="R9" s="82" t="s">
        <v>343</v>
      </c>
      <c r="S9" s="82" t="s">
        <v>149</v>
      </c>
      <c r="T9" s="82" t="s">
        <v>151</v>
      </c>
      <c r="U9" s="82" t="s">
        <v>251</v>
      </c>
      <c r="V9" s="82" t="s">
        <v>257</v>
      </c>
      <c r="W9" s="82" t="s">
        <v>266</v>
      </c>
      <c r="X9" s="82" t="s">
        <v>269</v>
      </c>
      <c r="Y9" s="82" t="s">
        <v>338</v>
      </c>
      <c r="Z9" s="82" t="s">
        <v>343</v>
      </c>
    </row>
    <row r="10" spans="1:26" x14ac:dyDescent="0.3">
      <c r="H10" s="8"/>
      <c r="J10" s="8"/>
      <c r="K10" s="171" t="s">
        <v>16</v>
      </c>
      <c r="L10" s="171"/>
      <c r="M10" s="171"/>
      <c r="N10" s="171"/>
      <c r="O10" s="171"/>
      <c r="P10" s="171"/>
      <c r="Q10" s="171"/>
      <c r="R10" s="171"/>
      <c r="S10" s="171" t="s">
        <v>15</v>
      </c>
      <c r="T10" s="171"/>
      <c r="U10" s="171"/>
      <c r="V10" s="171"/>
      <c r="W10" s="171"/>
      <c r="X10" s="171"/>
      <c r="Y10" s="171"/>
      <c r="Z10" s="171"/>
    </row>
    <row r="11" spans="1:26" x14ac:dyDescent="0.3">
      <c r="H11" s="5"/>
      <c r="J11" s="8"/>
      <c r="K11" s="82" t="s">
        <v>156</v>
      </c>
      <c r="L11" s="82" t="s">
        <v>152</v>
      </c>
      <c r="M11" s="82" t="s">
        <v>256</v>
      </c>
      <c r="N11" s="82" t="s">
        <v>258</v>
      </c>
      <c r="O11" s="82" t="s">
        <v>267</v>
      </c>
      <c r="P11" s="82" t="s">
        <v>270</v>
      </c>
      <c r="Q11" s="82" t="s">
        <v>339</v>
      </c>
      <c r="R11" s="82" t="s">
        <v>344</v>
      </c>
      <c r="S11" s="82" t="s">
        <v>156</v>
      </c>
      <c r="T11" s="82" t="s">
        <v>152</v>
      </c>
      <c r="U11" s="82" t="s">
        <v>256</v>
      </c>
      <c r="V11" s="82" t="s">
        <v>258</v>
      </c>
      <c r="W11" s="82" t="s">
        <v>267</v>
      </c>
      <c r="X11" s="82" t="s">
        <v>270</v>
      </c>
      <c r="Y11" s="82" t="s">
        <v>339</v>
      </c>
      <c r="Z11" s="82" t="s">
        <v>344</v>
      </c>
    </row>
    <row r="12" spans="1:26" x14ac:dyDescent="0.3">
      <c r="H12" s="5"/>
      <c r="I12" s="5" t="s">
        <v>69</v>
      </c>
      <c r="J12" s="8" t="s">
        <v>66</v>
      </c>
      <c r="K12" s="54">
        <v>0.11128671307954163</v>
      </c>
      <c r="L12" s="54">
        <v>0.14403768435341269</v>
      </c>
      <c r="M12" s="54">
        <v>0.15163944359991738</v>
      </c>
      <c r="N12" s="54">
        <v>0.1836347921310113</v>
      </c>
      <c r="O12" s="54">
        <v>0.17151779680658452</v>
      </c>
      <c r="P12" s="54">
        <v>0.13843674914989723</v>
      </c>
      <c r="Q12" s="54">
        <v>0.11007028636144077</v>
      </c>
      <c r="R12" s="54">
        <v>9.677626006912024E-2</v>
      </c>
      <c r="S12" s="54">
        <v>1.0910721173443651E-5</v>
      </c>
      <c r="T12" s="54">
        <v>6.2797330549504912E-3</v>
      </c>
      <c r="U12" s="54">
        <v>2.0833537882369965E-3</v>
      </c>
      <c r="V12" s="54">
        <v>2.4426315439487574E-3</v>
      </c>
      <c r="W12" s="54">
        <v>1.8169918513404662E-3</v>
      </c>
      <c r="X12" s="54">
        <v>1.9428029620251099E-3</v>
      </c>
      <c r="Y12" s="54">
        <v>1.0357264329848528E-2</v>
      </c>
      <c r="Z12" s="54">
        <v>2.1389170023842735E-3</v>
      </c>
    </row>
    <row r="13" spans="1:26" x14ac:dyDescent="0.3">
      <c r="H13" s="5"/>
      <c r="I13" s="5" t="s">
        <v>70</v>
      </c>
      <c r="J13" s="8" t="s">
        <v>67</v>
      </c>
      <c r="K13" s="54">
        <v>0.16059569311511682</v>
      </c>
      <c r="L13" s="54">
        <v>6.9200503065498506E-2</v>
      </c>
      <c r="M13" s="54">
        <v>5.0537814649441945E-2</v>
      </c>
      <c r="N13" s="54">
        <v>4.3444830604514366E-2</v>
      </c>
      <c r="O13" s="54">
        <v>2.7771178235257231E-2</v>
      </c>
      <c r="P13" s="54">
        <v>4.1203723997134817E-2</v>
      </c>
      <c r="Q13" s="54">
        <v>8.0042627160852128E-2</v>
      </c>
      <c r="R13" s="54">
        <v>7.5706603089509772E-2</v>
      </c>
      <c r="S13" s="54">
        <v>5.3670103567319896E-3</v>
      </c>
      <c r="T13" s="54">
        <v>9.6062446715490645E-3</v>
      </c>
      <c r="U13" s="54">
        <v>6.5691934162273209E-3</v>
      </c>
      <c r="V13" s="54">
        <v>8.7369116622550806E-3</v>
      </c>
      <c r="W13" s="54">
        <v>1.0510591755937148E-2</v>
      </c>
      <c r="X13" s="54">
        <v>1.0678924532342288E-2</v>
      </c>
      <c r="Y13" s="54">
        <v>8.5653972642171436E-3</v>
      </c>
      <c r="Z13" s="54">
        <v>8.4976467068052421E-3</v>
      </c>
    </row>
    <row r="14" spans="1:26" x14ac:dyDescent="0.3">
      <c r="H14" s="5"/>
      <c r="I14" s="5" t="s">
        <v>71</v>
      </c>
      <c r="J14" s="8" t="s">
        <v>68</v>
      </c>
      <c r="K14" s="54">
        <v>0.5800020166315808</v>
      </c>
      <c r="L14" s="54">
        <v>0.63131203899651755</v>
      </c>
      <c r="M14" s="54">
        <v>0.62236652758440836</v>
      </c>
      <c r="N14" s="54">
        <v>0.58989308395500972</v>
      </c>
      <c r="O14" s="54">
        <v>0.62213670051574088</v>
      </c>
      <c r="P14" s="54">
        <v>0.6234023168535765</v>
      </c>
      <c r="Q14" s="54">
        <v>0.58950949427215316</v>
      </c>
      <c r="R14" s="54">
        <v>0.53072827506852616</v>
      </c>
      <c r="S14" s="54">
        <v>0.59912488971290678</v>
      </c>
      <c r="T14" s="54">
        <v>0.88732217756086307</v>
      </c>
      <c r="U14" s="54">
        <v>0.92615955728808352</v>
      </c>
      <c r="V14" s="54">
        <v>0.85104845451369959</v>
      </c>
      <c r="W14" s="54">
        <v>0.75951402027273518</v>
      </c>
      <c r="X14" s="54">
        <v>0.64847414549400195</v>
      </c>
      <c r="Y14" s="54">
        <v>0.63186200616372501</v>
      </c>
      <c r="Z14" s="54">
        <v>0.62857594242364978</v>
      </c>
    </row>
    <row r="15" spans="1:26" x14ac:dyDescent="0.3">
      <c r="H15" s="5"/>
      <c r="I15" s="5" t="s">
        <v>37</v>
      </c>
      <c r="J15" s="8" t="s">
        <v>20</v>
      </c>
      <c r="K15" s="54">
        <v>6.3692373883782617E-3</v>
      </c>
      <c r="L15" s="54">
        <v>1.1696464429519745E-2</v>
      </c>
      <c r="M15" s="54">
        <v>3.0013746193433975E-2</v>
      </c>
      <c r="N15" s="54">
        <v>4.65358239098091E-2</v>
      </c>
      <c r="O15" s="54">
        <v>5.6125639363259941E-2</v>
      </c>
      <c r="P15" s="54">
        <v>5.2651183206745701E-2</v>
      </c>
      <c r="Q15" s="54">
        <v>4.8633713259042269E-2</v>
      </c>
      <c r="R15" s="54">
        <v>2.7817432798828416E-2</v>
      </c>
      <c r="S15" s="54">
        <v>3.1794800051509461E-2</v>
      </c>
      <c r="T15" s="54">
        <v>2.1938927256343877E-2</v>
      </c>
      <c r="U15" s="54">
        <v>2.6877161312823392E-2</v>
      </c>
      <c r="V15" s="54">
        <v>3.8226251444385573E-2</v>
      </c>
      <c r="W15" s="54">
        <v>2.0453964801824761E-2</v>
      </c>
      <c r="X15" s="54">
        <v>9.7107742257330834E-2</v>
      </c>
      <c r="Y15" s="54">
        <v>0.11025263981563986</v>
      </c>
      <c r="Z15" s="54">
        <v>6.8417482063737572E-2</v>
      </c>
    </row>
    <row r="16" spans="1:26" x14ac:dyDescent="0.3">
      <c r="H16" s="5"/>
      <c r="I16" s="5" t="s">
        <v>38</v>
      </c>
      <c r="J16" s="8" t="s">
        <v>87</v>
      </c>
      <c r="K16" s="54">
        <v>7.1162332415841793E-3</v>
      </c>
      <c r="L16" s="54">
        <v>3.1109643647274777E-3</v>
      </c>
      <c r="M16" s="54">
        <v>3.1786936280269133E-3</v>
      </c>
      <c r="N16" s="54">
        <v>2.6995521340783305E-3</v>
      </c>
      <c r="O16" s="54">
        <v>3.6914044520493278E-3</v>
      </c>
      <c r="P16" s="54">
        <v>1.1920259017961437E-2</v>
      </c>
      <c r="Q16" s="54">
        <v>9.4765787213578565E-3</v>
      </c>
      <c r="R16" s="54">
        <v>1.0874618543085876E-2</v>
      </c>
      <c r="S16" s="54">
        <v>2.3245700542875763E-2</v>
      </c>
      <c r="T16" s="54">
        <v>3.5468983259366801E-2</v>
      </c>
      <c r="U16" s="54">
        <v>2.2466261686190508E-2</v>
      </c>
      <c r="V16" s="54">
        <v>2.1427110992272319E-2</v>
      </c>
      <c r="W16" s="54">
        <v>3.4534313396460709E-2</v>
      </c>
      <c r="X16" s="54">
        <v>1.8752365956531222E-2</v>
      </c>
      <c r="Y16" s="54">
        <v>1.5473755877586551E-2</v>
      </c>
      <c r="Z16" s="54">
        <v>6.2878026839977522E-2</v>
      </c>
    </row>
    <row r="17" spans="9:26" x14ac:dyDescent="0.3">
      <c r="I17" s="5" t="s">
        <v>39</v>
      </c>
      <c r="J17" s="8" t="s">
        <v>19</v>
      </c>
      <c r="K17" s="54">
        <v>0.13463010654379831</v>
      </c>
      <c r="L17" s="54">
        <v>0.14064234479032406</v>
      </c>
      <c r="M17" s="54">
        <v>0.14226377434477133</v>
      </c>
      <c r="N17" s="54">
        <v>0.13379191726557724</v>
      </c>
      <c r="O17" s="54">
        <v>0.11875728062710829</v>
      </c>
      <c r="P17" s="54">
        <v>0.13238576777468419</v>
      </c>
      <c r="Q17" s="54">
        <v>0.16226730022515387</v>
      </c>
      <c r="R17" s="54">
        <v>0.25809681043092952</v>
      </c>
      <c r="S17" s="54">
        <v>0.34045668861480266</v>
      </c>
      <c r="T17" s="54">
        <v>3.9383934196926818E-2</v>
      </c>
      <c r="U17" s="54">
        <v>1.5844472508438318E-2</v>
      </c>
      <c r="V17" s="54">
        <v>7.8118639843438697E-2</v>
      </c>
      <c r="W17" s="54">
        <v>0.17317011792170178</v>
      </c>
      <c r="X17" s="54">
        <v>0.22304401879776847</v>
      </c>
      <c r="Y17" s="54">
        <v>0.22348893654898278</v>
      </c>
      <c r="Z17" s="54">
        <v>0.22949198496344572</v>
      </c>
    </row>
    <row r="18" spans="9:26" x14ac:dyDescent="0.3">
      <c r="K18" s="22"/>
      <c r="L18" s="22"/>
      <c r="M18" s="22"/>
      <c r="N18" s="22"/>
      <c r="O18" s="22"/>
      <c r="P18" s="22"/>
      <c r="Q18" s="22"/>
      <c r="R18" s="22"/>
      <c r="S18" s="22"/>
      <c r="T18" s="22"/>
      <c r="U18" s="22"/>
      <c r="V18" s="22"/>
      <c r="W18" s="22"/>
    </row>
    <row r="19" spans="9:26" x14ac:dyDescent="0.3">
      <c r="K19" s="22"/>
      <c r="L19" s="22"/>
      <c r="M19" s="22"/>
      <c r="N19" s="22"/>
      <c r="O19" s="22"/>
      <c r="P19" s="22"/>
      <c r="Q19" s="22"/>
      <c r="R19" s="22"/>
      <c r="S19" s="22"/>
      <c r="T19" s="22"/>
      <c r="U19" s="22"/>
      <c r="V19" s="22"/>
      <c r="W19" s="22"/>
    </row>
    <row r="20" spans="9:26" x14ac:dyDescent="0.3">
      <c r="K20" s="22"/>
      <c r="L20" s="22"/>
      <c r="M20" s="22"/>
      <c r="N20" s="22"/>
      <c r="O20" s="22"/>
      <c r="P20" s="22"/>
      <c r="Q20" s="22"/>
      <c r="R20" s="22"/>
      <c r="S20" s="22"/>
      <c r="T20" s="22"/>
      <c r="U20" s="22"/>
      <c r="V20" s="22"/>
      <c r="W20" s="22"/>
    </row>
    <row r="21" spans="9:26" x14ac:dyDescent="0.3">
      <c r="K21" s="22"/>
      <c r="L21" s="22"/>
      <c r="M21" s="22"/>
      <c r="N21" s="22"/>
      <c r="O21" s="22"/>
      <c r="P21" s="22"/>
      <c r="Q21" s="22"/>
      <c r="R21" s="22"/>
      <c r="S21" s="22"/>
      <c r="T21" s="22"/>
      <c r="U21" s="22"/>
      <c r="V21" s="22"/>
      <c r="W21" s="22"/>
    </row>
    <row r="22" spans="9:26" x14ac:dyDescent="0.3">
      <c r="K22" s="22"/>
      <c r="L22" s="22"/>
      <c r="M22" s="22"/>
      <c r="N22" s="22"/>
      <c r="O22" s="22"/>
      <c r="P22" s="22"/>
      <c r="Q22" s="22"/>
      <c r="R22" s="22"/>
      <c r="S22" s="22"/>
      <c r="T22" s="22"/>
      <c r="U22" s="22"/>
      <c r="V22" s="22"/>
      <c r="W22" s="22"/>
    </row>
    <row r="23" spans="9:26" x14ac:dyDescent="0.3">
      <c r="K23" s="22"/>
      <c r="L23" s="22"/>
      <c r="M23" s="22"/>
      <c r="N23" s="22"/>
      <c r="O23" s="22"/>
      <c r="P23" s="22"/>
      <c r="Q23" s="22"/>
      <c r="R23" s="22"/>
      <c r="S23" s="22"/>
      <c r="T23" s="22"/>
      <c r="U23" s="22"/>
      <c r="V23" s="22"/>
      <c r="W23" s="22"/>
    </row>
    <row r="24" spans="9:26" x14ac:dyDescent="0.3">
      <c r="K24" s="8"/>
      <c r="L24" s="8"/>
      <c r="M24" s="8"/>
      <c r="N24" s="8"/>
      <c r="O24" s="8"/>
      <c r="P24" s="8"/>
      <c r="Q24" s="8"/>
      <c r="R24" s="8"/>
      <c r="S24" s="8"/>
      <c r="T24" s="8"/>
    </row>
    <row r="25" spans="9:26" x14ac:dyDescent="0.3">
      <c r="K25" s="8"/>
      <c r="L25" s="8"/>
      <c r="M25" s="8"/>
      <c r="N25" s="8"/>
      <c r="O25" s="8"/>
      <c r="P25" s="8"/>
      <c r="Q25" s="8"/>
      <c r="R25" s="8"/>
      <c r="S25" s="8"/>
      <c r="T25" s="8"/>
    </row>
    <row r="26" spans="9:26" x14ac:dyDescent="0.3">
      <c r="K26" s="8"/>
      <c r="L26" s="8"/>
      <c r="M26" s="8"/>
      <c r="N26" s="8"/>
      <c r="O26" s="8"/>
      <c r="P26" s="8"/>
      <c r="Q26" s="8"/>
      <c r="R26" s="8"/>
      <c r="S26" s="8"/>
      <c r="T26" s="8"/>
    </row>
    <row r="27" spans="9:26" x14ac:dyDescent="0.3">
      <c r="K27" s="8"/>
      <c r="L27" s="8"/>
      <c r="M27" s="8"/>
      <c r="N27" s="8"/>
      <c r="O27" s="8"/>
      <c r="P27" s="8"/>
      <c r="Q27" s="8"/>
      <c r="R27" s="8"/>
      <c r="S27" s="8"/>
      <c r="T27" s="8"/>
    </row>
    <row r="28" spans="9:26" x14ac:dyDescent="0.3">
      <c r="K28" s="8"/>
      <c r="L28" s="8"/>
      <c r="M28" s="8"/>
      <c r="N28" s="8"/>
      <c r="O28" s="8"/>
      <c r="P28" s="8"/>
      <c r="Q28" s="8"/>
      <c r="R28" s="8"/>
      <c r="S28" s="8"/>
      <c r="T28" s="8"/>
    </row>
    <row r="29" spans="9:26" x14ac:dyDescent="0.3">
      <c r="K29" s="8"/>
      <c r="L29" s="8"/>
      <c r="M29" s="8"/>
      <c r="N29" s="8"/>
      <c r="O29" s="8"/>
      <c r="P29" s="8"/>
      <c r="Q29" s="8"/>
      <c r="R29" s="8"/>
      <c r="S29" s="8"/>
      <c r="T29" s="8"/>
    </row>
    <row r="30" spans="9:26" x14ac:dyDescent="0.3">
      <c r="K30" s="8"/>
      <c r="L30" s="8"/>
      <c r="M30" s="8"/>
      <c r="N30" s="8"/>
      <c r="O30" s="8"/>
      <c r="P30" s="8"/>
      <c r="Q30" s="8"/>
      <c r="R30" s="8"/>
      <c r="S30" s="8"/>
      <c r="T30" s="8"/>
    </row>
    <row r="31" spans="9:26" x14ac:dyDescent="0.3">
      <c r="K31" s="8"/>
      <c r="L31" s="8"/>
      <c r="M31" s="8"/>
      <c r="N31" s="8"/>
      <c r="O31" s="8"/>
      <c r="P31" s="8"/>
      <c r="Q31" s="8"/>
      <c r="R31" s="8"/>
      <c r="S31" s="8"/>
      <c r="T31" s="8"/>
    </row>
    <row r="32" spans="9:26" x14ac:dyDescent="0.3">
      <c r="K32" s="8"/>
      <c r="L32" s="8"/>
      <c r="M32" s="8"/>
      <c r="N32" s="8"/>
      <c r="O32" s="8"/>
      <c r="P32" s="8"/>
      <c r="Q32" s="8"/>
      <c r="R32" s="8"/>
      <c r="S32" s="8"/>
      <c r="T32" s="8"/>
    </row>
    <row r="33" spans="11:20" x14ac:dyDescent="0.3">
      <c r="K33" s="8"/>
      <c r="L33" s="8"/>
      <c r="M33" s="8"/>
      <c r="N33" s="8"/>
      <c r="O33" s="8"/>
      <c r="P33" s="8"/>
      <c r="Q33" s="8"/>
      <c r="R33" s="8"/>
      <c r="S33" s="8"/>
      <c r="T33" s="8"/>
    </row>
  </sheetData>
  <mergeCells count="4">
    <mergeCell ref="K10:R10"/>
    <mergeCell ref="S10:Z10"/>
    <mergeCell ref="K8:R8"/>
    <mergeCell ref="S8:Z8"/>
  </mergeCells>
  <hyperlinks>
    <hyperlink ref="J1" location="Tartalom_Index!A1" display="Vissza a Tartalomra / Return to the Index"/>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5"/>
  <dimension ref="A1:AD17"/>
  <sheetViews>
    <sheetView showGridLines="0" zoomScale="120" zoomScaleNormal="120" workbookViewId="0">
      <selection activeCell="I1" sqref="I1"/>
    </sheetView>
  </sheetViews>
  <sheetFormatPr defaultRowHeight="14.4" x14ac:dyDescent="0.3"/>
  <cols>
    <col min="9" max="9" width="13.44140625" customWidth="1"/>
    <col min="10" max="12" width="4.6640625" customWidth="1"/>
    <col min="13" max="13" width="5.109375" customWidth="1"/>
    <col min="14" max="17" width="4.6640625" customWidth="1"/>
    <col min="18" max="22" width="4.6640625" bestFit="1" customWidth="1"/>
    <col min="23" max="24" width="6" bestFit="1" customWidth="1"/>
    <col min="25" max="25" width="5.88671875" customWidth="1"/>
    <col min="26" max="27" width="4.88671875" bestFit="1" customWidth="1"/>
    <col min="28" max="28" width="4.5546875" bestFit="1" customWidth="1"/>
    <col min="29" max="30" width="4.88671875" bestFit="1" customWidth="1"/>
  </cols>
  <sheetData>
    <row r="1" spans="1:30" x14ac:dyDescent="0.3">
      <c r="A1" s="2" t="s">
        <v>48</v>
      </c>
      <c r="B1" s="10" t="s">
        <v>173</v>
      </c>
      <c r="I1" s="43" t="s">
        <v>50</v>
      </c>
    </row>
    <row r="2" spans="1:30" x14ac:dyDescent="0.3">
      <c r="A2" s="2" t="s">
        <v>51</v>
      </c>
      <c r="B2" s="10" t="s">
        <v>88</v>
      </c>
    </row>
    <row r="3" spans="1:30" x14ac:dyDescent="0.3">
      <c r="A3" s="3" t="s">
        <v>52</v>
      </c>
      <c r="B3" s="3" t="s">
        <v>53</v>
      </c>
    </row>
    <row r="4" spans="1:30" x14ac:dyDescent="0.3">
      <c r="A4" s="3" t="s">
        <v>54</v>
      </c>
      <c r="B4" s="3" t="s">
        <v>55</v>
      </c>
    </row>
    <row r="5" spans="1:30" x14ac:dyDescent="0.3">
      <c r="A5" s="4" t="s">
        <v>56</v>
      </c>
      <c r="B5" s="3" t="s">
        <v>174</v>
      </c>
    </row>
    <row r="6" spans="1:30" x14ac:dyDescent="0.3">
      <c r="A6" s="4" t="s">
        <v>57</v>
      </c>
      <c r="B6" s="3" t="s">
        <v>250</v>
      </c>
    </row>
    <row r="9" spans="1:30" x14ac:dyDescent="0.3">
      <c r="J9" s="6" t="s">
        <v>76</v>
      </c>
      <c r="K9" s="6"/>
      <c r="L9" s="6"/>
      <c r="M9" s="6" t="s">
        <v>130</v>
      </c>
      <c r="N9" s="6"/>
      <c r="O9" s="6" t="s">
        <v>133</v>
      </c>
      <c r="P9" s="6"/>
      <c r="Q9" s="6" t="s">
        <v>144</v>
      </c>
      <c r="R9" s="6"/>
      <c r="S9" s="6" t="s">
        <v>151</v>
      </c>
      <c r="T9" s="6"/>
      <c r="U9" s="6" t="s">
        <v>257</v>
      </c>
      <c r="V9" s="6"/>
      <c r="W9" s="6" t="s">
        <v>269</v>
      </c>
      <c r="X9" s="6"/>
      <c r="Y9" s="6" t="s">
        <v>343</v>
      </c>
    </row>
    <row r="10" spans="1:30" x14ac:dyDescent="0.3">
      <c r="H10" s="8"/>
      <c r="I10" s="8"/>
      <c r="J10" s="149" t="s">
        <v>77</v>
      </c>
      <c r="K10" s="149"/>
      <c r="L10" s="149"/>
      <c r="M10" s="149" t="s">
        <v>131</v>
      </c>
      <c r="N10" s="149"/>
      <c r="O10" s="149" t="s">
        <v>134</v>
      </c>
      <c r="P10" s="149"/>
      <c r="Q10" s="149" t="s">
        <v>143</v>
      </c>
      <c r="R10" s="149"/>
      <c r="S10" s="149" t="s">
        <v>152</v>
      </c>
      <c r="T10" s="149"/>
      <c r="U10" s="149" t="s">
        <v>258</v>
      </c>
      <c r="V10" s="149"/>
      <c r="W10" s="149" t="s">
        <v>270</v>
      </c>
      <c r="X10" s="149"/>
      <c r="Y10" s="158" t="s">
        <v>344</v>
      </c>
    </row>
    <row r="11" spans="1:30" x14ac:dyDescent="0.3">
      <c r="H11" s="5" t="s">
        <v>336</v>
      </c>
      <c r="I11" s="5" t="s">
        <v>334</v>
      </c>
      <c r="J11" s="15">
        <v>10.14598050939</v>
      </c>
      <c r="K11" s="15">
        <v>9.1891959219199997</v>
      </c>
      <c r="L11" s="15">
        <v>11.545227561620001</v>
      </c>
      <c r="M11" s="15">
        <v>15.056334840550001</v>
      </c>
      <c r="N11" s="15">
        <v>20.950408439029999</v>
      </c>
      <c r="O11" s="15">
        <v>15.75221381974</v>
      </c>
      <c r="P11" s="50">
        <v>15.66851052086</v>
      </c>
      <c r="Q11" s="50">
        <v>15.497085658710001</v>
      </c>
      <c r="R11" s="85">
        <v>3.0289573605500002</v>
      </c>
      <c r="S11" s="85">
        <v>9.1612239150699999</v>
      </c>
      <c r="T11" s="85">
        <v>2.5225470949700002</v>
      </c>
      <c r="U11" s="85">
        <v>4.3845316689900002</v>
      </c>
      <c r="V11" s="85">
        <v>5.9863153705799999</v>
      </c>
      <c r="W11" s="85">
        <v>6.5085730770600003</v>
      </c>
      <c r="X11" s="85">
        <v>8.3285538595900004</v>
      </c>
      <c r="Y11" s="85">
        <v>7.5678890269499997</v>
      </c>
      <c r="Z11" s="121"/>
      <c r="AA11" s="121"/>
      <c r="AB11" s="121"/>
      <c r="AC11" s="121"/>
      <c r="AD11" s="121"/>
    </row>
    <row r="12" spans="1:30" x14ac:dyDescent="0.3">
      <c r="H12" s="5" t="s">
        <v>337</v>
      </c>
      <c r="I12" s="5" t="s">
        <v>335</v>
      </c>
      <c r="J12" s="15"/>
      <c r="K12" s="15"/>
      <c r="L12" s="15"/>
      <c r="M12" s="15"/>
      <c r="N12" s="15"/>
      <c r="O12" s="15"/>
      <c r="P12" s="50"/>
      <c r="Q12" s="50"/>
      <c r="R12" s="85">
        <v>10.15806206053</v>
      </c>
      <c r="S12" s="85">
        <v>7.8883462254600003</v>
      </c>
      <c r="T12" s="85">
        <v>10.94692224908</v>
      </c>
      <c r="U12" s="85">
        <v>11.160985876130001</v>
      </c>
      <c r="V12" s="85">
        <v>11.769374913309999</v>
      </c>
      <c r="W12" s="85">
        <v>10.9732617657</v>
      </c>
      <c r="X12" s="85">
        <v>14.89303106923</v>
      </c>
      <c r="Y12" s="85">
        <v>17.171715975510001</v>
      </c>
      <c r="AB12" s="121"/>
      <c r="AC12" s="121"/>
      <c r="AD12" s="121"/>
    </row>
    <row r="13" spans="1:30" x14ac:dyDescent="0.3">
      <c r="H13" s="5" t="s">
        <v>40</v>
      </c>
      <c r="I13" s="8" t="s">
        <v>21</v>
      </c>
      <c r="J13" s="15">
        <v>3.2879999999999998</v>
      </c>
      <c r="K13" s="50">
        <v>1.8779999999999999</v>
      </c>
      <c r="L13" s="50">
        <v>4.6459999999999999</v>
      </c>
      <c r="M13" s="50">
        <v>5.0060000000000002</v>
      </c>
      <c r="N13" s="50">
        <v>4.4470000000000001</v>
      </c>
      <c r="O13" s="50">
        <v>5.6040000000000001</v>
      </c>
      <c r="P13" s="50">
        <v>5.335</v>
      </c>
      <c r="Q13" s="50">
        <v>4.7530000000000001</v>
      </c>
      <c r="R13" s="85">
        <v>3.2629999999999999</v>
      </c>
      <c r="S13" s="85">
        <v>3.0489999999999999</v>
      </c>
      <c r="T13" s="85">
        <v>3.1269999999999998</v>
      </c>
      <c r="U13" s="85">
        <v>3.3650000000000002</v>
      </c>
      <c r="V13" s="85">
        <v>3.0840000000000001</v>
      </c>
      <c r="W13" s="85">
        <v>6.3710000000000004</v>
      </c>
      <c r="X13" s="85">
        <v>3.5880000000000001</v>
      </c>
      <c r="Y13" s="85">
        <v>3.6480000000000001</v>
      </c>
    </row>
    <row r="14" spans="1:30" x14ac:dyDescent="0.3">
      <c r="I14" s="8"/>
      <c r="J14" s="15"/>
      <c r="K14" s="50"/>
      <c r="L14" s="50"/>
      <c r="M14" s="50"/>
      <c r="N14" s="50"/>
      <c r="O14" s="50"/>
      <c r="P14" s="50"/>
      <c r="Q14" s="50"/>
      <c r="R14" s="64"/>
      <c r="S14" s="64"/>
      <c r="T14" s="64"/>
      <c r="U14" s="64"/>
      <c r="V14" s="64"/>
      <c r="W14" s="164"/>
      <c r="X14" s="164"/>
      <c r="Y14" s="164"/>
    </row>
    <row r="15" spans="1:30" x14ac:dyDescent="0.3">
      <c r="J15" s="15"/>
    </row>
    <row r="16" spans="1:30" x14ac:dyDescent="0.3">
      <c r="J16" s="15"/>
    </row>
    <row r="17" spans="10:10" x14ac:dyDescent="0.3">
      <c r="J17" s="15"/>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7"/>
  <dimension ref="A1:X28"/>
  <sheetViews>
    <sheetView showGridLines="0" zoomScale="120" zoomScaleNormal="120" workbookViewId="0">
      <selection activeCell="I1" sqref="I1"/>
    </sheetView>
  </sheetViews>
  <sheetFormatPr defaultRowHeight="14.4" x14ac:dyDescent="0.3"/>
  <cols>
    <col min="8" max="8" width="26.44140625" customWidth="1"/>
    <col min="9" max="9" width="18.21875" customWidth="1"/>
    <col min="10" max="16" width="6.5546875" customWidth="1"/>
    <col min="17" max="17" width="8.6640625" bestFit="1" customWidth="1"/>
    <col min="18" max="18" width="5.109375" bestFit="1" customWidth="1"/>
    <col min="19" max="19" width="5.109375" customWidth="1"/>
    <col min="20" max="21" width="5.109375" bestFit="1" customWidth="1"/>
    <col min="22" max="22" width="6.33203125" customWidth="1"/>
    <col min="23" max="23" width="4.6640625" bestFit="1" customWidth="1"/>
    <col min="24" max="24" width="7.33203125" customWidth="1"/>
  </cols>
  <sheetData>
    <row r="1" spans="1:24" x14ac:dyDescent="0.3">
      <c r="A1" s="2" t="s">
        <v>48</v>
      </c>
      <c r="B1" s="10" t="s">
        <v>342</v>
      </c>
      <c r="I1" s="43" t="s">
        <v>50</v>
      </c>
    </row>
    <row r="2" spans="1:24" x14ac:dyDescent="0.3">
      <c r="A2" s="2" t="s">
        <v>51</v>
      </c>
      <c r="B2" s="10" t="s">
        <v>169</v>
      </c>
    </row>
    <row r="3" spans="1:24" x14ac:dyDescent="0.3">
      <c r="A3" s="3" t="s">
        <v>52</v>
      </c>
      <c r="B3" s="3" t="s">
        <v>53</v>
      </c>
    </row>
    <row r="4" spans="1:24" x14ac:dyDescent="0.3">
      <c r="A4" s="3" t="s">
        <v>54</v>
      </c>
      <c r="B4" s="3" t="s">
        <v>55</v>
      </c>
    </row>
    <row r="5" spans="1:24" x14ac:dyDescent="0.3">
      <c r="A5" s="4" t="s">
        <v>56</v>
      </c>
      <c r="B5" s="3" t="s">
        <v>673</v>
      </c>
    </row>
    <row r="6" spans="1:24" x14ac:dyDescent="0.3">
      <c r="A6" s="4" t="s">
        <v>57</v>
      </c>
      <c r="B6" s="3" t="s">
        <v>675</v>
      </c>
    </row>
    <row r="9" spans="1:24" x14ac:dyDescent="0.3">
      <c r="I9" s="8"/>
      <c r="J9" s="155" t="s">
        <v>149</v>
      </c>
      <c r="K9" s="62" t="s">
        <v>151</v>
      </c>
      <c r="L9" s="62" t="s">
        <v>251</v>
      </c>
      <c r="M9" s="62" t="s">
        <v>257</v>
      </c>
      <c r="N9" s="62" t="s">
        <v>266</v>
      </c>
      <c r="O9" s="62" t="s">
        <v>269</v>
      </c>
      <c r="P9" s="62" t="s">
        <v>338</v>
      </c>
      <c r="Q9" s="62" t="s">
        <v>343</v>
      </c>
      <c r="R9" s="6"/>
      <c r="S9" s="6"/>
      <c r="T9" s="6"/>
      <c r="U9" s="6"/>
      <c r="V9" s="6"/>
      <c r="W9" s="6"/>
      <c r="X9" s="6"/>
    </row>
    <row r="10" spans="1:24" x14ac:dyDescent="0.3">
      <c r="I10" s="5"/>
      <c r="J10" s="156" t="s">
        <v>156</v>
      </c>
      <c r="K10" s="156" t="s">
        <v>152</v>
      </c>
      <c r="L10" s="156" t="s">
        <v>256</v>
      </c>
      <c r="M10" s="156" t="s">
        <v>258</v>
      </c>
      <c r="N10" s="156" t="s">
        <v>267</v>
      </c>
      <c r="O10" s="156" t="s">
        <v>270</v>
      </c>
      <c r="P10" s="157" t="s">
        <v>339</v>
      </c>
      <c r="Q10" s="156" t="s">
        <v>344</v>
      </c>
      <c r="R10" s="153"/>
      <c r="S10" s="153"/>
      <c r="T10" s="153"/>
      <c r="U10" s="153"/>
      <c r="V10" s="153"/>
      <c r="W10" s="153"/>
      <c r="X10" s="153"/>
    </row>
    <row r="11" spans="1:24" x14ac:dyDescent="0.3">
      <c r="H11" s="5" t="s">
        <v>354</v>
      </c>
      <c r="I11" s="5" t="s">
        <v>352</v>
      </c>
      <c r="J11" s="17">
        <v>1.1779999999999999</v>
      </c>
      <c r="K11" s="17">
        <v>1.29</v>
      </c>
      <c r="L11" s="17">
        <v>1.3660000000000001</v>
      </c>
      <c r="M11" s="17">
        <v>1.4359999999999999</v>
      </c>
      <c r="N11" s="17">
        <v>1.3240000000000001</v>
      </c>
      <c r="O11" s="17">
        <v>1.623</v>
      </c>
      <c r="P11" s="17">
        <v>1.671</v>
      </c>
      <c r="Q11" s="50">
        <v>1.7230000000000001</v>
      </c>
      <c r="R11" s="99"/>
      <c r="S11" s="99"/>
      <c r="T11" s="123"/>
      <c r="U11" s="123"/>
      <c r="V11" s="123"/>
      <c r="W11" s="123"/>
      <c r="X11" s="123"/>
    </row>
    <row r="12" spans="1:24" x14ac:dyDescent="0.3">
      <c r="H12" s="5" t="s">
        <v>357</v>
      </c>
      <c r="I12" s="8" t="s">
        <v>353</v>
      </c>
      <c r="J12" s="17">
        <v>1.1719999999999999</v>
      </c>
      <c r="K12" s="17">
        <v>1.2829999999999999</v>
      </c>
      <c r="L12" s="17">
        <v>1.488</v>
      </c>
      <c r="M12" s="17">
        <v>1.3860000000000001</v>
      </c>
      <c r="N12" s="17">
        <v>1.272</v>
      </c>
      <c r="O12" s="17">
        <v>1.546</v>
      </c>
      <c r="P12" s="17">
        <v>1.544</v>
      </c>
      <c r="Q12" s="17">
        <v>1.3819999999999999</v>
      </c>
      <c r="R12" s="85"/>
      <c r="S12" s="85"/>
      <c r="T12" s="50"/>
      <c r="U12" s="123"/>
      <c r="V12" s="123"/>
      <c r="W12" s="123"/>
      <c r="X12" s="123"/>
    </row>
    <row r="13" spans="1:24" x14ac:dyDescent="0.3">
      <c r="H13" s="5" t="s">
        <v>355</v>
      </c>
      <c r="I13" s="5" t="s">
        <v>341</v>
      </c>
      <c r="J13" s="17">
        <v>3.6578844571700002</v>
      </c>
      <c r="K13" s="17">
        <v>4.7924758813099997</v>
      </c>
      <c r="L13" s="17">
        <v>4.8152470632600002</v>
      </c>
      <c r="M13" s="17">
        <v>5.9223865263300004</v>
      </c>
      <c r="N13" s="17">
        <v>5.2188216338599993</v>
      </c>
      <c r="O13" s="17">
        <v>7.2851305185199999</v>
      </c>
      <c r="P13" s="17">
        <v>7.6441825143599997</v>
      </c>
      <c r="Q13" s="17">
        <v>7.5645628012899992</v>
      </c>
    </row>
    <row r="14" spans="1:24" x14ac:dyDescent="0.3">
      <c r="H14" s="5" t="s">
        <v>356</v>
      </c>
      <c r="I14" s="8" t="s">
        <v>351</v>
      </c>
      <c r="J14" s="17">
        <v>0.88088877445000002</v>
      </c>
      <c r="K14" s="17">
        <v>1.0981247575499999</v>
      </c>
      <c r="L14" s="17">
        <v>1.2978929048299999</v>
      </c>
      <c r="M14" s="17">
        <v>1.11325319021</v>
      </c>
      <c r="N14" s="17">
        <v>1.4884276667500003</v>
      </c>
      <c r="O14" s="17">
        <v>1.3868860700499999</v>
      </c>
      <c r="P14" s="17">
        <v>1.6455950629</v>
      </c>
      <c r="Q14" s="17">
        <v>1.4117295166700001</v>
      </c>
      <c r="R14" s="99"/>
      <c r="S14" s="99"/>
      <c r="T14" s="63"/>
    </row>
    <row r="15" spans="1:24" x14ac:dyDescent="0.3">
      <c r="R15" s="99"/>
      <c r="S15" s="99"/>
    </row>
    <row r="16" spans="1:24" x14ac:dyDescent="0.3">
      <c r="R16" s="156"/>
      <c r="S16" s="85"/>
    </row>
    <row r="22" spans="9:17" x14ac:dyDescent="0.3">
      <c r="J22" s="15"/>
    </row>
    <row r="23" spans="9:17" x14ac:dyDescent="0.3">
      <c r="I23" s="8"/>
      <c r="J23" s="15"/>
      <c r="K23" s="50"/>
      <c r="L23" s="50"/>
      <c r="M23" s="50"/>
      <c r="N23" s="50"/>
      <c r="O23" s="50"/>
      <c r="P23" s="50"/>
    </row>
    <row r="24" spans="9:17" x14ac:dyDescent="0.3">
      <c r="I24" s="5"/>
      <c r="J24" s="36"/>
      <c r="K24" s="36"/>
      <c r="L24" s="36"/>
      <c r="M24" s="36"/>
      <c r="N24" s="36"/>
      <c r="O24" s="36"/>
      <c r="P24" s="154"/>
      <c r="Q24" s="36"/>
    </row>
    <row r="27" spans="9:17" x14ac:dyDescent="0.3">
      <c r="I27" s="8"/>
      <c r="J27" s="17"/>
      <c r="K27" s="17"/>
      <c r="L27" s="17"/>
      <c r="M27" s="17"/>
      <c r="N27" s="17"/>
      <c r="O27" s="17"/>
      <c r="P27" s="17"/>
      <c r="Q27" s="17"/>
    </row>
    <row r="28" spans="9:17" x14ac:dyDescent="0.3">
      <c r="I28" s="8"/>
      <c r="J28" s="17"/>
      <c r="K28" s="17"/>
      <c r="L28" s="17"/>
      <c r="M28" s="17"/>
      <c r="N28" s="17"/>
      <c r="O28" s="17"/>
      <c r="P28" s="17"/>
      <c r="Q28" s="17"/>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1"/>
  <dimension ref="A1:X17"/>
  <sheetViews>
    <sheetView showGridLines="0" zoomScale="120" zoomScaleNormal="120" workbookViewId="0">
      <selection activeCell="I1" sqref="I1"/>
    </sheetView>
  </sheetViews>
  <sheetFormatPr defaultRowHeight="14.4" x14ac:dyDescent="0.3"/>
  <cols>
    <col min="7" max="7" width="4.33203125" customWidth="1"/>
    <col min="8" max="8" width="6.6640625" customWidth="1"/>
    <col min="9" max="16" width="4.6640625" customWidth="1"/>
    <col min="17" max="24" width="4.6640625" bestFit="1" customWidth="1"/>
  </cols>
  <sheetData>
    <row r="1" spans="1:24" x14ac:dyDescent="0.3">
      <c r="A1" s="2" t="s">
        <v>48</v>
      </c>
      <c r="B1" s="10" t="s">
        <v>62</v>
      </c>
      <c r="I1" s="88" t="s">
        <v>50</v>
      </c>
    </row>
    <row r="2" spans="1:24" x14ac:dyDescent="0.3">
      <c r="A2" s="2" t="s">
        <v>51</v>
      </c>
      <c r="B2" s="10" t="s">
        <v>63</v>
      </c>
    </row>
    <row r="3" spans="1:24" x14ac:dyDescent="0.3">
      <c r="A3" s="3" t="s">
        <v>52</v>
      </c>
      <c r="B3" s="3" t="s">
        <v>53</v>
      </c>
    </row>
    <row r="4" spans="1:24" x14ac:dyDescent="0.3">
      <c r="A4" s="3" t="s">
        <v>54</v>
      </c>
      <c r="B4" s="3" t="s">
        <v>55</v>
      </c>
    </row>
    <row r="5" spans="1:24" x14ac:dyDescent="0.3">
      <c r="A5" s="4" t="s">
        <v>56</v>
      </c>
      <c r="B5" s="3"/>
    </row>
    <row r="6" spans="1:24" x14ac:dyDescent="0.3">
      <c r="A6" s="4" t="s">
        <v>57</v>
      </c>
      <c r="B6" s="3"/>
    </row>
    <row r="9" spans="1:24" x14ac:dyDescent="0.3">
      <c r="G9" s="8"/>
      <c r="H9" s="8"/>
      <c r="I9" s="6" t="s">
        <v>76</v>
      </c>
      <c r="J9" s="6"/>
      <c r="K9" s="6"/>
      <c r="L9" s="6" t="s">
        <v>130</v>
      </c>
      <c r="M9" s="6"/>
      <c r="N9" s="6" t="s">
        <v>133</v>
      </c>
      <c r="O9" s="6"/>
      <c r="P9" s="6" t="s">
        <v>144</v>
      </c>
      <c r="Q9" s="6"/>
      <c r="R9" s="6" t="s">
        <v>151</v>
      </c>
      <c r="S9" s="6"/>
      <c r="T9" s="6" t="s">
        <v>257</v>
      </c>
      <c r="U9" s="6"/>
      <c r="V9" s="6" t="s">
        <v>269</v>
      </c>
      <c r="W9" s="6"/>
      <c r="X9" s="6" t="s">
        <v>343</v>
      </c>
    </row>
    <row r="10" spans="1:24" x14ac:dyDescent="0.3">
      <c r="G10" s="8"/>
      <c r="H10" s="8"/>
      <c r="I10" s="149" t="s">
        <v>77</v>
      </c>
      <c r="J10" s="149"/>
      <c r="K10" s="149"/>
      <c r="L10" s="149" t="s">
        <v>131</v>
      </c>
      <c r="M10" s="149"/>
      <c r="N10" s="149" t="s">
        <v>134</v>
      </c>
      <c r="O10" s="149"/>
      <c r="P10" s="149" t="s">
        <v>143</v>
      </c>
      <c r="Q10" s="149"/>
      <c r="R10" s="149" t="s">
        <v>152</v>
      </c>
      <c r="S10" s="149"/>
      <c r="T10" s="149" t="s">
        <v>258</v>
      </c>
      <c r="U10" s="149"/>
      <c r="V10" s="149" t="s">
        <v>270</v>
      </c>
      <c r="W10" s="149"/>
      <c r="X10" s="159" t="s">
        <v>344</v>
      </c>
    </row>
    <row r="11" spans="1:24" x14ac:dyDescent="0.3">
      <c r="G11" s="5" t="s">
        <v>41</v>
      </c>
      <c r="H11" s="8" t="s">
        <v>17</v>
      </c>
      <c r="I11" s="72">
        <v>1.29504328026</v>
      </c>
      <c r="J11" s="72">
        <v>2.6156212067600002</v>
      </c>
      <c r="K11" s="72">
        <v>4.8595073586400002</v>
      </c>
      <c r="L11" s="72">
        <v>4.9815526874599998</v>
      </c>
      <c r="M11" s="27">
        <v>3.44555713966</v>
      </c>
      <c r="N11" s="27">
        <v>5.6218307262199998</v>
      </c>
      <c r="O11" s="27">
        <v>8.1793351407999992</v>
      </c>
      <c r="P11" s="72">
        <v>9.5216143667500006</v>
      </c>
      <c r="Q11" s="27">
        <v>3.3515716435199998</v>
      </c>
      <c r="R11" s="27">
        <v>6.3676547335800002</v>
      </c>
      <c r="S11" s="72">
        <v>11.862360936509999</v>
      </c>
      <c r="T11" s="72">
        <v>13.209263492870001</v>
      </c>
      <c r="U11" s="72">
        <v>3.5615811218700002</v>
      </c>
      <c r="V11" s="72">
        <v>7.0071281777800003</v>
      </c>
      <c r="W11" s="72">
        <v>11.846104861400001</v>
      </c>
      <c r="X11" s="72">
        <v>13.628334639669999</v>
      </c>
    </row>
    <row r="12" spans="1:24" x14ac:dyDescent="0.3">
      <c r="G12" s="5" t="s">
        <v>42</v>
      </c>
      <c r="H12" s="8" t="s">
        <v>18</v>
      </c>
      <c r="I12" s="72">
        <v>-1.7336473153500001</v>
      </c>
      <c r="J12" s="72">
        <v>-2.5101294590399998</v>
      </c>
      <c r="K12" s="72">
        <v>-2.7074595216400001</v>
      </c>
      <c r="L12" s="72">
        <v>-3.15722412041</v>
      </c>
      <c r="M12" s="27">
        <v>-0.38970382311000001</v>
      </c>
      <c r="N12" s="27">
        <v>-0.41408317608</v>
      </c>
      <c r="O12" s="27">
        <v>-0.78245805105999999</v>
      </c>
      <c r="P12" s="72">
        <v>-0.97952686462000005</v>
      </c>
      <c r="Q12" s="27">
        <v>-0.13999133227999999</v>
      </c>
      <c r="R12" s="27">
        <v>-0.42282951952999998</v>
      </c>
      <c r="S12" s="72">
        <v>-0.49425507432999999</v>
      </c>
      <c r="T12" s="72">
        <v>-0.67669315924999995</v>
      </c>
      <c r="U12" s="72">
        <v>-0.10777275269</v>
      </c>
      <c r="V12" s="72">
        <v>-0.26166836711000002</v>
      </c>
      <c r="W12" s="72">
        <v>-0.33075783931000002</v>
      </c>
      <c r="X12" s="72">
        <v>-0.52909984203000004</v>
      </c>
    </row>
    <row r="13" spans="1:24" x14ac:dyDescent="0.3">
      <c r="G13" s="5"/>
      <c r="H13" s="8"/>
      <c r="I13" s="27"/>
      <c r="J13" s="27"/>
      <c r="K13" s="27"/>
      <c r="L13" s="27"/>
      <c r="M13" s="27"/>
      <c r="N13" s="27"/>
      <c r="O13" s="27"/>
      <c r="P13" s="27"/>
      <c r="Q13" s="111"/>
      <c r="R13" s="27"/>
      <c r="S13" s="112"/>
    </row>
    <row r="14" spans="1:24" x14ac:dyDescent="0.3">
      <c r="G14" s="83"/>
      <c r="H14" s="8"/>
      <c r="I14" s="16"/>
      <c r="J14" s="16"/>
      <c r="K14" s="16"/>
      <c r="L14" s="16"/>
      <c r="M14" s="16"/>
      <c r="N14" s="16"/>
      <c r="O14" s="27"/>
      <c r="Q14" s="95"/>
      <c r="S14" s="113"/>
    </row>
    <row r="15" spans="1:24" x14ac:dyDescent="0.3">
      <c r="G15" s="5"/>
      <c r="H15" s="8"/>
      <c r="I15" s="16"/>
      <c r="J15" s="16"/>
      <c r="K15" s="16"/>
      <c r="L15" s="16"/>
      <c r="M15" s="16"/>
      <c r="N15" s="16"/>
      <c r="O15" s="27"/>
      <c r="Q15" s="95"/>
    </row>
    <row r="16" spans="1:24" x14ac:dyDescent="0.3">
      <c r="G16" s="5"/>
      <c r="H16" s="8"/>
    </row>
    <row r="17" spans="8:8" x14ac:dyDescent="0.3">
      <c r="H17" s="8"/>
    </row>
  </sheetData>
  <hyperlinks>
    <hyperlink ref="I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2"/>
  <dimension ref="A1:Y17"/>
  <sheetViews>
    <sheetView showGridLines="0" zoomScale="120" zoomScaleNormal="120" workbookViewId="0">
      <selection activeCell="J1" sqref="J1"/>
    </sheetView>
  </sheetViews>
  <sheetFormatPr defaultRowHeight="14.4" x14ac:dyDescent="0.3"/>
  <cols>
    <col min="9" max="9" width="7" customWidth="1"/>
    <col min="10" max="10" width="4.6640625" customWidth="1"/>
    <col min="11" max="12" width="4.109375" bestFit="1" customWidth="1"/>
    <col min="13" max="13" width="4.88671875" customWidth="1"/>
    <col min="14" max="23" width="4.88671875" bestFit="1" customWidth="1"/>
    <col min="24" max="25" width="5.6640625" bestFit="1" customWidth="1"/>
  </cols>
  <sheetData>
    <row r="1" spans="1:25" x14ac:dyDescent="0.3">
      <c r="A1" s="2" t="s">
        <v>48</v>
      </c>
      <c r="B1" s="10" t="s">
        <v>89</v>
      </c>
      <c r="J1" s="88" t="s">
        <v>50</v>
      </c>
    </row>
    <row r="2" spans="1:25" x14ac:dyDescent="0.3">
      <c r="A2" s="2" t="s">
        <v>51</v>
      </c>
      <c r="B2" s="10" t="s">
        <v>90</v>
      </c>
    </row>
    <row r="3" spans="1:25" x14ac:dyDescent="0.3">
      <c r="A3" s="3" t="s">
        <v>52</v>
      </c>
      <c r="B3" s="3" t="s">
        <v>53</v>
      </c>
    </row>
    <row r="4" spans="1:25" x14ac:dyDescent="0.3">
      <c r="A4" s="3" t="s">
        <v>54</v>
      </c>
      <c r="B4" s="3" t="s">
        <v>55</v>
      </c>
    </row>
    <row r="5" spans="1:25" x14ac:dyDescent="0.3">
      <c r="A5" s="4" t="s">
        <v>56</v>
      </c>
      <c r="B5" s="3"/>
    </row>
    <row r="6" spans="1:25" x14ac:dyDescent="0.3">
      <c r="A6" s="4" t="s">
        <v>57</v>
      </c>
      <c r="B6" s="3"/>
    </row>
    <row r="9" spans="1:25" x14ac:dyDescent="0.3">
      <c r="J9" s="6" t="s">
        <v>76</v>
      </c>
      <c r="K9" s="6"/>
      <c r="L9" s="6"/>
      <c r="M9" s="6" t="s">
        <v>130</v>
      </c>
      <c r="N9" s="6"/>
      <c r="O9" s="6" t="s">
        <v>133</v>
      </c>
      <c r="P9" s="6"/>
      <c r="Q9" s="6" t="s">
        <v>144</v>
      </c>
      <c r="R9" s="6"/>
      <c r="S9" s="6" t="s">
        <v>151</v>
      </c>
      <c r="T9" s="6"/>
      <c r="U9" s="6" t="s">
        <v>257</v>
      </c>
      <c r="V9" s="6"/>
      <c r="W9" s="6" t="s">
        <v>269</v>
      </c>
      <c r="X9" s="6"/>
      <c r="Y9" s="6" t="s">
        <v>343</v>
      </c>
    </row>
    <row r="10" spans="1:25" x14ac:dyDescent="0.3">
      <c r="H10" s="8"/>
      <c r="I10" s="8"/>
      <c r="J10" s="149" t="s">
        <v>77</v>
      </c>
      <c r="K10" s="149"/>
      <c r="L10" s="149"/>
      <c r="M10" s="149" t="s">
        <v>131</v>
      </c>
      <c r="N10" s="149"/>
      <c r="O10" s="149" t="s">
        <v>134</v>
      </c>
      <c r="P10" s="149"/>
      <c r="Q10" s="149" t="s">
        <v>143</v>
      </c>
      <c r="R10" s="149"/>
      <c r="S10" s="149" t="s">
        <v>152</v>
      </c>
      <c r="T10" s="149"/>
      <c r="U10" s="149" t="s">
        <v>258</v>
      </c>
      <c r="V10" s="149"/>
      <c r="W10" s="149" t="s">
        <v>270</v>
      </c>
      <c r="X10" s="149"/>
      <c r="Y10" s="159" t="s">
        <v>344</v>
      </c>
    </row>
    <row r="11" spans="1:25" x14ac:dyDescent="0.3">
      <c r="H11" s="5" t="s">
        <v>264</v>
      </c>
      <c r="I11" s="8" t="s">
        <v>22</v>
      </c>
      <c r="J11" s="85">
        <v>-0.43860403509000001</v>
      </c>
      <c r="K11" s="85">
        <v>0.10549174772000036</v>
      </c>
      <c r="L11" s="85">
        <v>2.152047837</v>
      </c>
      <c r="M11" s="85">
        <v>1.8243285670499998</v>
      </c>
      <c r="N11" s="50">
        <v>3.0558533165499999</v>
      </c>
      <c r="O11" s="50">
        <v>5.2077475501399997</v>
      </c>
      <c r="P11" s="50">
        <v>7.3968770897399994</v>
      </c>
      <c r="Q11" s="85">
        <v>8.5420875021300002</v>
      </c>
      <c r="R11" s="85">
        <v>3.2115803112399997</v>
      </c>
      <c r="S11" s="85">
        <v>5.9448252140500006</v>
      </c>
      <c r="T11" s="85">
        <v>11.368105862179998</v>
      </c>
      <c r="U11" s="85">
        <v>12.532570333620001</v>
      </c>
      <c r="V11" s="85">
        <v>3.4538083691800003</v>
      </c>
      <c r="W11" s="85">
        <v>6.7454598106699999</v>
      </c>
      <c r="X11" s="85">
        <v>11.515347022090001</v>
      </c>
      <c r="Y11" s="85">
        <v>13.099234797639999</v>
      </c>
    </row>
    <row r="12" spans="1:25" x14ac:dyDescent="0.3">
      <c r="H12" s="5" t="s">
        <v>44</v>
      </c>
      <c r="I12" s="8" t="s">
        <v>23</v>
      </c>
      <c r="J12" s="73">
        <v>-8.1558381581559817E-3</v>
      </c>
      <c r="K12" s="73">
        <v>9.830374392140516E-4</v>
      </c>
      <c r="L12" s="73">
        <v>1.3331401155567961E-2</v>
      </c>
      <c r="M12" s="73">
        <v>2.272247580482389E-2</v>
      </c>
      <c r="N12" s="70">
        <v>4.8569736747598416E-2</v>
      </c>
      <c r="O12" s="70">
        <v>4.1657584042391615E-2</v>
      </c>
      <c r="P12" s="70">
        <v>3.9697460488170584E-2</v>
      </c>
      <c r="Q12" s="73">
        <v>3.8193539855285362E-2</v>
      </c>
      <c r="R12" s="73">
        <v>4.7058152532531282E-2</v>
      </c>
      <c r="S12" s="73">
        <v>4.2969930798150036E-2</v>
      </c>
      <c r="T12" s="73">
        <v>5.4774663715757385E-2</v>
      </c>
      <c r="U12" s="73">
        <v>4.6784817138387051E-2</v>
      </c>
      <c r="V12" s="73">
        <v>4.4722507165357597E-2</v>
      </c>
      <c r="W12" s="73">
        <v>4.5665562803971722E-2</v>
      </c>
      <c r="X12" s="73">
        <v>5.4272270394605672E-2</v>
      </c>
      <c r="Y12" s="73">
        <v>4.8563775446531635E-2</v>
      </c>
    </row>
    <row r="13" spans="1:25" x14ac:dyDescent="0.3">
      <c r="H13" s="5" t="s">
        <v>43</v>
      </c>
      <c r="I13" s="8" t="s">
        <v>24</v>
      </c>
      <c r="J13" s="73">
        <v>-4.0098924140705941E-2</v>
      </c>
      <c r="K13" s="73">
        <v>4.852348858311646E-3</v>
      </c>
      <c r="L13" s="73">
        <v>6.6066509417721395E-2</v>
      </c>
      <c r="M13" s="73">
        <v>0.10668552659590612</v>
      </c>
      <c r="N13" s="70">
        <v>0.17401122200879088</v>
      </c>
      <c r="O13" s="70">
        <v>0.14737233778258449</v>
      </c>
      <c r="P13" s="70">
        <v>0.13867611049583325</v>
      </c>
      <c r="Q13" s="73">
        <v>0.1328166046878263</v>
      </c>
      <c r="R13" s="73">
        <v>0.17520366455626193</v>
      </c>
      <c r="S13" s="73">
        <v>0.16213434548095162</v>
      </c>
      <c r="T13" s="73">
        <v>0.2014453988213972</v>
      </c>
      <c r="U13" s="73">
        <v>0.16471954964924282</v>
      </c>
      <c r="V13" s="73">
        <v>0.12995579757574457</v>
      </c>
      <c r="W13" s="73">
        <v>0.12633773748059343</v>
      </c>
      <c r="X13" s="73">
        <v>0.14236243951382491</v>
      </c>
      <c r="Y13" s="73">
        <v>0.12083940366947135</v>
      </c>
    </row>
    <row r="14" spans="1:25" x14ac:dyDescent="0.3">
      <c r="H14" s="83"/>
      <c r="I14" s="8"/>
      <c r="J14" s="15"/>
      <c r="K14" s="15"/>
      <c r="L14" s="15"/>
      <c r="M14" s="60"/>
      <c r="N14" s="60"/>
      <c r="O14" s="60"/>
      <c r="P14" s="84"/>
      <c r="Q14" s="84"/>
      <c r="R14" s="85"/>
      <c r="S14" s="85"/>
      <c r="T14" s="85"/>
      <c r="U14" s="85"/>
      <c r="V14" s="40"/>
      <c r="W14" s="40"/>
    </row>
    <row r="15" spans="1:25" x14ac:dyDescent="0.3">
      <c r="H15" s="5"/>
      <c r="I15" s="8"/>
      <c r="J15" s="15"/>
      <c r="K15" s="15"/>
      <c r="L15" s="15"/>
      <c r="M15" s="60"/>
      <c r="N15" s="60"/>
      <c r="O15" s="65"/>
      <c r="P15" s="84"/>
      <c r="Q15" s="84"/>
      <c r="R15" s="73"/>
      <c r="S15" s="118"/>
      <c r="T15" s="129"/>
      <c r="U15" s="129"/>
      <c r="V15" s="122"/>
      <c r="W15" s="122"/>
    </row>
    <row r="16" spans="1:25" x14ac:dyDescent="0.3">
      <c r="H16" s="5"/>
      <c r="I16" s="8"/>
      <c r="J16" s="15"/>
      <c r="K16" s="15"/>
      <c r="L16" s="15"/>
      <c r="M16" s="60"/>
      <c r="N16" s="60"/>
      <c r="O16" s="60"/>
      <c r="P16" s="70"/>
      <c r="Q16" s="70"/>
      <c r="R16" s="73"/>
      <c r="S16" s="73"/>
      <c r="T16" s="129"/>
      <c r="U16" s="129"/>
      <c r="V16" s="122"/>
      <c r="W16" s="122"/>
    </row>
    <row r="17" spans="9:20" x14ac:dyDescent="0.3">
      <c r="I17" s="8"/>
      <c r="O17" s="60"/>
      <c r="P17" s="60"/>
      <c r="Q17" s="60"/>
      <c r="R17" s="90"/>
      <c r="S17" s="73"/>
      <c r="T17" s="73"/>
    </row>
  </sheetData>
  <hyperlinks>
    <hyperlink ref="J1" location="Перелік_Index!A1" display="Повернутися до переліку / Return to the Index"/>
  </hyperlinks>
  <pageMargins left="0.7" right="0.7" top="0.75" bottom="0.75" header="0.3" footer="0.3"/>
  <pageSetup paperSize="9" orientation="portrait" horizontalDpi="4294967293"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9"/>
  <dimension ref="A1:R14"/>
  <sheetViews>
    <sheetView showGridLines="0" zoomScale="120" zoomScaleNormal="120" workbookViewId="0">
      <selection activeCell="H1" sqref="H1"/>
    </sheetView>
  </sheetViews>
  <sheetFormatPr defaultRowHeight="14.4" x14ac:dyDescent="0.3"/>
  <cols>
    <col min="8" max="9" width="11.6640625" style="9" customWidth="1"/>
    <col min="10" max="11" width="8.44140625" style="9" customWidth="1"/>
    <col min="17" max="17" width="8.6640625" bestFit="1" customWidth="1"/>
  </cols>
  <sheetData>
    <row r="1" spans="1:18" x14ac:dyDescent="0.3">
      <c r="A1" s="2" t="s">
        <v>48</v>
      </c>
      <c r="B1" s="28" t="s">
        <v>91</v>
      </c>
      <c r="H1" s="43" t="s">
        <v>50</v>
      </c>
      <c r="I1" s="44"/>
    </row>
    <row r="2" spans="1:18" x14ac:dyDescent="0.3">
      <c r="A2" s="2" t="s">
        <v>51</v>
      </c>
      <c r="B2" s="28" t="s">
        <v>120</v>
      </c>
    </row>
    <row r="3" spans="1:18" x14ac:dyDescent="0.3">
      <c r="A3" s="3" t="s">
        <v>52</v>
      </c>
      <c r="B3" s="29" t="s">
        <v>53</v>
      </c>
    </row>
    <row r="4" spans="1:18" x14ac:dyDescent="0.3">
      <c r="A4" s="3" t="s">
        <v>54</v>
      </c>
      <c r="B4" s="29" t="s">
        <v>55</v>
      </c>
    </row>
    <row r="5" spans="1:18" x14ac:dyDescent="0.3">
      <c r="A5" s="4" t="s">
        <v>56</v>
      </c>
      <c r="B5" s="29"/>
    </row>
    <row r="6" spans="1:18" x14ac:dyDescent="0.3">
      <c r="A6" s="4" t="s">
        <v>57</v>
      </c>
      <c r="B6" s="30"/>
    </row>
    <row r="9" spans="1:18" x14ac:dyDescent="0.3">
      <c r="H9" s="8"/>
      <c r="I9" s="8"/>
      <c r="J9" s="36">
        <v>44561</v>
      </c>
      <c r="K9" s="36">
        <v>44926</v>
      </c>
      <c r="L9" s="36">
        <v>45291</v>
      </c>
      <c r="M9" s="36">
        <v>45657</v>
      </c>
      <c r="N9" s="36">
        <v>45747</v>
      </c>
      <c r="O9" s="36">
        <v>45838</v>
      </c>
      <c r="P9" s="36">
        <v>45930</v>
      </c>
      <c r="Q9" s="36">
        <v>46022</v>
      </c>
    </row>
    <row r="10" spans="1:18" x14ac:dyDescent="0.3">
      <c r="H10" s="8" t="s">
        <v>14</v>
      </c>
      <c r="I10" s="31" t="s">
        <v>35</v>
      </c>
      <c r="J10" s="15">
        <v>3.0528290252699999</v>
      </c>
      <c r="K10" s="15">
        <v>3.1301510287699998</v>
      </c>
      <c r="L10" s="15">
        <v>2.9616348858100001</v>
      </c>
      <c r="M10" s="50">
        <v>2.93317804439</v>
      </c>
      <c r="N10" s="50">
        <v>3.21100300159</v>
      </c>
      <c r="O10" s="50">
        <v>3.2665518732300001</v>
      </c>
      <c r="P10" s="85">
        <v>3.3400705347200002</v>
      </c>
      <c r="Q10" s="168">
        <v>3.2505255984799999</v>
      </c>
      <c r="R10" s="141"/>
    </row>
    <row r="11" spans="1:18" x14ac:dyDescent="0.3">
      <c r="H11" s="8" t="s">
        <v>92</v>
      </c>
      <c r="I11" s="8" t="s">
        <v>93</v>
      </c>
      <c r="J11" s="15">
        <v>0.47058081681000002</v>
      </c>
      <c r="K11" s="15">
        <v>0.38777481444</v>
      </c>
      <c r="L11" s="15">
        <v>0.39654631657</v>
      </c>
      <c r="M11" s="50">
        <v>0.48413802776999998</v>
      </c>
      <c r="N11" s="50">
        <v>0.44726489091999999</v>
      </c>
      <c r="O11" s="50">
        <v>0.49973605238000002</v>
      </c>
      <c r="P11" s="85">
        <v>0.45047094751</v>
      </c>
      <c r="Q11" s="168">
        <v>0.43785856449999999</v>
      </c>
      <c r="R11" s="141"/>
    </row>
    <row r="12" spans="1:18" x14ac:dyDescent="0.3">
      <c r="H12" s="8" t="s">
        <v>6</v>
      </c>
      <c r="I12" s="31" t="s">
        <v>29</v>
      </c>
      <c r="J12" s="15">
        <v>0.62655144845999999</v>
      </c>
      <c r="K12" s="15">
        <v>0.46320950342</v>
      </c>
      <c r="L12" s="15">
        <v>0.33259483810000001</v>
      </c>
      <c r="M12" s="50">
        <v>0.50055306574000002</v>
      </c>
      <c r="N12" s="50">
        <v>0.49676137702000001</v>
      </c>
      <c r="O12" s="50">
        <v>0.46361667160000003</v>
      </c>
      <c r="P12" s="85">
        <v>0.45196940052999995</v>
      </c>
      <c r="Q12" s="168">
        <v>0.48040450971999998</v>
      </c>
      <c r="R12" s="141"/>
    </row>
    <row r="13" spans="1:18" x14ac:dyDescent="0.3">
      <c r="H13" s="8" t="s">
        <v>94</v>
      </c>
      <c r="I13" s="31" t="s">
        <v>95</v>
      </c>
      <c r="J13" s="15">
        <v>0.13899480532</v>
      </c>
      <c r="K13" s="15">
        <v>0.11984464935</v>
      </c>
      <c r="L13" s="15">
        <v>0.15698597705</v>
      </c>
      <c r="M13" s="50">
        <v>0.21257850711000001</v>
      </c>
      <c r="N13" s="50">
        <v>0.22167463784000002</v>
      </c>
      <c r="O13" s="50">
        <v>0.23127012264000002</v>
      </c>
      <c r="P13" s="85">
        <v>0.31011639378</v>
      </c>
      <c r="Q13" s="168">
        <v>0.11409488254</v>
      </c>
      <c r="R13" s="141"/>
    </row>
    <row r="14" spans="1:18" x14ac:dyDescent="0.3">
      <c r="K14" s="37"/>
      <c r="L14" s="37"/>
      <c r="M14" s="40"/>
      <c r="N14" s="94"/>
      <c r="O14" s="94"/>
      <c r="P14" s="94"/>
      <c r="Q14" s="94"/>
      <c r="R14" s="8"/>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4294967293" verticalDpi="300"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9"/>
  <dimension ref="A1:V17"/>
  <sheetViews>
    <sheetView showGridLines="0" zoomScale="120" zoomScaleNormal="120" workbookViewId="0">
      <selection activeCell="H1" sqref="H1:I1"/>
    </sheetView>
  </sheetViews>
  <sheetFormatPr defaultRowHeight="14.4" x14ac:dyDescent="0.3"/>
  <cols>
    <col min="8" max="8" width="19.5546875" customWidth="1"/>
    <col min="9" max="9" width="12.5546875" customWidth="1"/>
    <col min="10" max="11" width="8" customWidth="1"/>
  </cols>
  <sheetData>
    <row r="1" spans="1:22" x14ac:dyDescent="0.3">
      <c r="A1" s="2" t="s">
        <v>48</v>
      </c>
      <c r="B1" s="28" t="s">
        <v>96</v>
      </c>
      <c r="H1" s="173" t="s">
        <v>50</v>
      </c>
      <c r="I1" s="174"/>
    </row>
    <row r="2" spans="1:22" x14ac:dyDescent="0.3">
      <c r="A2" s="2" t="s">
        <v>51</v>
      </c>
      <c r="B2" s="28" t="s">
        <v>122</v>
      </c>
    </row>
    <row r="3" spans="1:22" x14ac:dyDescent="0.3">
      <c r="A3" s="3" t="s">
        <v>52</v>
      </c>
      <c r="B3" s="29" t="s">
        <v>53</v>
      </c>
    </row>
    <row r="4" spans="1:22" x14ac:dyDescent="0.3">
      <c r="A4" s="3" t="s">
        <v>54</v>
      </c>
      <c r="B4" s="29" t="s">
        <v>55</v>
      </c>
    </row>
    <row r="5" spans="1:22" x14ac:dyDescent="0.3">
      <c r="A5" s="4" t="s">
        <v>56</v>
      </c>
      <c r="B5" s="26" t="s">
        <v>184</v>
      </c>
    </row>
    <row r="6" spans="1:22" x14ac:dyDescent="0.3">
      <c r="A6" s="4" t="s">
        <v>57</v>
      </c>
      <c r="B6" s="26" t="s">
        <v>262</v>
      </c>
    </row>
    <row r="9" spans="1:22" x14ac:dyDescent="0.3">
      <c r="H9" s="8"/>
      <c r="I9" s="8"/>
      <c r="J9" s="36">
        <v>44561</v>
      </c>
      <c r="K9" s="36">
        <v>44926</v>
      </c>
      <c r="L9" s="36">
        <v>45291</v>
      </c>
      <c r="M9" s="36">
        <v>45657</v>
      </c>
      <c r="N9" s="36">
        <v>45747</v>
      </c>
      <c r="O9" s="36">
        <v>45838</v>
      </c>
      <c r="P9" s="36">
        <v>45930</v>
      </c>
      <c r="Q9" s="36">
        <v>46022</v>
      </c>
    </row>
    <row r="10" spans="1:22" x14ac:dyDescent="0.3">
      <c r="H10" s="8" t="s">
        <v>164</v>
      </c>
      <c r="I10" s="8" t="s">
        <v>239</v>
      </c>
      <c r="J10" s="15">
        <v>2.6469500037600002</v>
      </c>
      <c r="K10" s="15">
        <v>2.7444166598099997</v>
      </c>
      <c r="L10" s="15">
        <v>2.5853882545400002</v>
      </c>
      <c r="N10" s="36"/>
    </row>
    <row r="11" spans="1:22" x14ac:dyDescent="0.3">
      <c r="H11" s="8" t="s">
        <v>97</v>
      </c>
      <c r="I11" s="8" t="s">
        <v>46</v>
      </c>
      <c r="J11" s="17">
        <v>1.6420060920999999</v>
      </c>
      <c r="K11" s="17">
        <v>1.35656333617</v>
      </c>
      <c r="L11" s="17">
        <v>1.26237376299</v>
      </c>
      <c r="M11" s="114">
        <v>1.1328515663500001</v>
      </c>
      <c r="N11" s="114">
        <v>1.1253079933900001</v>
      </c>
      <c r="O11" s="114">
        <v>1.15948553227</v>
      </c>
      <c r="P11" s="116">
        <v>1.1151572268700001</v>
      </c>
      <c r="Q11" s="116">
        <v>0.91402411173999998</v>
      </c>
      <c r="R11" s="47"/>
      <c r="S11" s="47"/>
      <c r="T11" s="47"/>
      <c r="U11" s="70"/>
      <c r="V11" s="70"/>
    </row>
    <row r="12" spans="1:22" x14ac:dyDescent="0.3">
      <c r="H12" s="8" t="s">
        <v>10</v>
      </c>
      <c r="I12" s="8" t="s">
        <v>45</v>
      </c>
      <c r="J12" s="17"/>
      <c r="K12" s="17"/>
      <c r="L12" s="17"/>
      <c r="M12" s="114">
        <v>1.6329231907299999</v>
      </c>
      <c r="N12" s="114">
        <v>1.7720876111399999</v>
      </c>
      <c r="O12" s="114">
        <v>1.7844471106599999</v>
      </c>
      <c r="P12" s="116">
        <v>1.6965381587899999</v>
      </c>
      <c r="Q12" s="116">
        <v>1.6155562425500001</v>
      </c>
      <c r="R12" s="47"/>
      <c r="S12" s="47"/>
      <c r="T12" s="47"/>
      <c r="U12" s="47"/>
    </row>
    <row r="13" spans="1:22" x14ac:dyDescent="0.3">
      <c r="H13" s="8" t="s">
        <v>94</v>
      </c>
      <c r="I13" s="31" t="s">
        <v>95</v>
      </c>
      <c r="J13" s="17"/>
      <c r="K13" s="17"/>
      <c r="L13" s="17"/>
      <c r="M13" s="114">
        <v>1.3646728879299999</v>
      </c>
      <c r="N13" s="114">
        <v>1.4793083028399998</v>
      </c>
      <c r="O13" s="114">
        <v>1.5172420769200001</v>
      </c>
      <c r="P13" s="116">
        <v>1.74093189088</v>
      </c>
      <c r="Q13" s="116">
        <v>1.75330320095</v>
      </c>
      <c r="R13" s="47"/>
      <c r="S13" s="47"/>
      <c r="T13" s="47"/>
      <c r="U13" s="47"/>
    </row>
    <row r="14" spans="1:22" x14ac:dyDescent="0.3">
      <c r="H14" s="9"/>
      <c r="I14" s="9"/>
      <c r="J14" s="9"/>
      <c r="K14" s="9"/>
      <c r="M14" s="95"/>
      <c r="N14" s="55"/>
      <c r="O14" s="55"/>
      <c r="P14" s="55"/>
      <c r="Q14" s="55"/>
    </row>
    <row r="15" spans="1:22" x14ac:dyDescent="0.3">
      <c r="H15" s="9"/>
      <c r="I15" s="9"/>
      <c r="J15" s="57"/>
      <c r="K15" s="57"/>
    </row>
    <row r="16" spans="1:22" x14ac:dyDescent="0.3">
      <c r="H16" s="9"/>
      <c r="I16" s="9"/>
      <c r="J16" s="57"/>
      <c r="K16" s="57"/>
    </row>
    <row r="17" spans="10:11" x14ac:dyDescent="0.3">
      <c r="J17" s="57"/>
      <c r="K17" s="57"/>
    </row>
  </sheetData>
  <mergeCells count="1">
    <mergeCell ref="H1:I1"/>
  </mergeCells>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1"/>
  <dimension ref="A1:Y17"/>
  <sheetViews>
    <sheetView showGridLines="0" zoomScale="120" zoomScaleNormal="120" workbookViewId="0">
      <selection activeCell="I1" sqref="I1"/>
    </sheetView>
  </sheetViews>
  <sheetFormatPr defaultRowHeight="14.4" x14ac:dyDescent="0.3"/>
  <cols>
    <col min="8" max="9" width="13.6640625" customWidth="1"/>
    <col min="10" max="12" width="6" customWidth="1"/>
    <col min="13" max="15" width="5.109375" customWidth="1"/>
    <col min="16" max="20" width="4.6640625" customWidth="1"/>
    <col min="21" max="25" width="4.6640625" bestFit="1" customWidth="1"/>
  </cols>
  <sheetData>
    <row r="1" spans="1:25" x14ac:dyDescent="0.3">
      <c r="A1" s="2" t="s">
        <v>48</v>
      </c>
      <c r="B1" s="28" t="s">
        <v>126</v>
      </c>
      <c r="E1" s="32"/>
      <c r="I1" s="127" t="s">
        <v>50</v>
      </c>
    </row>
    <row r="2" spans="1:25" x14ac:dyDescent="0.3">
      <c r="A2" s="2" t="s">
        <v>51</v>
      </c>
      <c r="B2" s="28" t="s">
        <v>127</v>
      </c>
      <c r="J2" s="8"/>
      <c r="K2" s="8"/>
      <c r="L2" s="8"/>
      <c r="M2" s="8"/>
      <c r="N2" s="8"/>
      <c r="O2" s="8"/>
      <c r="P2" s="8"/>
      <c r="Q2" s="9"/>
    </row>
    <row r="3" spans="1:25" x14ac:dyDescent="0.3">
      <c r="A3" s="3" t="s">
        <v>52</v>
      </c>
      <c r="B3" s="29" t="s">
        <v>53</v>
      </c>
      <c r="J3" s="8"/>
      <c r="K3" s="8"/>
      <c r="L3" s="8"/>
      <c r="M3" s="8"/>
      <c r="N3" s="8"/>
      <c r="O3" s="8"/>
      <c r="P3" s="8"/>
      <c r="Q3" s="9"/>
    </row>
    <row r="4" spans="1:25" x14ac:dyDescent="0.3">
      <c r="A4" s="3" t="s">
        <v>54</v>
      </c>
      <c r="B4" s="29" t="s">
        <v>55</v>
      </c>
      <c r="J4" s="8"/>
      <c r="K4" s="8"/>
      <c r="L4" s="8"/>
      <c r="M4" s="8"/>
      <c r="N4" s="8"/>
      <c r="O4" s="8"/>
      <c r="P4" s="8"/>
      <c r="Q4" s="9"/>
    </row>
    <row r="5" spans="1:25" x14ac:dyDescent="0.3">
      <c r="A5" s="4" t="s">
        <v>56</v>
      </c>
      <c r="B5" s="29"/>
      <c r="J5" s="8"/>
      <c r="K5" s="8"/>
      <c r="L5" s="8"/>
      <c r="M5" s="8"/>
      <c r="N5" s="8"/>
      <c r="O5" s="8"/>
      <c r="P5" s="8"/>
      <c r="Q5" s="9"/>
    </row>
    <row r="6" spans="1:25" x14ac:dyDescent="0.3">
      <c r="A6" s="4" t="s">
        <v>57</v>
      </c>
      <c r="B6" s="30"/>
      <c r="H6" s="8"/>
      <c r="I6" s="8"/>
      <c r="J6" s="6" t="s">
        <v>76</v>
      </c>
      <c r="K6" s="6"/>
      <c r="L6" s="6"/>
      <c r="M6" s="6" t="s">
        <v>130</v>
      </c>
      <c r="N6" s="6"/>
      <c r="O6" s="6" t="s">
        <v>133</v>
      </c>
      <c r="P6" s="6"/>
      <c r="Q6" s="6" t="s">
        <v>144</v>
      </c>
      <c r="R6" s="6"/>
      <c r="S6" s="6" t="s">
        <v>151</v>
      </c>
      <c r="T6" s="6"/>
      <c r="U6" s="6" t="s">
        <v>257</v>
      </c>
      <c r="V6" s="6"/>
      <c r="W6" s="6" t="s">
        <v>269</v>
      </c>
      <c r="X6" s="6"/>
      <c r="Y6" s="6" t="s">
        <v>343</v>
      </c>
    </row>
    <row r="7" spans="1:25" x14ac:dyDescent="0.3">
      <c r="H7" s="8"/>
      <c r="I7" s="8"/>
      <c r="J7" s="149" t="s">
        <v>77</v>
      </c>
      <c r="K7" s="149"/>
      <c r="L7" s="149"/>
      <c r="M7" s="149" t="s">
        <v>131</v>
      </c>
      <c r="N7" s="149"/>
      <c r="O7" s="149" t="s">
        <v>134</v>
      </c>
      <c r="P7" s="149"/>
      <c r="Q7" s="149" t="s">
        <v>143</v>
      </c>
      <c r="R7" s="149"/>
      <c r="S7" s="149" t="s">
        <v>152</v>
      </c>
      <c r="T7" s="149"/>
      <c r="U7" s="149" t="s">
        <v>258</v>
      </c>
      <c r="V7" s="149"/>
      <c r="W7" s="149" t="s">
        <v>270</v>
      </c>
      <c r="X7" s="149"/>
      <c r="Y7" s="160" t="s">
        <v>344</v>
      </c>
    </row>
    <row r="8" spans="1:25" x14ac:dyDescent="0.3">
      <c r="H8" s="33" t="s">
        <v>98</v>
      </c>
      <c r="I8" s="31" t="s">
        <v>99</v>
      </c>
      <c r="J8" s="22">
        <v>1.1462243929494993</v>
      </c>
      <c r="K8" s="22">
        <v>1.1478432271412629</v>
      </c>
      <c r="L8" s="22">
        <v>1.107667791731358</v>
      </c>
      <c r="M8" s="22">
        <v>1.1071441939133015</v>
      </c>
      <c r="N8" s="22">
        <v>1.0762769220285038</v>
      </c>
      <c r="O8" s="22">
        <v>1.1112984890713051</v>
      </c>
      <c r="P8" s="22">
        <v>1.1148527417432621</v>
      </c>
      <c r="Q8" s="22">
        <v>1.254197642505511</v>
      </c>
      <c r="R8" s="115">
        <v>1.0304649090159355</v>
      </c>
      <c r="S8" s="115">
        <v>0.97019048381486073</v>
      </c>
      <c r="T8" s="120">
        <v>0.95280950817468224</v>
      </c>
      <c r="U8" s="120">
        <v>0.98191831736402324</v>
      </c>
      <c r="V8" s="120">
        <v>1.2088130220207387</v>
      </c>
      <c r="W8" s="120">
        <v>1.1419929048536099</v>
      </c>
      <c r="X8" s="115">
        <v>1.1035001718451678</v>
      </c>
      <c r="Y8" s="115">
        <v>1.2288282349868875</v>
      </c>
    </row>
    <row r="9" spans="1:25" x14ac:dyDescent="0.3">
      <c r="H9" s="33" t="s">
        <v>100</v>
      </c>
      <c r="I9" s="31" t="s">
        <v>101</v>
      </c>
      <c r="J9" s="17">
        <v>2.69122478878</v>
      </c>
      <c r="K9" s="17">
        <v>1.90355931125</v>
      </c>
      <c r="L9" s="17">
        <v>2.9120624657400001</v>
      </c>
      <c r="M9" s="17">
        <v>2.7329473284099999</v>
      </c>
      <c r="N9" s="17">
        <v>3.1735048317699999</v>
      </c>
      <c r="O9" s="17">
        <v>3.4876311516800005</v>
      </c>
      <c r="P9" s="17">
        <v>3.5758993313200005</v>
      </c>
      <c r="Q9" s="17">
        <v>1.8777672966799983</v>
      </c>
      <c r="R9" s="116">
        <v>3.56189666653</v>
      </c>
      <c r="S9" s="116">
        <v>3.967945730999999</v>
      </c>
      <c r="T9" s="114">
        <v>4.4103701449100008</v>
      </c>
      <c r="U9" s="114">
        <v>4.2854858621299998</v>
      </c>
      <c r="V9" s="114">
        <v>3.8160807939500003</v>
      </c>
      <c r="W9" s="114">
        <v>4.1063189816499994</v>
      </c>
      <c r="X9" s="116">
        <v>4.4043949362899992</v>
      </c>
      <c r="Y9" s="116">
        <v>4.5408284465400008</v>
      </c>
    </row>
    <row r="10" spans="1:25" x14ac:dyDescent="0.3">
      <c r="J10" s="22"/>
      <c r="K10" s="22"/>
      <c r="L10" s="22"/>
      <c r="M10" s="22"/>
      <c r="N10" s="46"/>
      <c r="O10" s="46"/>
      <c r="P10" s="46"/>
      <c r="Q10" s="64"/>
      <c r="R10" s="66"/>
    </row>
    <row r="11" spans="1:25" x14ac:dyDescent="0.3">
      <c r="J11" s="17"/>
      <c r="K11" s="17"/>
      <c r="L11" s="46"/>
      <c r="M11" s="46"/>
      <c r="N11" s="67"/>
      <c r="O11" s="67"/>
      <c r="P11" s="67"/>
      <c r="Q11" s="68"/>
    </row>
    <row r="12" spans="1:25" x14ac:dyDescent="0.3">
      <c r="J12" s="8"/>
      <c r="K12" s="8"/>
      <c r="L12" s="8"/>
      <c r="M12" s="8"/>
      <c r="N12" s="8"/>
      <c r="O12" s="8"/>
      <c r="P12" s="8"/>
      <c r="Q12" s="9"/>
    </row>
    <row r="13" spans="1:25" x14ac:dyDescent="0.3">
      <c r="J13" s="8"/>
      <c r="K13" s="8"/>
      <c r="L13" s="8"/>
      <c r="M13" s="8"/>
      <c r="N13" s="8"/>
      <c r="O13" s="8"/>
      <c r="P13" s="8"/>
      <c r="Q13" s="9"/>
    </row>
    <row r="14" spans="1:25" x14ac:dyDescent="0.3">
      <c r="J14" s="8"/>
      <c r="K14" s="8"/>
      <c r="L14" s="8"/>
      <c r="M14" s="8"/>
      <c r="N14" s="8"/>
      <c r="O14" s="8"/>
      <c r="P14" s="8"/>
      <c r="Q14" s="9"/>
    </row>
    <row r="15" spans="1:25" x14ac:dyDescent="0.3">
      <c r="J15" s="8"/>
      <c r="K15" s="8"/>
      <c r="L15" s="8"/>
      <c r="M15" s="8"/>
      <c r="N15" s="8"/>
      <c r="O15" s="8"/>
      <c r="P15" s="8"/>
      <c r="Q15" s="9"/>
    </row>
    <row r="16" spans="1:25" x14ac:dyDescent="0.3">
      <c r="J16" s="8"/>
      <c r="K16" s="8"/>
      <c r="L16" s="8"/>
      <c r="M16" s="8"/>
      <c r="N16" s="8"/>
      <c r="O16" s="8"/>
      <c r="P16" s="8"/>
      <c r="Q16" s="9"/>
    </row>
    <row r="17" spans="10:17" x14ac:dyDescent="0.3">
      <c r="J17" s="8"/>
      <c r="K17" s="8"/>
      <c r="L17" s="8"/>
      <c r="M17" s="8"/>
      <c r="N17" s="8"/>
      <c r="O17" s="8"/>
      <c r="P17" s="8"/>
      <c r="Q17" s="9"/>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32"/>
  <dimension ref="A1:Y19"/>
  <sheetViews>
    <sheetView showGridLines="0" zoomScale="120" zoomScaleNormal="120" workbookViewId="0">
      <selection activeCell="I1" sqref="I1"/>
    </sheetView>
  </sheetViews>
  <sheetFormatPr defaultRowHeight="14.4" x14ac:dyDescent="0.3"/>
  <cols>
    <col min="7" max="7" width="6.44140625" customWidth="1"/>
    <col min="8" max="8" width="21.33203125" customWidth="1"/>
    <col min="9" max="9" width="11.6640625" customWidth="1"/>
    <col min="10" max="10" width="4.6640625" bestFit="1" customWidth="1"/>
    <col min="11" max="12" width="3.6640625" bestFit="1" customWidth="1"/>
    <col min="13" max="13" width="4.6640625" customWidth="1"/>
    <col min="14" max="14" width="3.6640625" bestFit="1" customWidth="1"/>
    <col min="15" max="15" width="4.6640625" customWidth="1"/>
    <col min="16" max="16" width="3.6640625" bestFit="1" customWidth="1"/>
    <col min="17" max="17" width="4.6640625" customWidth="1"/>
    <col min="18" max="18" width="3.6640625" bestFit="1" customWidth="1"/>
    <col min="19" max="19" width="4.6640625" customWidth="1"/>
    <col min="20" max="20" width="3.6640625" bestFit="1" customWidth="1"/>
    <col min="21" max="21" width="4.6640625" bestFit="1" customWidth="1"/>
    <col min="22" max="22" width="3.6640625" bestFit="1" customWidth="1"/>
    <col min="23" max="25" width="4.6640625" bestFit="1" customWidth="1"/>
  </cols>
  <sheetData>
    <row r="1" spans="1:25" x14ac:dyDescent="0.3">
      <c r="A1" s="2" t="s">
        <v>48</v>
      </c>
      <c r="B1" s="28" t="s">
        <v>128</v>
      </c>
      <c r="I1" s="43" t="s">
        <v>50</v>
      </c>
    </row>
    <row r="2" spans="1:25" x14ac:dyDescent="0.3">
      <c r="A2" s="2" t="s">
        <v>51</v>
      </c>
      <c r="B2" s="28" t="s">
        <v>129</v>
      </c>
      <c r="H2" s="8"/>
      <c r="I2" s="8"/>
      <c r="J2" s="8"/>
      <c r="K2" s="8"/>
      <c r="L2" s="8"/>
      <c r="M2" s="8"/>
      <c r="N2" s="8"/>
      <c r="O2" s="8"/>
      <c r="P2" s="8"/>
      <c r="Q2" s="8"/>
    </row>
    <row r="3" spans="1:25" x14ac:dyDescent="0.3">
      <c r="A3" s="3" t="s">
        <v>52</v>
      </c>
      <c r="B3" s="29" t="s">
        <v>53</v>
      </c>
      <c r="H3" s="8"/>
      <c r="I3" s="8"/>
      <c r="J3" s="8"/>
      <c r="K3" s="8"/>
      <c r="L3" s="8"/>
      <c r="M3" s="8"/>
      <c r="N3" s="8"/>
      <c r="O3" s="8"/>
      <c r="P3" s="8"/>
      <c r="Q3" s="8"/>
    </row>
    <row r="4" spans="1:25" x14ac:dyDescent="0.3">
      <c r="A4" s="3" t="s">
        <v>54</v>
      </c>
      <c r="B4" s="29" t="s">
        <v>55</v>
      </c>
      <c r="H4" s="8"/>
      <c r="I4" s="8"/>
      <c r="J4" s="8"/>
      <c r="K4" s="8"/>
      <c r="L4" s="8"/>
      <c r="M4" s="8"/>
      <c r="N4" s="8"/>
      <c r="O4" s="8"/>
      <c r="P4" s="8"/>
      <c r="Q4" s="8"/>
    </row>
    <row r="5" spans="1:25" x14ac:dyDescent="0.3">
      <c r="A5" s="4" t="s">
        <v>56</v>
      </c>
      <c r="B5" s="29" t="s">
        <v>349</v>
      </c>
      <c r="H5" s="8"/>
      <c r="I5" s="8"/>
      <c r="J5" s="8"/>
      <c r="K5" s="8"/>
      <c r="L5" s="8"/>
      <c r="M5" s="8"/>
      <c r="N5" s="8"/>
      <c r="O5" s="8"/>
      <c r="P5" s="8"/>
      <c r="Q5" s="8"/>
    </row>
    <row r="6" spans="1:25" x14ac:dyDescent="0.3">
      <c r="A6" s="4" t="s">
        <v>57</v>
      </c>
      <c r="B6" s="30" t="s">
        <v>350</v>
      </c>
      <c r="H6" s="8"/>
      <c r="I6" s="8"/>
      <c r="J6" s="8"/>
      <c r="K6" s="8"/>
      <c r="L6" s="8"/>
      <c r="M6" s="8"/>
      <c r="N6" s="8"/>
      <c r="O6" s="8"/>
      <c r="P6" s="8"/>
      <c r="Q6" s="8"/>
    </row>
    <row r="7" spans="1:25" x14ac:dyDescent="0.3">
      <c r="H7" s="8"/>
      <c r="I7" s="8"/>
      <c r="J7" s="6" t="s">
        <v>76</v>
      </c>
      <c r="K7" s="6"/>
      <c r="L7" s="6"/>
      <c r="M7" s="6" t="s">
        <v>130</v>
      </c>
      <c r="N7" s="6"/>
      <c r="O7" s="6" t="s">
        <v>133</v>
      </c>
      <c r="P7" s="6"/>
      <c r="Q7" s="6" t="s">
        <v>144</v>
      </c>
      <c r="R7" s="6"/>
      <c r="S7" s="6" t="s">
        <v>151</v>
      </c>
      <c r="T7" s="6"/>
      <c r="U7" s="6" t="s">
        <v>257</v>
      </c>
      <c r="V7" s="6"/>
      <c r="W7" s="6" t="s">
        <v>269</v>
      </c>
      <c r="X7" s="6"/>
      <c r="Y7" s="6" t="s">
        <v>343</v>
      </c>
    </row>
    <row r="8" spans="1:25" x14ac:dyDescent="0.3">
      <c r="H8" s="8"/>
      <c r="I8" s="8"/>
      <c r="J8" s="149" t="s">
        <v>77</v>
      </c>
      <c r="K8" s="149"/>
      <c r="L8" s="149"/>
      <c r="M8" s="149" t="s">
        <v>131</v>
      </c>
      <c r="N8" s="149"/>
      <c r="O8" s="149" t="s">
        <v>134</v>
      </c>
      <c r="P8" s="149"/>
      <c r="Q8" s="149" t="s">
        <v>143</v>
      </c>
      <c r="R8" s="149"/>
      <c r="S8" s="149" t="s">
        <v>152</v>
      </c>
      <c r="T8" s="149"/>
      <c r="U8" s="149" t="s">
        <v>258</v>
      </c>
      <c r="V8" s="149"/>
      <c r="W8" s="149" t="s">
        <v>270</v>
      </c>
      <c r="X8" s="149"/>
      <c r="Y8" s="160" t="s">
        <v>344</v>
      </c>
    </row>
    <row r="9" spans="1:25" x14ac:dyDescent="0.3">
      <c r="H9" s="33" t="s">
        <v>102</v>
      </c>
      <c r="I9" s="51" t="s">
        <v>103</v>
      </c>
      <c r="J9" s="46">
        <v>0.73148599965237882</v>
      </c>
      <c r="K9" s="46">
        <v>0.72920026170789476</v>
      </c>
      <c r="L9" s="46">
        <v>0.72176907820069414</v>
      </c>
      <c r="M9" s="46">
        <v>0.7169224883561538</v>
      </c>
      <c r="N9" s="46">
        <v>0.714287705995302</v>
      </c>
      <c r="O9" s="46">
        <v>0.73485042899546626</v>
      </c>
      <c r="P9" s="46">
        <v>0.73576965973166364</v>
      </c>
      <c r="Q9" s="46">
        <v>0.75469143231729252</v>
      </c>
      <c r="R9" s="47">
        <v>0.7149786343668505</v>
      </c>
      <c r="S9" s="47">
        <v>0.7343399300186445</v>
      </c>
      <c r="T9" s="47">
        <v>0.77173849942292383</v>
      </c>
      <c r="U9" s="47">
        <v>0.78610072221453875</v>
      </c>
      <c r="V9" s="47">
        <v>0.72766994616109881</v>
      </c>
      <c r="W9" s="47">
        <v>0.74547028274456517</v>
      </c>
      <c r="X9" s="54">
        <v>0.75718101524045911</v>
      </c>
      <c r="Y9" s="54">
        <v>0.79084845908378976</v>
      </c>
    </row>
    <row r="10" spans="1:25" x14ac:dyDescent="0.3">
      <c r="H10" s="33" t="s">
        <v>104</v>
      </c>
      <c r="I10" s="31" t="s">
        <v>105</v>
      </c>
      <c r="J10" s="46">
        <v>0.25926642150777196</v>
      </c>
      <c r="K10" s="46">
        <v>0.26459134897628217</v>
      </c>
      <c r="L10" s="46">
        <v>0.27198095410317169</v>
      </c>
      <c r="M10" s="46">
        <v>0.27741076748489085</v>
      </c>
      <c r="N10" s="46">
        <v>0.27920550761090424</v>
      </c>
      <c r="O10" s="46">
        <v>0.25978048154649858</v>
      </c>
      <c r="P10" s="46">
        <v>0.25816965072370085</v>
      </c>
      <c r="Q10" s="46">
        <v>0.23699887169556991</v>
      </c>
      <c r="R10" s="47">
        <v>0.26578792717214761</v>
      </c>
      <c r="S10" s="47">
        <v>0.24857217167665821</v>
      </c>
      <c r="T10" s="47">
        <v>0.21374521549383713</v>
      </c>
      <c r="U10" s="47">
        <v>0.19818194166745082</v>
      </c>
      <c r="V10" s="47">
        <v>0.24042478209962695</v>
      </c>
      <c r="W10" s="47">
        <v>0.22598870936157006</v>
      </c>
      <c r="X10" s="54">
        <v>0.21122035879090065</v>
      </c>
      <c r="Y10" s="54">
        <v>0.19303496436600698</v>
      </c>
    </row>
    <row r="11" spans="1:25" x14ac:dyDescent="0.3">
      <c r="H11" s="33" t="s">
        <v>106</v>
      </c>
      <c r="I11" s="52" t="s">
        <v>107</v>
      </c>
      <c r="J11" s="46">
        <v>9.2475788398493648E-3</v>
      </c>
      <c r="K11" s="46">
        <v>6.2083893158230577E-3</v>
      </c>
      <c r="L11" s="46">
        <v>6.2499676961342314E-3</v>
      </c>
      <c r="M11" s="46">
        <v>5.6667441589553528E-3</v>
      </c>
      <c r="N11" s="46">
        <v>6.5067863937938262E-3</v>
      </c>
      <c r="O11" s="46">
        <v>5.369089458035126E-3</v>
      </c>
      <c r="P11" s="46">
        <v>6.0606895446354437E-3</v>
      </c>
      <c r="Q11" s="46">
        <v>8.309695987137598E-3</v>
      </c>
      <c r="R11" s="47">
        <v>1.9233438461001871E-2</v>
      </c>
      <c r="S11" s="47">
        <v>1.7087898304697251E-2</v>
      </c>
      <c r="T11" s="47">
        <v>1.4516285083239024E-2</v>
      </c>
      <c r="U11" s="47">
        <v>1.5717336118010471E-2</v>
      </c>
      <c r="V11" s="47">
        <v>3.1905271739274217E-2</v>
      </c>
      <c r="W11" s="47">
        <v>2.8541007893864753E-2</v>
      </c>
      <c r="X11" s="54">
        <v>3.1598625968640062E-2</v>
      </c>
      <c r="Y11" s="54">
        <v>1.6116576550203317E-2</v>
      </c>
    </row>
    <row r="12" spans="1:25" x14ac:dyDescent="0.3">
      <c r="H12" s="8"/>
      <c r="I12" s="8"/>
      <c r="J12" s="17"/>
      <c r="K12" s="17"/>
      <c r="L12" s="17"/>
      <c r="M12" s="17"/>
      <c r="N12" s="8"/>
      <c r="O12" s="8"/>
      <c r="P12" s="8"/>
      <c r="Q12" s="8"/>
    </row>
    <row r="13" spans="1:25" x14ac:dyDescent="0.3">
      <c r="H13" s="8"/>
      <c r="I13" s="8"/>
      <c r="J13" s="22"/>
      <c r="K13" s="22"/>
      <c r="L13" s="22"/>
      <c r="M13" s="22"/>
      <c r="N13" s="22"/>
      <c r="O13" s="22"/>
      <c r="P13" s="8"/>
      <c r="Q13" s="8"/>
    </row>
    <row r="14" spans="1:25" x14ac:dyDescent="0.3">
      <c r="H14" s="8"/>
      <c r="I14" s="8"/>
      <c r="J14" s="22"/>
      <c r="K14" s="22"/>
      <c r="L14" s="22"/>
      <c r="M14" s="22"/>
      <c r="N14" s="22"/>
      <c r="O14" s="22"/>
      <c r="P14" s="8"/>
      <c r="Q14" s="8"/>
    </row>
    <row r="15" spans="1:25" x14ac:dyDescent="0.3">
      <c r="H15" s="8"/>
      <c r="I15" s="8"/>
      <c r="J15" s="22"/>
      <c r="K15" s="22"/>
      <c r="L15" s="22"/>
      <c r="M15" s="22"/>
      <c r="N15" s="22"/>
      <c r="O15" s="22"/>
      <c r="P15" s="8"/>
      <c r="Q15" s="8"/>
    </row>
    <row r="16" spans="1:25" x14ac:dyDescent="0.3">
      <c r="H16" s="8"/>
      <c r="I16" s="8"/>
      <c r="J16" s="8"/>
      <c r="K16" s="8"/>
      <c r="L16" s="8"/>
      <c r="M16" s="8"/>
      <c r="N16" s="8"/>
      <c r="O16" s="8"/>
      <c r="P16" s="8"/>
      <c r="Q16" s="8"/>
    </row>
    <row r="17" spans="8:17" x14ac:dyDescent="0.3">
      <c r="H17" s="8"/>
      <c r="I17" s="8"/>
      <c r="J17" s="8"/>
      <c r="K17" s="8"/>
      <c r="L17" s="8"/>
      <c r="M17" s="8"/>
      <c r="N17" s="8"/>
      <c r="O17" s="8"/>
      <c r="P17" s="8"/>
      <c r="Q17" s="8"/>
    </row>
    <row r="18" spans="8:17" x14ac:dyDescent="0.3">
      <c r="H18" s="8"/>
      <c r="I18" s="8"/>
      <c r="J18" s="8"/>
      <c r="K18" s="8"/>
      <c r="L18" s="8"/>
      <c r="M18" s="8"/>
      <c r="N18" s="8"/>
      <c r="O18" s="8"/>
      <c r="P18" s="8"/>
      <c r="Q18" s="8"/>
    </row>
    <row r="19" spans="8:17" x14ac:dyDescent="0.3">
      <c r="H19" s="8"/>
      <c r="I19" s="8"/>
      <c r="J19" s="8"/>
      <c r="K19" s="8"/>
      <c r="L19" s="8"/>
      <c r="M19" s="8"/>
      <c r="N19" s="8"/>
      <c r="O19" s="8"/>
      <c r="P19" s="8"/>
      <c r="Q19" s="8"/>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4"/>
  <dimension ref="A1:AA40"/>
  <sheetViews>
    <sheetView showGridLines="0" zoomScale="120" zoomScaleNormal="120" workbookViewId="0">
      <selection activeCell="I1" sqref="I1"/>
    </sheetView>
  </sheetViews>
  <sheetFormatPr defaultColWidth="8.5546875" defaultRowHeight="10.199999999999999" x14ac:dyDescent="0.2"/>
  <cols>
    <col min="1" max="6" width="8.5546875" style="24"/>
    <col min="7" max="7" width="4.6640625" style="24" customWidth="1"/>
    <col min="8" max="8" width="6.5546875" style="24" customWidth="1"/>
    <col min="9" max="9" width="7" style="24" customWidth="1"/>
    <col min="10" max="23" width="5.44140625" style="24" customWidth="1"/>
    <col min="24" max="24" width="7.88671875" style="24" bestFit="1" customWidth="1"/>
    <col min="25" max="26" width="8.6640625" style="24" bestFit="1" customWidth="1"/>
    <col min="27" max="16384" width="8.5546875" style="24"/>
  </cols>
  <sheetData>
    <row r="1" spans="1:27" x14ac:dyDescent="0.2">
      <c r="A1" s="23" t="s">
        <v>48</v>
      </c>
      <c r="B1" s="23" t="s">
        <v>132</v>
      </c>
      <c r="C1" s="13"/>
      <c r="D1" s="13"/>
      <c r="E1" s="13"/>
      <c r="F1" s="13"/>
      <c r="G1" s="13"/>
      <c r="H1" s="13"/>
      <c r="I1" s="104" t="s">
        <v>50</v>
      </c>
      <c r="J1" s="133"/>
      <c r="K1" s="133"/>
      <c r="L1" s="133"/>
      <c r="M1" s="133"/>
    </row>
    <row r="2" spans="1:27" x14ac:dyDescent="0.2">
      <c r="A2" s="23" t="s">
        <v>51</v>
      </c>
      <c r="B2" s="69" t="s">
        <v>261</v>
      </c>
      <c r="C2" s="13"/>
      <c r="D2" s="13"/>
      <c r="E2" s="13"/>
      <c r="F2" s="13"/>
      <c r="G2" s="13"/>
      <c r="H2" s="13"/>
      <c r="I2" s="13"/>
      <c r="J2" s="13"/>
      <c r="K2" s="13"/>
      <c r="L2" s="13"/>
      <c r="M2" s="13"/>
    </row>
    <row r="3" spans="1:27" x14ac:dyDescent="0.2">
      <c r="A3" s="13" t="s">
        <v>52</v>
      </c>
      <c r="B3" s="13" t="s">
        <v>53</v>
      </c>
      <c r="C3" s="13"/>
      <c r="D3" s="13"/>
      <c r="E3" s="13"/>
      <c r="F3" s="13"/>
      <c r="G3" s="13"/>
      <c r="H3" s="13"/>
      <c r="I3" s="13"/>
      <c r="J3" s="13"/>
      <c r="K3" s="13"/>
      <c r="L3" s="13"/>
      <c r="M3" s="13"/>
    </row>
    <row r="4" spans="1:27" x14ac:dyDescent="0.2">
      <c r="A4" s="13" t="s">
        <v>54</v>
      </c>
      <c r="B4" s="13" t="s">
        <v>55</v>
      </c>
      <c r="C4" s="13"/>
      <c r="D4" s="13"/>
      <c r="E4" s="13"/>
      <c r="F4" s="13"/>
      <c r="G4" s="13"/>
      <c r="H4" s="13"/>
      <c r="I4" s="13"/>
      <c r="J4" s="13"/>
      <c r="K4" s="13"/>
      <c r="L4" s="13"/>
      <c r="M4" s="13"/>
    </row>
    <row r="5" spans="1:27" x14ac:dyDescent="0.2">
      <c r="A5" s="13" t="s">
        <v>56</v>
      </c>
      <c r="B5" s="26" t="s">
        <v>183</v>
      </c>
      <c r="C5" s="13"/>
      <c r="D5" s="13"/>
      <c r="E5" s="13"/>
      <c r="F5" s="13"/>
      <c r="G5" s="13"/>
      <c r="H5" s="13"/>
      <c r="I5" s="13"/>
      <c r="J5" s="13"/>
      <c r="K5" s="13"/>
      <c r="L5" s="13"/>
      <c r="M5" s="13"/>
    </row>
    <row r="6" spans="1:27" x14ac:dyDescent="0.2">
      <c r="A6" s="13" t="s">
        <v>57</v>
      </c>
      <c r="B6" s="102" t="s">
        <v>249</v>
      </c>
      <c r="C6" s="13"/>
      <c r="D6" s="13"/>
      <c r="E6" s="13"/>
      <c r="F6" s="13"/>
      <c r="G6" s="13"/>
      <c r="H6" s="13"/>
      <c r="I6" s="13"/>
      <c r="J6" s="13"/>
      <c r="K6" s="13"/>
      <c r="L6" s="13"/>
      <c r="M6" s="13"/>
    </row>
    <row r="7" spans="1:27" x14ac:dyDescent="0.2">
      <c r="A7" s="13"/>
      <c r="C7" s="13"/>
      <c r="D7" s="13"/>
      <c r="E7" s="13"/>
      <c r="F7" s="13"/>
      <c r="G7" s="13"/>
      <c r="H7" s="13"/>
      <c r="I7" s="13"/>
      <c r="J7" s="98"/>
      <c r="K7" s="98"/>
      <c r="L7" s="13"/>
      <c r="M7" s="13"/>
    </row>
    <row r="8" spans="1:27" x14ac:dyDescent="0.2">
      <c r="A8" s="13"/>
      <c r="B8" s="13"/>
      <c r="C8" s="13"/>
      <c r="D8" s="13"/>
      <c r="E8" s="13"/>
      <c r="F8" s="13"/>
      <c r="G8" s="13"/>
      <c r="H8" s="13"/>
      <c r="I8" s="13"/>
      <c r="J8" s="98"/>
      <c r="K8" s="98"/>
      <c r="L8" s="13"/>
      <c r="M8" s="13"/>
    </row>
    <row r="9" spans="1:27" x14ac:dyDescent="0.2">
      <c r="A9" s="13"/>
      <c r="B9" s="13"/>
      <c r="C9" s="13"/>
      <c r="D9" s="13"/>
      <c r="E9" s="13"/>
      <c r="F9" s="13"/>
      <c r="G9" s="13"/>
      <c r="H9" s="13"/>
      <c r="I9" s="13"/>
      <c r="J9" s="98"/>
      <c r="K9" s="98"/>
      <c r="L9" s="13"/>
      <c r="M9" s="13"/>
    </row>
    <row r="10" spans="1:27" x14ac:dyDescent="0.2">
      <c r="A10" s="13"/>
      <c r="B10" s="13"/>
      <c r="C10" s="13"/>
      <c r="D10" s="13"/>
      <c r="E10" s="13"/>
      <c r="F10" s="13"/>
      <c r="G10" s="13"/>
      <c r="H10" s="13"/>
      <c r="I10" s="13"/>
      <c r="J10" s="98"/>
      <c r="K10" s="98"/>
      <c r="L10" s="13"/>
      <c r="M10" s="13"/>
    </row>
    <row r="11" spans="1:27" x14ac:dyDescent="0.2">
      <c r="A11" s="13"/>
      <c r="B11" s="13"/>
      <c r="C11" s="13"/>
      <c r="D11" s="13"/>
      <c r="E11" s="13"/>
      <c r="F11" s="13"/>
      <c r="G11" s="13"/>
      <c r="H11" s="13"/>
      <c r="J11" s="6">
        <v>44561</v>
      </c>
      <c r="K11" s="6">
        <v>44651</v>
      </c>
      <c r="L11" s="6">
        <v>44742</v>
      </c>
      <c r="M11" s="6">
        <v>44834</v>
      </c>
      <c r="N11" s="6">
        <v>44926</v>
      </c>
      <c r="O11" s="6">
        <v>45016</v>
      </c>
      <c r="P11" s="6">
        <v>45107</v>
      </c>
      <c r="Q11" s="6">
        <v>45199</v>
      </c>
      <c r="R11" s="6">
        <v>45291</v>
      </c>
      <c r="S11" s="6">
        <v>45382</v>
      </c>
      <c r="T11" s="6">
        <v>45473</v>
      </c>
      <c r="U11" s="6">
        <v>45565</v>
      </c>
      <c r="V11" s="6">
        <v>45657</v>
      </c>
      <c r="W11" s="6">
        <v>45747</v>
      </c>
      <c r="X11" s="6">
        <v>45838</v>
      </c>
      <c r="Y11" s="6">
        <v>45930</v>
      </c>
      <c r="Z11" s="6">
        <v>46022</v>
      </c>
    </row>
    <row r="12" spans="1:27" x14ac:dyDescent="0.2">
      <c r="A12" s="13"/>
      <c r="B12" s="13"/>
      <c r="C12" s="13"/>
      <c r="D12" s="13"/>
      <c r="E12" s="13"/>
      <c r="F12" s="13"/>
      <c r="G12" s="13"/>
      <c r="H12" s="13" t="s">
        <v>168</v>
      </c>
      <c r="I12" s="13" t="s">
        <v>167</v>
      </c>
      <c r="J12" s="25">
        <v>0.49059758713852419</v>
      </c>
      <c r="K12" s="25">
        <v>0.50126553098213866</v>
      </c>
      <c r="L12" s="25">
        <v>0.51447911136658708</v>
      </c>
      <c r="M12" s="25">
        <v>0.52045609743106891</v>
      </c>
      <c r="N12" s="25">
        <v>0.54244418406086503</v>
      </c>
      <c r="O12" s="53">
        <v>0.56954047966029675</v>
      </c>
      <c r="P12" s="53">
        <v>0.57844461093950694</v>
      </c>
      <c r="Q12" s="89">
        <v>0.60688363023839564</v>
      </c>
      <c r="R12" s="89">
        <v>0.62215574904414028</v>
      </c>
      <c r="S12" s="73">
        <v>0.61709035068468066</v>
      </c>
      <c r="T12" s="73">
        <v>0.62220922242457555</v>
      </c>
      <c r="U12" s="73">
        <v>0.62019129475924362</v>
      </c>
      <c r="V12" s="73">
        <v>0.62294038169307453</v>
      </c>
      <c r="W12" s="73">
        <v>0.62720692777214881</v>
      </c>
      <c r="X12" s="73">
        <v>0.62605234514202557</v>
      </c>
      <c r="Y12" s="73">
        <v>0.62556576230103811</v>
      </c>
      <c r="Z12" s="73">
        <v>0.62842620293358731</v>
      </c>
      <c r="AA12" s="150">
        <f t="shared" ref="AA12:AA14" si="0">Z12-Y12</f>
        <v>2.8604406325491993E-3</v>
      </c>
    </row>
    <row r="13" spans="1:27" x14ac:dyDescent="0.2">
      <c r="A13" s="13"/>
      <c r="B13" s="13"/>
      <c r="C13" s="13"/>
      <c r="D13" s="13"/>
      <c r="E13" s="13"/>
      <c r="F13" s="13"/>
      <c r="G13" s="13"/>
      <c r="H13" s="13" t="s">
        <v>47</v>
      </c>
      <c r="I13" s="24" t="s">
        <v>1</v>
      </c>
      <c r="J13" s="134">
        <v>0.32936794662503793</v>
      </c>
      <c r="K13" s="134">
        <v>0.33194357461340768</v>
      </c>
      <c r="L13" s="134">
        <v>0.33832270010807447</v>
      </c>
      <c r="M13" s="134">
        <v>0.349526705984886</v>
      </c>
      <c r="N13" s="25">
        <v>0.47307462522969773</v>
      </c>
      <c r="O13" s="25">
        <v>0.44586567065481697</v>
      </c>
      <c r="P13" s="53">
        <v>0.46945208202016947</v>
      </c>
      <c r="Q13" s="73">
        <v>0.46580487776984686</v>
      </c>
      <c r="R13" s="73">
        <v>0.47948102077663385</v>
      </c>
      <c r="S13" s="73">
        <v>0.52775849330990043</v>
      </c>
      <c r="T13" s="73">
        <v>0.57652354696812036</v>
      </c>
      <c r="U13" s="73">
        <v>0.63145717204436103</v>
      </c>
      <c r="V13" s="73">
        <v>0.70472958748832426</v>
      </c>
      <c r="W13" s="73">
        <v>0.71370903299295751</v>
      </c>
      <c r="X13" s="73">
        <v>0.64308408505284098</v>
      </c>
      <c r="Y13" s="73">
        <v>0.64322845283581476</v>
      </c>
      <c r="Z13" s="73">
        <v>0.6769906690994566</v>
      </c>
      <c r="AA13" s="150">
        <f t="shared" si="0"/>
        <v>3.3762216263641842E-2</v>
      </c>
    </row>
    <row r="14" spans="1:27" x14ac:dyDescent="0.2">
      <c r="A14" s="13"/>
      <c r="B14" s="13"/>
      <c r="C14" s="13"/>
      <c r="D14" s="13"/>
      <c r="E14" s="13"/>
      <c r="F14" s="13"/>
      <c r="G14" s="13"/>
      <c r="H14" s="13" t="s">
        <v>26</v>
      </c>
      <c r="I14" s="24" t="s">
        <v>3</v>
      </c>
      <c r="J14" s="134">
        <v>0.41440002156716016</v>
      </c>
      <c r="K14" s="134">
        <v>0.41738506019704269</v>
      </c>
      <c r="L14" s="134">
        <v>0.43055177516084514</v>
      </c>
      <c r="M14" s="134">
        <v>0.44605502111363687</v>
      </c>
      <c r="N14" s="25">
        <v>0.49756832855471789</v>
      </c>
      <c r="O14" s="25">
        <v>0.51443108442099927</v>
      </c>
      <c r="P14" s="53">
        <v>0.52750044156803766</v>
      </c>
      <c r="Q14" s="73">
        <v>0.53247729455219206</v>
      </c>
      <c r="R14" s="73">
        <v>0.55281827833542041</v>
      </c>
      <c r="S14" s="73">
        <v>0.55879999999999996</v>
      </c>
      <c r="T14" s="73">
        <v>0.57479999999999998</v>
      </c>
      <c r="U14" s="73">
        <v>0.5766</v>
      </c>
      <c r="V14" s="73">
        <v>0.58599999999999997</v>
      </c>
      <c r="W14" s="73">
        <v>0.59899999999999998</v>
      </c>
      <c r="X14" s="73">
        <v>0.61299999999999999</v>
      </c>
      <c r="Y14" s="73">
        <v>0.61440814312305836</v>
      </c>
      <c r="Z14" s="73">
        <v>0.63424067137807982</v>
      </c>
      <c r="AA14" s="150">
        <f t="shared" si="0"/>
        <v>1.9832528255021464E-2</v>
      </c>
    </row>
    <row r="15" spans="1:27" x14ac:dyDescent="0.2">
      <c r="A15" s="13"/>
      <c r="B15" s="13"/>
      <c r="C15" s="13"/>
      <c r="D15" s="13"/>
      <c r="E15" s="13"/>
      <c r="F15" s="13"/>
      <c r="G15" s="13"/>
      <c r="H15" s="13" t="s">
        <v>27</v>
      </c>
      <c r="I15" s="24" t="s">
        <v>4</v>
      </c>
      <c r="J15" s="134">
        <v>0.56775941301906196</v>
      </c>
      <c r="K15" s="134">
        <v>0.57362767716180119</v>
      </c>
      <c r="L15" s="134">
        <v>0.58413346218100504</v>
      </c>
      <c r="M15" s="134">
        <v>0.59504516610379365</v>
      </c>
      <c r="N15" s="25">
        <v>0.62555861028211479</v>
      </c>
      <c r="O15" s="25">
        <v>0.63496509074108165</v>
      </c>
      <c r="P15" s="53">
        <v>0.65027623056640793</v>
      </c>
      <c r="Q15" s="73">
        <v>0.64852956381235272</v>
      </c>
      <c r="R15" s="73">
        <v>0.66276949754992076</v>
      </c>
      <c r="S15" s="73">
        <v>0.66288255227230308</v>
      </c>
      <c r="T15" s="73">
        <v>0.67597350063227712</v>
      </c>
      <c r="U15" s="73">
        <v>0.68734025947263699</v>
      </c>
      <c r="V15" s="73">
        <v>0.66778262537287847</v>
      </c>
      <c r="W15" s="73">
        <v>0.68037856569314836</v>
      </c>
      <c r="X15" s="73">
        <v>0.67782664896426048</v>
      </c>
      <c r="Y15" s="73">
        <v>0.69240761344419366</v>
      </c>
      <c r="Z15" s="73">
        <v>0.70614764770099425</v>
      </c>
      <c r="AA15" s="150">
        <f>Z15-Y15</f>
        <v>1.3740034256800593E-2</v>
      </c>
    </row>
    <row r="16" spans="1:27" x14ac:dyDescent="0.2">
      <c r="A16" s="13"/>
      <c r="B16" s="13"/>
      <c r="C16" s="13"/>
      <c r="D16" s="13"/>
      <c r="E16" s="13"/>
      <c r="F16" s="13"/>
      <c r="G16" s="13"/>
      <c r="H16" s="13" t="s">
        <v>25</v>
      </c>
      <c r="I16" s="13" t="s">
        <v>0</v>
      </c>
      <c r="J16" s="25">
        <v>0.76254005964082738</v>
      </c>
      <c r="K16" s="25">
        <v>0.768404325333361</v>
      </c>
      <c r="L16" s="25">
        <v>0.78441392616912731</v>
      </c>
      <c r="M16" s="25">
        <v>0.7820209214604561</v>
      </c>
      <c r="N16" s="25">
        <v>0.78358400821801832</v>
      </c>
      <c r="O16" s="25">
        <v>0.78326456430562663</v>
      </c>
      <c r="P16" s="53">
        <v>0.77914767552586539</v>
      </c>
      <c r="Q16" s="89">
        <v>0.77817905002755905</v>
      </c>
      <c r="R16" s="89">
        <v>0.77627423623296654</v>
      </c>
      <c r="S16" s="73">
        <v>0.78119702125501611</v>
      </c>
      <c r="T16" s="73">
        <v>0.78117793654022838</v>
      </c>
      <c r="U16" s="73">
        <v>0.78332648226824297</v>
      </c>
      <c r="V16" s="73">
        <v>0.77819893272939777</v>
      </c>
      <c r="W16" s="73">
        <v>0.77978847377058447</v>
      </c>
      <c r="X16" s="73">
        <v>0.7746458922192806</v>
      </c>
      <c r="Y16" s="73">
        <v>0.7773137829807677</v>
      </c>
      <c r="Z16" s="73">
        <v>0.77445869868997741</v>
      </c>
      <c r="AA16" s="150">
        <f>Z16-Y16</f>
        <v>-2.8550842907902885E-3</v>
      </c>
    </row>
    <row r="17" spans="1:25" x14ac:dyDescent="0.2">
      <c r="A17" s="13"/>
      <c r="B17" s="13"/>
      <c r="C17" s="13"/>
      <c r="D17" s="13"/>
      <c r="E17" s="13"/>
      <c r="F17" s="13"/>
      <c r="G17" s="13"/>
      <c r="H17" s="13"/>
      <c r="I17" s="13"/>
      <c r="J17" s="13"/>
      <c r="K17" s="13"/>
      <c r="L17" s="13"/>
      <c r="M17" s="13"/>
      <c r="Y17" s="73"/>
    </row>
    <row r="18" spans="1:25" ht="13.5" customHeight="1" x14ac:dyDescent="0.2">
      <c r="A18" s="13"/>
      <c r="B18" s="13"/>
      <c r="C18" s="13"/>
      <c r="D18" s="13"/>
      <c r="E18" s="13"/>
      <c r="F18" s="13"/>
      <c r="G18" s="13"/>
      <c r="H18" s="13"/>
      <c r="Y18" s="73"/>
    </row>
    <row r="19" spans="1:25" x14ac:dyDescent="0.2">
      <c r="A19" s="13"/>
      <c r="B19" s="13"/>
      <c r="C19" s="13"/>
      <c r="D19" s="13"/>
      <c r="E19" s="13"/>
      <c r="F19" s="13"/>
      <c r="G19" s="13"/>
      <c r="H19" s="13"/>
      <c r="I19" s="13"/>
      <c r="J19" s="13"/>
      <c r="K19" s="13"/>
      <c r="L19" s="13"/>
      <c r="M19" s="13"/>
      <c r="Y19" s="73"/>
    </row>
    <row r="20" spans="1:25" x14ac:dyDescent="0.2">
      <c r="A20" s="13"/>
      <c r="B20" s="13"/>
      <c r="C20" s="13"/>
      <c r="D20" s="13"/>
      <c r="E20" s="13"/>
      <c r="F20" s="13"/>
      <c r="G20" s="13"/>
      <c r="H20" s="13"/>
    </row>
    <row r="21" spans="1:25" x14ac:dyDescent="0.2">
      <c r="A21" s="13"/>
      <c r="B21" s="13"/>
      <c r="C21" s="13"/>
      <c r="D21" s="13"/>
      <c r="E21" s="13"/>
      <c r="F21" s="13"/>
      <c r="G21" s="13"/>
      <c r="H21" s="13"/>
    </row>
    <row r="22" spans="1:25" x14ac:dyDescent="0.2">
      <c r="A22" s="13"/>
      <c r="B22" s="13"/>
      <c r="C22" s="13"/>
      <c r="D22" s="13"/>
      <c r="E22" s="13"/>
      <c r="F22" s="13"/>
      <c r="G22" s="13"/>
      <c r="H22" s="13"/>
    </row>
    <row r="23" spans="1:25" x14ac:dyDescent="0.2">
      <c r="A23" s="13"/>
      <c r="B23" s="13"/>
      <c r="C23" s="13"/>
      <c r="D23" s="13"/>
      <c r="E23" s="13"/>
      <c r="F23" s="13"/>
      <c r="G23" s="13"/>
      <c r="H23" s="13"/>
      <c r="I23" s="13"/>
      <c r="J23" s="13"/>
      <c r="K23" s="13"/>
      <c r="L23" s="13"/>
      <c r="M23" s="13"/>
    </row>
    <row r="24" spans="1:25" x14ac:dyDescent="0.2">
      <c r="A24" s="13"/>
      <c r="B24" s="13"/>
      <c r="C24" s="13"/>
      <c r="D24" s="13"/>
      <c r="E24" s="13"/>
      <c r="F24" s="13"/>
      <c r="G24" s="13"/>
    </row>
    <row r="25" spans="1:25" x14ac:dyDescent="0.2">
      <c r="A25" s="13"/>
      <c r="B25" s="13"/>
      <c r="C25" s="13"/>
      <c r="D25" s="13"/>
      <c r="E25" s="13"/>
      <c r="F25" s="13"/>
      <c r="G25" s="13"/>
    </row>
    <row r="26" spans="1:25" x14ac:dyDescent="0.2">
      <c r="A26" s="13"/>
      <c r="B26" s="13"/>
      <c r="C26" s="13"/>
      <c r="D26" s="13"/>
      <c r="E26" s="13"/>
      <c r="F26" s="13"/>
      <c r="G26" s="13"/>
    </row>
    <row r="27" spans="1:25" x14ac:dyDescent="0.2">
      <c r="A27" s="13"/>
      <c r="B27" s="13"/>
      <c r="C27" s="13"/>
      <c r="D27" s="13"/>
      <c r="E27" s="13"/>
      <c r="F27" s="13"/>
      <c r="G27" s="13"/>
    </row>
    <row r="28" spans="1:25" x14ac:dyDescent="0.2">
      <c r="A28" s="13"/>
      <c r="B28" s="13"/>
      <c r="C28" s="13"/>
      <c r="D28" s="13"/>
      <c r="E28" s="13"/>
      <c r="F28" s="13"/>
      <c r="G28" s="13"/>
    </row>
    <row r="29" spans="1:25" x14ac:dyDescent="0.2">
      <c r="A29" s="13"/>
      <c r="B29" s="13"/>
      <c r="C29" s="13"/>
      <c r="D29" s="13"/>
      <c r="E29" s="13"/>
      <c r="F29" s="13"/>
      <c r="G29" s="13"/>
    </row>
    <row r="30" spans="1:25" x14ac:dyDescent="0.2">
      <c r="A30" s="13"/>
      <c r="B30" s="13"/>
      <c r="C30" s="13"/>
      <c r="D30" s="13"/>
      <c r="E30" s="13"/>
      <c r="F30" s="13"/>
      <c r="G30" s="13"/>
    </row>
    <row r="31" spans="1:25" x14ac:dyDescent="0.2">
      <c r="A31" s="13"/>
      <c r="B31" s="13"/>
      <c r="C31" s="13"/>
      <c r="D31" s="13"/>
      <c r="E31" s="13"/>
      <c r="F31" s="13"/>
      <c r="G31" s="13"/>
    </row>
    <row r="32" spans="1:25" x14ac:dyDescent="0.2">
      <c r="A32" s="13"/>
      <c r="B32" s="13"/>
      <c r="C32" s="13"/>
      <c r="D32" s="13"/>
      <c r="E32" s="13"/>
      <c r="F32" s="13"/>
      <c r="G32" s="13"/>
    </row>
    <row r="33" spans="1:13" x14ac:dyDescent="0.2">
      <c r="A33" s="13"/>
      <c r="B33" s="13"/>
      <c r="C33" s="13"/>
      <c r="D33" s="13"/>
      <c r="E33" s="13"/>
      <c r="F33" s="13"/>
      <c r="G33" s="13"/>
    </row>
    <row r="34" spans="1:13" x14ac:dyDescent="0.2">
      <c r="A34" s="13"/>
      <c r="B34" s="13"/>
      <c r="C34" s="13"/>
      <c r="D34" s="13"/>
      <c r="E34" s="13"/>
      <c r="F34" s="13"/>
      <c r="G34" s="13"/>
    </row>
    <row r="35" spans="1:13" x14ac:dyDescent="0.2">
      <c r="A35" s="13"/>
      <c r="B35" s="13"/>
      <c r="C35" s="13"/>
      <c r="D35" s="13"/>
      <c r="E35" s="13"/>
      <c r="F35" s="13"/>
      <c r="G35" s="13"/>
    </row>
    <row r="36" spans="1:13" x14ac:dyDescent="0.2">
      <c r="A36" s="13"/>
      <c r="B36" s="13"/>
      <c r="C36" s="13"/>
      <c r="D36" s="13"/>
      <c r="E36" s="13"/>
      <c r="F36" s="13"/>
      <c r="G36" s="13"/>
    </row>
    <row r="37" spans="1:13" x14ac:dyDescent="0.2">
      <c r="A37" s="13"/>
      <c r="B37" s="13"/>
      <c r="C37" s="13"/>
      <c r="D37" s="13"/>
      <c r="E37" s="13"/>
      <c r="F37" s="13"/>
      <c r="G37" s="13"/>
    </row>
    <row r="38" spans="1:13" x14ac:dyDescent="0.2">
      <c r="A38" s="13"/>
      <c r="B38" s="13"/>
      <c r="C38" s="13"/>
      <c r="D38" s="13"/>
      <c r="E38" s="13"/>
      <c r="F38" s="13"/>
      <c r="G38" s="13"/>
      <c r="H38" s="13"/>
      <c r="I38" s="13"/>
      <c r="J38" s="13"/>
      <c r="K38" s="13"/>
      <c r="L38" s="13"/>
      <c r="M38" s="13"/>
    </row>
    <row r="39" spans="1:13" x14ac:dyDescent="0.2">
      <c r="A39" s="13"/>
      <c r="B39" s="13"/>
      <c r="C39" s="13"/>
      <c r="D39" s="13"/>
      <c r="E39" s="13"/>
      <c r="F39" s="13"/>
    </row>
    <row r="40" spans="1:13" x14ac:dyDescent="0.2">
      <c r="A40" s="13"/>
      <c r="B40" s="13"/>
      <c r="C40" s="13"/>
      <c r="D40" s="13"/>
      <c r="E40" s="13"/>
      <c r="F40" s="13"/>
    </row>
  </sheetData>
  <hyperlinks>
    <hyperlink ref="I1" location="Tartalom_Index!A1" display="Vissza a Tartalomra / Return to the Index"/>
    <hyperlink ref="I1" location="Перелік_Index!A1" display="Повернутися до переліку / Return to the Index"/>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3"/>
  <dimension ref="A1:AC23"/>
  <sheetViews>
    <sheetView showGridLines="0" zoomScale="120" zoomScaleNormal="120" workbookViewId="0">
      <selection activeCell="H1" sqref="H1"/>
    </sheetView>
  </sheetViews>
  <sheetFormatPr defaultRowHeight="14.4" x14ac:dyDescent="0.3"/>
  <cols>
    <col min="7" max="7" width="7.6640625" customWidth="1"/>
    <col min="8" max="9" width="13.6640625" customWidth="1"/>
    <col min="10" max="24" width="4.6640625" bestFit="1" customWidth="1"/>
    <col min="25" max="25" width="4.6640625" customWidth="1"/>
    <col min="26" max="26" width="5.33203125" bestFit="1" customWidth="1"/>
    <col min="27" max="29" width="5.5546875" customWidth="1"/>
  </cols>
  <sheetData>
    <row r="1" spans="1:29" x14ac:dyDescent="0.3">
      <c r="A1" s="2" t="s">
        <v>48</v>
      </c>
      <c r="B1" s="28" t="s">
        <v>108</v>
      </c>
      <c r="H1" s="43" t="s">
        <v>50</v>
      </c>
      <c r="I1" s="44"/>
    </row>
    <row r="2" spans="1:29" x14ac:dyDescent="0.3">
      <c r="A2" s="2" t="s">
        <v>51</v>
      </c>
      <c r="B2" s="86" t="s">
        <v>109</v>
      </c>
      <c r="H2" s="8"/>
      <c r="I2" s="8"/>
      <c r="J2" s="8"/>
      <c r="K2" s="8"/>
      <c r="L2" s="8"/>
      <c r="M2" s="8"/>
      <c r="N2" s="8"/>
      <c r="O2" s="8"/>
      <c r="P2" s="8"/>
    </row>
    <row r="3" spans="1:29" x14ac:dyDescent="0.3">
      <c r="A3" s="3" t="s">
        <v>52</v>
      </c>
      <c r="B3" s="29" t="s">
        <v>53</v>
      </c>
      <c r="H3" s="8"/>
      <c r="I3" s="8"/>
      <c r="J3" s="8"/>
      <c r="K3" s="8"/>
      <c r="L3" s="8"/>
      <c r="M3" s="8"/>
      <c r="N3" s="8"/>
      <c r="O3" s="8"/>
      <c r="P3" s="8"/>
    </row>
    <row r="4" spans="1:29" x14ac:dyDescent="0.3">
      <c r="A4" s="3" t="s">
        <v>54</v>
      </c>
      <c r="B4" s="29" t="s">
        <v>55</v>
      </c>
      <c r="H4" s="8"/>
      <c r="I4" s="8"/>
      <c r="J4" s="8"/>
      <c r="K4" s="8"/>
      <c r="L4" s="8"/>
      <c r="M4" s="8"/>
      <c r="N4" s="8"/>
      <c r="O4" s="8"/>
      <c r="P4" s="8"/>
    </row>
    <row r="5" spans="1:29" x14ac:dyDescent="0.3">
      <c r="A5" s="4" t="s">
        <v>56</v>
      </c>
      <c r="B5" s="29" t="s">
        <v>186</v>
      </c>
      <c r="H5" s="8"/>
      <c r="I5" s="8"/>
      <c r="J5" s="8"/>
      <c r="K5" s="8"/>
      <c r="L5" s="8"/>
      <c r="M5" s="8"/>
      <c r="N5" s="8"/>
      <c r="O5" s="8"/>
      <c r="P5" s="8"/>
    </row>
    <row r="6" spans="1:29" x14ac:dyDescent="0.3">
      <c r="A6" s="4" t="s">
        <v>57</v>
      </c>
      <c r="B6" s="87" t="s">
        <v>121</v>
      </c>
      <c r="H6" s="8"/>
      <c r="I6" s="8"/>
      <c r="J6" s="8"/>
      <c r="K6" s="8"/>
      <c r="L6" s="8"/>
      <c r="M6" s="8"/>
      <c r="N6" s="8"/>
      <c r="O6" s="8"/>
      <c r="P6" s="8"/>
    </row>
    <row r="7" spans="1:29" x14ac:dyDescent="0.3">
      <c r="H7" s="8"/>
      <c r="I7" s="8"/>
      <c r="J7" s="8"/>
      <c r="K7" s="8"/>
      <c r="L7" s="8"/>
      <c r="M7" s="8"/>
      <c r="N7" s="8"/>
      <c r="O7" s="8"/>
      <c r="P7" s="8"/>
      <c r="R7" s="114"/>
      <c r="U7" s="117">
        <v>-1</v>
      </c>
    </row>
    <row r="8" spans="1:29" x14ac:dyDescent="0.3">
      <c r="H8" s="8"/>
      <c r="I8" s="8"/>
      <c r="J8" s="6" t="s">
        <v>76</v>
      </c>
      <c r="K8" s="6"/>
      <c r="L8" s="6"/>
      <c r="M8" s="6" t="s">
        <v>130</v>
      </c>
      <c r="N8" s="6"/>
      <c r="O8" s="6" t="s">
        <v>133</v>
      </c>
      <c r="P8" s="6"/>
      <c r="Q8" s="6" t="s">
        <v>144</v>
      </c>
      <c r="R8" s="6"/>
      <c r="S8" s="6" t="s">
        <v>151</v>
      </c>
      <c r="T8" s="6"/>
      <c r="U8" s="6" t="s">
        <v>257</v>
      </c>
      <c r="V8" s="6"/>
      <c r="W8" s="6" t="s">
        <v>269</v>
      </c>
      <c r="X8" s="6"/>
      <c r="Y8" s="6" t="s">
        <v>343</v>
      </c>
    </row>
    <row r="9" spans="1:29" x14ac:dyDescent="0.3">
      <c r="H9" s="8"/>
      <c r="I9" s="8"/>
      <c r="J9" s="149" t="s">
        <v>77</v>
      </c>
      <c r="K9" s="149"/>
      <c r="L9" s="149"/>
      <c r="M9" s="149" t="s">
        <v>131</v>
      </c>
      <c r="N9" s="149"/>
      <c r="O9" s="149" t="s">
        <v>134</v>
      </c>
      <c r="P9" s="149"/>
      <c r="Q9" s="149" t="s">
        <v>143</v>
      </c>
      <c r="R9" s="149"/>
      <c r="S9" s="149" t="s">
        <v>152</v>
      </c>
      <c r="T9" s="149"/>
      <c r="U9" s="149" t="s">
        <v>258</v>
      </c>
      <c r="V9" s="149"/>
      <c r="W9" s="149" t="s">
        <v>270</v>
      </c>
      <c r="X9" s="149"/>
      <c r="Y9" s="160" t="s">
        <v>344</v>
      </c>
    </row>
    <row r="10" spans="1:29" x14ac:dyDescent="0.3">
      <c r="H10" s="17" t="s">
        <v>162</v>
      </c>
      <c r="I10" s="98" t="s">
        <v>237</v>
      </c>
      <c r="J10" s="55">
        <v>0.63769696214000005</v>
      </c>
      <c r="K10" s="55">
        <v>0.39648571546</v>
      </c>
      <c r="L10" s="55">
        <v>0.5618303846699999</v>
      </c>
      <c r="M10" s="55">
        <v>0.60747462100000016</v>
      </c>
      <c r="N10" s="55">
        <v>0.65592093632000004</v>
      </c>
      <c r="O10" s="55">
        <v>0.7816140079899998</v>
      </c>
      <c r="P10" s="55">
        <v>0.8069764891300002</v>
      </c>
      <c r="Q10" s="55">
        <v>0.45383700217999978</v>
      </c>
      <c r="R10" s="117">
        <v>0.82069818044999998</v>
      </c>
      <c r="S10" s="117">
        <v>0.9272744531099999</v>
      </c>
      <c r="T10" s="117">
        <v>1.0817150994400007</v>
      </c>
      <c r="U10" s="117">
        <v>0.93083549506999974</v>
      </c>
      <c r="V10" s="117">
        <v>1.01762128311</v>
      </c>
      <c r="W10" s="117">
        <v>1.1267791433500003</v>
      </c>
      <c r="X10" s="117">
        <v>1.1575178957699999</v>
      </c>
      <c r="Y10" s="117">
        <v>1.1213933372199993</v>
      </c>
      <c r="AA10" s="70">
        <f t="shared" ref="AA10:AC15" si="0">W10/V10-1</f>
        <v>0.10726766632317064</v>
      </c>
      <c r="AB10" s="70">
        <f t="shared" si="0"/>
        <v>2.7280192929921343E-2</v>
      </c>
      <c r="AC10" s="70">
        <f t="shared" si="0"/>
        <v>-3.1208639349778577E-2</v>
      </c>
    </row>
    <row r="11" spans="1:29" x14ac:dyDescent="0.3">
      <c r="H11" s="17" t="s">
        <v>160</v>
      </c>
      <c r="I11" s="98" t="s">
        <v>245</v>
      </c>
      <c r="J11" s="55">
        <v>6.0430791890000002E-2</v>
      </c>
      <c r="K11" s="55">
        <v>6.0206047589999992E-2</v>
      </c>
      <c r="L11" s="55">
        <v>6.7070596029999999E-2</v>
      </c>
      <c r="M11" s="55">
        <v>4.3774494060000002E-2</v>
      </c>
      <c r="N11" s="55">
        <v>5.4579266059999999E-2</v>
      </c>
      <c r="O11" s="55">
        <v>7.1311030800000008E-2</v>
      </c>
      <c r="P11" s="55">
        <v>5.9135103130000005E-2</v>
      </c>
      <c r="Q11" s="55">
        <v>6.3674187579999986E-2</v>
      </c>
      <c r="R11" s="117">
        <v>7.0387238889999995E-2</v>
      </c>
      <c r="S11" s="117">
        <v>9.7702573410000007E-2</v>
      </c>
      <c r="T11" s="117">
        <v>8.7565062800000024E-2</v>
      </c>
      <c r="U11" s="117">
        <v>6.2665260610000009E-2</v>
      </c>
      <c r="V11" s="117">
        <v>5.9511208170000003E-2</v>
      </c>
      <c r="W11" s="117">
        <v>5.728254138999999E-2</v>
      </c>
      <c r="X11" s="117">
        <v>6.0687547219999999E-2</v>
      </c>
      <c r="Y11" s="117">
        <v>5.3518404260000013E-2</v>
      </c>
      <c r="AA11" s="70">
        <f t="shared" si="0"/>
        <v>-3.7449530072278026E-2</v>
      </c>
      <c r="AB11" s="70">
        <f t="shared" si="0"/>
        <v>5.9442296856515364E-2</v>
      </c>
      <c r="AC11" s="70">
        <f t="shared" si="0"/>
        <v>-0.11813202688866198</v>
      </c>
    </row>
    <row r="12" spans="1:29" x14ac:dyDescent="0.3">
      <c r="H12" s="17" t="s">
        <v>161</v>
      </c>
      <c r="I12" s="98" t="s">
        <v>110</v>
      </c>
      <c r="J12" s="55">
        <v>3.4123679060000002E-2</v>
      </c>
      <c r="K12" s="55">
        <v>3.7910156060000005E-2</v>
      </c>
      <c r="L12" s="55">
        <v>3.0935029400000001E-2</v>
      </c>
      <c r="M12" s="55">
        <v>3.3696909380000001E-2</v>
      </c>
      <c r="N12" s="55">
        <v>3.5184748950000004E-2</v>
      </c>
      <c r="O12" s="55">
        <v>2.9213367690000002E-2</v>
      </c>
      <c r="P12" s="55">
        <v>7.4353123879999983E-2</v>
      </c>
      <c r="Q12" s="55">
        <v>9.128091633999999E-2</v>
      </c>
      <c r="R12" s="117">
        <v>2.1915562489999998E-2</v>
      </c>
      <c r="S12" s="117">
        <v>2.693571174E-2</v>
      </c>
      <c r="T12" s="117">
        <v>4.2738438819999995E-2</v>
      </c>
      <c r="U12" s="117">
        <v>1.8672098969999995E-2</v>
      </c>
      <c r="V12" s="117">
        <v>6.010611355E-2</v>
      </c>
      <c r="W12" s="117">
        <v>2.4922266990000004E-2</v>
      </c>
      <c r="X12" s="117">
        <v>3.0648649780000009E-2</v>
      </c>
      <c r="Y12" s="117">
        <v>1.8956838399999981E-2</v>
      </c>
      <c r="AA12" s="70">
        <f t="shared" si="0"/>
        <v>-0.58536219499089537</v>
      </c>
      <c r="AB12" s="70">
        <f t="shared" si="0"/>
        <v>0.22976973933782596</v>
      </c>
      <c r="AC12" s="70">
        <f t="shared" si="0"/>
        <v>-0.38147884046851555</v>
      </c>
    </row>
    <row r="13" spans="1:29" x14ac:dyDescent="0.3">
      <c r="H13" s="8" t="s">
        <v>163</v>
      </c>
      <c r="I13" s="98" t="s">
        <v>178</v>
      </c>
      <c r="J13" s="55">
        <v>-0.16252277097000001</v>
      </c>
      <c r="K13" s="55">
        <v>-7.7449574519999981E-2</v>
      </c>
      <c r="L13" s="55">
        <v>-9.2589755720000028E-2</v>
      </c>
      <c r="M13" s="55">
        <v>-9.9879415539999961E-2</v>
      </c>
      <c r="N13" s="55">
        <v>-0.1105184426</v>
      </c>
      <c r="O13" s="55">
        <v>-0.12182025128</v>
      </c>
      <c r="P13" s="55">
        <v>-0.13272798022999999</v>
      </c>
      <c r="Q13" s="55">
        <v>-0.10304906628999999</v>
      </c>
      <c r="R13" s="117">
        <v>-0.26456176377000001</v>
      </c>
      <c r="S13" s="117">
        <v>-0.39292291593000001</v>
      </c>
      <c r="T13" s="117">
        <v>-0.48520378779000001</v>
      </c>
      <c r="U13" s="117">
        <v>-0.41791415746000021</v>
      </c>
      <c r="V13" s="117">
        <v>-0.46534250087999995</v>
      </c>
      <c r="W13" s="117">
        <v>-0.49782141268000002</v>
      </c>
      <c r="X13" s="117">
        <v>-0.51816414493000018</v>
      </c>
      <c r="Y13" s="117">
        <v>-0.53505844723000018</v>
      </c>
      <c r="AA13" s="70">
        <f t="shared" si="0"/>
        <v>6.979571334786705E-2</v>
      </c>
      <c r="AB13" s="70">
        <f t="shared" si="0"/>
        <v>4.086351396675747E-2</v>
      </c>
      <c r="AC13" s="70">
        <f t="shared" si="0"/>
        <v>3.2604151532488412E-2</v>
      </c>
    </row>
    <row r="14" spans="1:29" x14ac:dyDescent="0.3">
      <c r="H14" s="8" t="s">
        <v>111</v>
      </c>
      <c r="I14" s="98" t="s">
        <v>112</v>
      </c>
      <c r="J14" s="55">
        <v>-0.11990118759</v>
      </c>
      <c r="K14" s="55">
        <v>-9.0870617150000013E-2</v>
      </c>
      <c r="L14" s="55">
        <v>-9.0053897299999963E-2</v>
      </c>
      <c r="M14" s="55">
        <v>-9.2682283580000024E-2</v>
      </c>
      <c r="N14" s="55">
        <v>-9.994257694E-2</v>
      </c>
      <c r="O14" s="55">
        <v>-0.11192751647999999</v>
      </c>
      <c r="P14" s="55">
        <v>-0.11532603786000004</v>
      </c>
      <c r="Q14" s="55">
        <v>-9.6131875280000001E-2</v>
      </c>
      <c r="R14" s="117">
        <v>-9.2084089359999996E-2</v>
      </c>
      <c r="S14" s="117">
        <v>-9.9131860929999996E-2</v>
      </c>
      <c r="T14" s="117">
        <v>-0.10394824572999999</v>
      </c>
      <c r="U14" s="117">
        <v>-0.12597804089000003</v>
      </c>
      <c r="V14" s="117">
        <v>-0.14169853517</v>
      </c>
      <c r="W14" s="117">
        <v>-0.15363217363000001</v>
      </c>
      <c r="X14" s="117">
        <v>-0.14193653469</v>
      </c>
      <c r="Y14" s="117">
        <v>-0.14437369084999996</v>
      </c>
      <c r="AA14" s="70">
        <f t="shared" si="0"/>
        <v>8.4218502652005922E-2</v>
      </c>
      <c r="AB14" s="70">
        <f t="shared" si="0"/>
        <v>-7.6127536723962441E-2</v>
      </c>
      <c r="AC14" s="70">
        <f t="shared" si="0"/>
        <v>1.717074582187661E-2</v>
      </c>
    </row>
    <row r="15" spans="1:29" x14ac:dyDescent="0.3">
      <c r="H15" s="8" t="s">
        <v>113</v>
      </c>
      <c r="I15" s="98" t="s">
        <v>114</v>
      </c>
      <c r="J15" s="55">
        <v>-0.50669033252000006</v>
      </c>
      <c r="K15" s="55">
        <v>-0.45017152258000004</v>
      </c>
      <c r="L15" s="55">
        <v>-0.46853353748000004</v>
      </c>
      <c r="M15" s="55">
        <v>-0.46567912799</v>
      </c>
      <c r="N15" s="55">
        <v>-0.52101447849000004</v>
      </c>
      <c r="O15" s="55">
        <v>-0.59540580319999992</v>
      </c>
      <c r="P15" s="55">
        <v>-0.60842567431000005</v>
      </c>
      <c r="Q15" s="55">
        <v>-0.38501154579999991</v>
      </c>
      <c r="R15" s="117">
        <v>-0.51711396209999994</v>
      </c>
      <c r="S15" s="117">
        <v>-0.51409219681000018</v>
      </c>
      <c r="T15" s="117">
        <v>-0.56795383883999973</v>
      </c>
      <c r="U15" s="117">
        <v>-0.47666211318999985</v>
      </c>
      <c r="V15" s="117">
        <v>-0.48741761242000015</v>
      </c>
      <c r="W15" s="117">
        <v>-0.51644186274999992</v>
      </c>
      <c r="X15" s="117">
        <v>-0.53059127845999998</v>
      </c>
      <c r="Y15" s="117">
        <v>-0.48120850765999967</v>
      </c>
      <c r="AA15" s="70">
        <f t="shared" si="0"/>
        <v>5.9546987204454949E-2</v>
      </c>
      <c r="AB15" s="70">
        <f t="shared" si="0"/>
        <v>2.7397886830195839E-2</v>
      </c>
      <c r="AC15" s="70">
        <f t="shared" si="0"/>
        <v>-9.3071207169725723E-2</v>
      </c>
    </row>
    <row r="16" spans="1:29" x14ac:dyDescent="0.3">
      <c r="H16" s="8"/>
      <c r="I16" s="8"/>
      <c r="J16" s="130"/>
      <c r="K16" s="130"/>
      <c r="L16" s="130"/>
      <c r="M16" s="130"/>
      <c r="N16" s="130"/>
      <c r="O16" s="130"/>
      <c r="P16" s="130"/>
      <c r="Q16" s="130"/>
      <c r="R16" s="130"/>
      <c r="S16" s="130"/>
      <c r="T16" s="130"/>
      <c r="U16" s="130"/>
      <c r="V16" s="66"/>
    </row>
    <row r="17" spans="8:23" x14ac:dyDescent="0.3">
      <c r="H17" s="8"/>
      <c r="I17" s="8"/>
      <c r="J17" s="17"/>
      <c r="K17" s="17"/>
      <c r="L17" s="17"/>
      <c r="M17" s="17"/>
      <c r="N17" s="17"/>
      <c r="O17" s="17"/>
      <c r="P17" s="8"/>
      <c r="R17" s="131"/>
      <c r="S17" s="131"/>
      <c r="T17" s="131"/>
      <c r="U17" s="131"/>
      <c r="V17" s="122"/>
      <c r="W17" s="122"/>
    </row>
    <row r="18" spans="8:23" x14ac:dyDescent="0.3">
      <c r="H18" s="8"/>
      <c r="I18" s="8"/>
      <c r="J18" s="17"/>
      <c r="K18" s="17"/>
      <c r="L18" s="17"/>
      <c r="M18" s="17"/>
      <c r="N18" s="17"/>
      <c r="O18" s="17"/>
      <c r="P18" s="8"/>
    </row>
    <row r="19" spans="8:23" x14ac:dyDescent="0.3">
      <c r="H19" s="8"/>
      <c r="I19" s="8"/>
      <c r="J19" s="17"/>
      <c r="K19" s="17"/>
      <c r="L19" s="17"/>
      <c r="M19" s="17"/>
      <c r="N19" s="17"/>
      <c r="O19" s="17"/>
      <c r="P19" s="8"/>
    </row>
    <row r="20" spans="8:23" x14ac:dyDescent="0.3">
      <c r="H20" s="8"/>
      <c r="I20" s="8"/>
      <c r="J20" s="17"/>
      <c r="K20" s="17"/>
      <c r="L20" s="17"/>
      <c r="M20" s="17"/>
      <c r="N20" s="17"/>
      <c r="O20" s="17"/>
      <c r="P20" s="8"/>
    </row>
    <row r="21" spans="8:23" x14ac:dyDescent="0.3">
      <c r="H21" s="8"/>
      <c r="I21" s="8"/>
      <c r="J21" s="17"/>
      <c r="K21" s="17"/>
      <c r="L21" s="17"/>
      <c r="M21" s="17"/>
      <c r="N21" s="17"/>
      <c r="O21" s="17"/>
      <c r="P21" s="8"/>
    </row>
    <row r="22" spans="8:23" x14ac:dyDescent="0.3">
      <c r="H22" s="8"/>
      <c r="I22" s="8"/>
      <c r="J22" s="17"/>
      <c r="K22" s="17"/>
      <c r="L22" s="17"/>
      <c r="M22" s="17"/>
      <c r="N22" s="17"/>
      <c r="O22" s="17"/>
      <c r="P22" s="8"/>
    </row>
    <row r="23" spans="8:23" x14ac:dyDescent="0.3">
      <c r="J23" s="17"/>
      <c r="K23" s="17"/>
      <c r="L23" s="17"/>
      <c r="M23" s="17"/>
      <c r="N23" s="17"/>
      <c r="O23" s="17"/>
    </row>
  </sheetData>
  <hyperlinks>
    <hyperlink ref="H1" location="Tartalom_Index!A1" display="Vissza a Tartalomra / Return to the Index"/>
    <hyperlink ref="H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4"/>
  <dimension ref="A1:AB24"/>
  <sheetViews>
    <sheetView showGridLines="0" zoomScale="120" zoomScaleNormal="120" workbookViewId="0">
      <selection activeCell="F1" sqref="F1:I1"/>
    </sheetView>
  </sheetViews>
  <sheetFormatPr defaultRowHeight="14.4" x14ac:dyDescent="0.3"/>
  <cols>
    <col min="8" max="8" width="11.6640625" customWidth="1"/>
    <col min="9" max="9" width="7.33203125" customWidth="1"/>
    <col min="10" max="10" width="6.109375" bestFit="1" customWidth="1"/>
    <col min="11" max="11" width="6.33203125" bestFit="1" customWidth="1"/>
    <col min="12" max="12" width="6.109375" bestFit="1" customWidth="1"/>
    <col min="13" max="13" width="5.33203125" bestFit="1" customWidth="1"/>
    <col min="14" max="15" width="5.109375" bestFit="1" customWidth="1"/>
    <col min="16" max="16" width="5.6640625" bestFit="1" customWidth="1"/>
    <col min="17" max="17" width="5.6640625" customWidth="1"/>
    <col min="18" max="19" width="5.6640625" bestFit="1" customWidth="1"/>
    <col min="20" max="20" width="5.88671875" bestFit="1" customWidth="1"/>
    <col min="21" max="24" width="5.6640625" bestFit="1" customWidth="1"/>
    <col min="25" max="25" width="6.5546875" bestFit="1" customWidth="1"/>
  </cols>
  <sheetData>
    <row r="1" spans="1:28" x14ac:dyDescent="0.3">
      <c r="A1" s="2" t="s">
        <v>48</v>
      </c>
      <c r="B1" s="28" t="s">
        <v>115</v>
      </c>
      <c r="F1" s="173" t="s">
        <v>50</v>
      </c>
      <c r="G1" s="174"/>
      <c r="H1" s="174"/>
      <c r="I1" s="174"/>
    </row>
    <row r="2" spans="1:28" x14ac:dyDescent="0.3">
      <c r="A2" s="2" t="s">
        <v>51</v>
      </c>
      <c r="B2" s="34" t="s">
        <v>116</v>
      </c>
      <c r="H2" s="8"/>
      <c r="I2" s="8"/>
      <c r="J2" s="8"/>
      <c r="K2" s="8"/>
      <c r="L2" s="8"/>
      <c r="M2" s="8"/>
      <c r="N2" s="8"/>
      <c r="O2" s="8"/>
      <c r="P2" s="8"/>
    </row>
    <row r="3" spans="1:28" x14ac:dyDescent="0.3">
      <c r="A3" s="3" t="s">
        <v>52</v>
      </c>
      <c r="B3" s="29" t="s">
        <v>53</v>
      </c>
      <c r="H3" s="8"/>
      <c r="I3" s="8"/>
      <c r="J3" s="8"/>
      <c r="K3" s="8"/>
      <c r="L3" s="8"/>
      <c r="M3" s="8"/>
      <c r="N3" s="8"/>
      <c r="O3" s="8"/>
      <c r="P3" s="8"/>
    </row>
    <row r="4" spans="1:28" x14ac:dyDescent="0.3">
      <c r="A4" s="3" t="s">
        <v>54</v>
      </c>
      <c r="B4" s="29" t="s">
        <v>55</v>
      </c>
      <c r="H4" s="8"/>
      <c r="I4" s="8"/>
      <c r="J4" s="8"/>
      <c r="K4" s="8"/>
      <c r="L4" s="8"/>
      <c r="M4" s="8"/>
      <c r="N4" s="8"/>
      <c r="O4" s="8"/>
      <c r="P4" s="8"/>
    </row>
    <row r="5" spans="1:28" x14ac:dyDescent="0.3">
      <c r="A5" s="4" t="s">
        <v>56</v>
      </c>
      <c r="B5" s="29"/>
      <c r="H5" s="8"/>
      <c r="I5" s="8"/>
      <c r="J5" s="8"/>
      <c r="K5" s="8"/>
      <c r="L5" s="8"/>
      <c r="M5" s="8"/>
      <c r="N5" s="8"/>
      <c r="O5" s="8"/>
      <c r="P5" s="8"/>
    </row>
    <row r="6" spans="1:28" x14ac:dyDescent="0.3">
      <c r="A6" s="4" t="s">
        <v>57</v>
      </c>
      <c r="B6" s="87"/>
      <c r="H6" s="8"/>
      <c r="I6" s="8"/>
      <c r="J6" s="8"/>
      <c r="K6" s="8"/>
      <c r="L6" s="8"/>
      <c r="M6" s="8"/>
      <c r="N6" s="8"/>
      <c r="O6" s="8"/>
      <c r="P6" s="8"/>
      <c r="R6" s="124"/>
    </row>
    <row r="7" spans="1:28" x14ac:dyDescent="0.3">
      <c r="H7" s="8"/>
      <c r="I7" s="8"/>
      <c r="J7" s="6" t="s">
        <v>76</v>
      </c>
      <c r="K7" s="6"/>
      <c r="L7" s="6"/>
      <c r="M7" s="6" t="s">
        <v>130</v>
      </c>
      <c r="N7" s="6"/>
      <c r="O7" s="6" t="s">
        <v>133</v>
      </c>
      <c r="P7" s="6"/>
      <c r="Q7" s="6" t="s">
        <v>144</v>
      </c>
      <c r="R7" s="6"/>
      <c r="S7" s="6" t="s">
        <v>151</v>
      </c>
      <c r="T7" s="6"/>
      <c r="U7" s="6" t="s">
        <v>257</v>
      </c>
      <c r="V7" s="6"/>
      <c r="W7" s="6" t="s">
        <v>269</v>
      </c>
      <c r="X7" s="6"/>
      <c r="Y7" s="6" t="s">
        <v>343</v>
      </c>
    </row>
    <row r="8" spans="1:28" x14ac:dyDescent="0.3">
      <c r="H8" s="8"/>
      <c r="I8" s="8"/>
      <c r="J8" s="149" t="s">
        <v>77</v>
      </c>
      <c r="K8" s="149"/>
      <c r="L8" s="149"/>
      <c r="M8" s="149" t="s">
        <v>131</v>
      </c>
      <c r="N8" s="149"/>
      <c r="O8" s="149" t="s">
        <v>134</v>
      </c>
      <c r="P8" s="149"/>
      <c r="Q8" s="149" t="s">
        <v>143</v>
      </c>
      <c r="R8" s="149"/>
      <c r="S8" s="149" t="s">
        <v>152</v>
      </c>
      <c r="T8" s="149"/>
      <c r="U8" s="149" t="s">
        <v>258</v>
      </c>
      <c r="V8" s="149"/>
      <c r="W8" s="149" t="s">
        <v>270</v>
      </c>
      <c r="X8" s="149"/>
      <c r="Y8" s="160" t="s">
        <v>344</v>
      </c>
    </row>
    <row r="9" spans="1:28" x14ac:dyDescent="0.3">
      <c r="H9" s="8" t="s">
        <v>117</v>
      </c>
      <c r="I9" s="8" t="s">
        <v>265</v>
      </c>
      <c r="J9" s="55">
        <v>-56.862857990000016</v>
      </c>
      <c r="K9" s="55">
        <v>-123.88979513999988</v>
      </c>
      <c r="L9" s="55">
        <v>8.6588196000001449</v>
      </c>
      <c r="M9" s="55">
        <v>26.705197329999876</v>
      </c>
      <c r="N9" s="55">
        <v>14.209453300000007</v>
      </c>
      <c r="O9" s="55">
        <v>52.984835520000104</v>
      </c>
      <c r="P9" s="55">
        <v>83.985023739999491</v>
      </c>
      <c r="Q9" s="55">
        <v>24.599618730000383</v>
      </c>
      <c r="R9" s="117">
        <v>36.666911949999999</v>
      </c>
      <c r="S9" s="117">
        <v>39.913720960000006</v>
      </c>
      <c r="T9" s="117">
        <v>42.57643788</v>
      </c>
      <c r="U9" s="117">
        <v>-19.241803570000002</v>
      </c>
      <c r="V9" s="117">
        <v>35.723778670000002</v>
      </c>
      <c r="W9" s="117">
        <v>33.212218350000001</v>
      </c>
      <c r="X9" s="117">
        <v>52.247251089999999</v>
      </c>
      <c r="Y9" s="117">
        <v>14.78510915</v>
      </c>
      <c r="Z9" s="59">
        <f>W9/V9-1</f>
        <v>-7.030500169650733E-2</v>
      </c>
      <c r="AA9" s="165">
        <f>X9/W9-1</f>
        <v>0.57313343358770252</v>
      </c>
      <c r="AB9" s="165">
        <f>Y9/X9-1</f>
        <v>-0.71701651586355264</v>
      </c>
    </row>
    <row r="10" spans="1:28" x14ac:dyDescent="0.3">
      <c r="H10" s="8" t="s">
        <v>23</v>
      </c>
      <c r="I10" s="8" t="s">
        <v>44</v>
      </c>
      <c r="J10" s="59">
        <v>-5.2728833772062063E-2</v>
      </c>
      <c r="K10" s="59">
        <v>-8.32094375394727E-2</v>
      </c>
      <c r="L10" s="59">
        <v>-5.2513941838929698E-2</v>
      </c>
      <c r="M10" s="59">
        <v>-3.3476558385787496E-2</v>
      </c>
      <c r="N10" s="59">
        <v>1.3570769867424504E-2</v>
      </c>
      <c r="O10" s="59">
        <v>3.1253152831896433E-2</v>
      </c>
      <c r="P10" s="59">
        <v>4.5903338330356688E-2</v>
      </c>
      <c r="Q10" s="59">
        <v>4.0415190841947023E-2</v>
      </c>
      <c r="R10" s="60">
        <v>4.1871992898439597E-2</v>
      </c>
      <c r="S10" s="60">
        <v>4.5299765422420431E-2</v>
      </c>
      <c r="T10" s="60">
        <v>4.8842401586983872E-2</v>
      </c>
      <c r="U10" s="60">
        <v>3.3848834272294147E-2</v>
      </c>
      <c r="V10" s="60">
        <v>4.0229640764334725E-2</v>
      </c>
      <c r="W10" s="60">
        <v>3.8682415959651766E-2</v>
      </c>
      <c r="X10" s="60">
        <v>4.3106794040556548E-2</v>
      </c>
      <c r="Y10" s="60">
        <v>3.9837885951456729E-2</v>
      </c>
    </row>
    <row r="11" spans="1:28" x14ac:dyDescent="0.3">
      <c r="H11" s="8" t="s">
        <v>24</v>
      </c>
      <c r="I11" s="8" t="s">
        <v>43</v>
      </c>
      <c r="J11" s="59">
        <v>-0.14260973474585639</v>
      </c>
      <c r="K11" s="59">
        <v>-0.23460096961308483</v>
      </c>
      <c r="L11" s="59">
        <v>-0.15310226677990882</v>
      </c>
      <c r="M11" s="59">
        <v>-9.8975625902178371E-2</v>
      </c>
      <c r="N11" s="59">
        <v>4.1320717560418253E-2</v>
      </c>
      <c r="O11" s="59">
        <v>9.615726190181334E-2</v>
      </c>
      <c r="P11" s="59">
        <v>0.14206009847715631</v>
      </c>
      <c r="Q11" s="59">
        <v>0.12495088945894615</v>
      </c>
      <c r="R11" s="60">
        <v>0.13361415446644023</v>
      </c>
      <c r="S11" s="60">
        <v>0.14905978025637551</v>
      </c>
      <c r="T11" s="60">
        <v>0.16336095965015809</v>
      </c>
      <c r="U11" s="60">
        <v>0.1150145032997283</v>
      </c>
      <c r="V11" s="60">
        <v>0.15155689481898463</v>
      </c>
      <c r="W11" s="60">
        <v>0.14768976470311154</v>
      </c>
      <c r="X11" s="60">
        <v>0.16666355349737827</v>
      </c>
      <c r="Y11" s="60">
        <v>0.15848350126308561</v>
      </c>
    </row>
    <row r="12" spans="1:28" x14ac:dyDescent="0.3">
      <c r="H12" s="8"/>
      <c r="I12" s="8"/>
      <c r="J12" s="17"/>
      <c r="K12" s="17"/>
      <c r="L12" s="8"/>
      <c r="M12" s="8"/>
      <c r="N12" s="8"/>
      <c r="O12" s="8"/>
      <c r="P12" s="8"/>
      <c r="Q12" s="8"/>
      <c r="R12" s="67"/>
      <c r="S12" s="117"/>
      <c r="T12" s="117"/>
      <c r="U12" s="161">
        <f>SUM(R9:U9)</f>
        <v>99.915267220000004</v>
      </c>
      <c r="V12" s="122"/>
      <c r="W12" s="122"/>
      <c r="X12" s="117"/>
      <c r="Y12" s="161">
        <f>SUM(V9:Y9)</f>
        <v>135.96835726</v>
      </c>
    </row>
    <row r="13" spans="1:28" x14ac:dyDescent="0.3">
      <c r="H13" s="8"/>
      <c r="I13" s="8"/>
      <c r="J13" s="35"/>
      <c r="K13" s="59"/>
      <c r="L13" s="59"/>
      <c r="M13" s="59"/>
      <c r="N13" s="59"/>
      <c r="O13" s="59"/>
      <c r="P13" s="59"/>
      <c r="Q13" s="59"/>
      <c r="R13" s="59"/>
      <c r="S13" s="59"/>
      <c r="T13" s="59"/>
      <c r="U13" s="122"/>
      <c r="V13" s="122"/>
      <c r="W13" s="122"/>
    </row>
    <row r="14" spans="1:28" x14ac:dyDescent="0.3">
      <c r="H14" s="8"/>
      <c r="I14" s="8"/>
      <c r="J14" s="35"/>
      <c r="K14" s="59"/>
      <c r="L14" s="59"/>
      <c r="M14" s="59"/>
      <c r="N14" s="59"/>
      <c r="O14" s="59"/>
      <c r="P14" s="59"/>
      <c r="Q14" s="59"/>
      <c r="R14" s="59"/>
      <c r="S14" s="59"/>
      <c r="T14" s="59"/>
      <c r="U14" s="122"/>
    </row>
    <row r="15" spans="1:28" x14ac:dyDescent="0.3">
      <c r="H15" s="8"/>
      <c r="I15" s="8"/>
      <c r="J15" s="8"/>
      <c r="K15" s="35"/>
      <c r="L15" s="35"/>
      <c r="M15" s="59"/>
      <c r="N15" s="59"/>
      <c r="O15" s="59"/>
      <c r="P15" s="59"/>
      <c r="Q15" s="59"/>
      <c r="R15" s="121"/>
      <c r="S15" s="121"/>
      <c r="T15" s="121"/>
    </row>
    <row r="16" spans="1:28" x14ac:dyDescent="0.3">
      <c r="H16" s="8"/>
      <c r="I16" s="8"/>
      <c r="J16" s="8"/>
      <c r="K16" s="8"/>
      <c r="L16" s="8"/>
      <c r="M16" s="59"/>
      <c r="N16" s="59"/>
      <c r="O16" s="59"/>
      <c r="P16" s="59"/>
      <c r="Q16" s="59"/>
      <c r="R16" s="59"/>
      <c r="S16" s="59"/>
    </row>
    <row r="17" spans="8:16" x14ac:dyDescent="0.3">
      <c r="H17" s="8"/>
      <c r="I17" s="8"/>
      <c r="J17" s="8"/>
      <c r="K17" s="8"/>
      <c r="L17" s="8"/>
      <c r="M17" s="8"/>
      <c r="N17" s="8"/>
      <c r="O17" s="8"/>
      <c r="P17" s="8"/>
    </row>
    <row r="24" spans="8:16" ht="20.399999999999999" customHeight="1" x14ac:dyDescent="0.3"/>
  </sheetData>
  <mergeCells count="1">
    <mergeCell ref="F1:I1"/>
  </mergeCells>
  <hyperlinks>
    <hyperlink ref="F1" location="Tartalom_Index!A1" display="Vissza a Tartalomra / Return to the Index"/>
    <hyperlink ref="F1:I1" location="Перелік_Index!A1" display="Повернутися до переліку / Return to the Index"/>
  </hyperlinks>
  <pageMargins left="0.7" right="0.7" top="0.75" bottom="0.75" header="0.3" footer="0.3"/>
  <pageSetup paperSize="9" orientation="portrait" horizontalDpi="300" verticalDpi="300"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55"/>
  <dimension ref="A1:G32"/>
  <sheetViews>
    <sheetView showGridLines="0" zoomScale="120" zoomScaleNormal="120" workbookViewId="0">
      <selection activeCell="D10" sqref="D10"/>
    </sheetView>
  </sheetViews>
  <sheetFormatPr defaultRowHeight="14.4" x14ac:dyDescent="0.3"/>
  <cols>
    <col min="1" max="1" width="21.33203125" customWidth="1"/>
  </cols>
  <sheetData>
    <row r="1" spans="1:7" x14ac:dyDescent="0.3">
      <c r="D1" s="173" t="s">
        <v>50</v>
      </c>
      <c r="E1" s="174"/>
      <c r="F1" s="174"/>
      <c r="G1" s="174"/>
    </row>
    <row r="2" spans="1:7" x14ac:dyDescent="0.3">
      <c r="A2" s="28" t="s">
        <v>332</v>
      </c>
    </row>
    <row r="3" spans="1:7" x14ac:dyDescent="0.3">
      <c r="A3" s="146" t="s">
        <v>181</v>
      </c>
      <c r="B3" s="145"/>
      <c r="C3" s="145" t="s">
        <v>187</v>
      </c>
      <c r="D3" s="145"/>
      <c r="E3" s="9"/>
      <c r="F3" s="9"/>
      <c r="G3" s="9"/>
    </row>
    <row r="4" spans="1:7" x14ac:dyDescent="0.3">
      <c r="A4" s="146" t="s">
        <v>188</v>
      </c>
      <c r="B4" s="145"/>
      <c r="C4" s="145" t="s">
        <v>189</v>
      </c>
      <c r="D4" s="145"/>
      <c r="E4" s="9"/>
      <c r="F4" s="9"/>
      <c r="G4" s="9"/>
    </row>
    <row r="5" spans="1:7" x14ac:dyDescent="0.3">
      <c r="A5" s="146" t="s">
        <v>190</v>
      </c>
      <c r="B5" s="145"/>
      <c r="C5" s="145" t="s">
        <v>191</v>
      </c>
      <c r="D5" s="145"/>
      <c r="E5" s="9"/>
      <c r="F5" s="9"/>
      <c r="G5" s="9"/>
    </row>
    <row r="6" spans="1:7" x14ac:dyDescent="0.3">
      <c r="A6" s="146" t="s">
        <v>192</v>
      </c>
      <c r="B6" s="145"/>
      <c r="C6" s="145" t="s">
        <v>193</v>
      </c>
      <c r="D6" s="145"/>
      <c r="E6" s="9"/>
      <c r="F6" s="9"/>
      <c r="G6" s="9"/>
    </row>
    <row r="7" spans="1:7" x14ac:dyDescent="0.3">
      <c r="A7" s="146" t="s">
        <v>53</v>
      </c>
      <c r="B7" s="145"/>
      <c r="C7" s="145" t="s">
        <v>194</v>
      </c>
      <c r="D7" s="145"/>
      <c r="E7" s="9"/>
      <c r="F7" s="9"/>
      <c r="G7" s="9"/>
    </row>
    <row r="8" spans="1:7" x14ac:dyDescent="0.3">
      <c r="A8" s="146" t="s">
        <v>195</v>
      </c>
      <c r="B8" s="145"/>
      <c r="C8" s="145" t="s">
        <v>196</v>
      </c>
      <c r="D8" s="145"/>
      <c r="E8" s="9"/>
      <c r="F8" s="9"/>
      <c r="G8" s="9"/>
    </row>
    <row r="9" spans="1:7" x14ac:dyDescent="0.3">
      <c r="A9" s="146" t="s">
        <v>197</v>
      </c>
      <c r="B9" s="145"/>
      <c r="C9" s="145" t="s">
        <v>198</v>
      </c>
      <c r="D9" s="145"/>
      <c r="E9" s="9"/>
      <c r="F9" s="9"/>
      <c r="G9" s="9"/>
    </row>
    <row r="10" spans="1:7" x14ac:dyDescent="0.3">
      <c r="A10" s="146" t="s">
        <v>199</v>
      </c>
      <c r="B10" s="145"/>
      <c r="C10" s="145" t="s">
        <v>200</v>
      </c>
      <c r="D10" s="145"/>
      <c r="E10" s="9"/>
      <c r="F10" s="9"/>
      <c r="G10" s="9"/>
    </row>
    <row r="11" spans="1:7" x14ac:dyDescent="0.3">
      <c r="A11" s="146" t="s">
        <v>182</v>
      </c>
      <c r="B11" s="145"/>
      <c r="C11" s="145" t="s">
        <v>201</v>
      </c>
      <c r="D11" s="145"/>
      <c r="E11" s="9"/>
      <c r="F11" s="9"/>
      <c r="G11" s="9"/>
    </row>
    <row r="12" spans="1:7" x14ac:dyDescent="0.3">
      <c r="A12" s="146" t="s">
        <v>202</v>
      </c>
      <c r="B12" s="145"/>
      <c r="C12" s="145" t="s">
        <v>203</v>
      </c>
      <c r="D12" s="145"/>
      <c r="E12" s="9"/>
      <c r="F12" s="9"/>
      <c r="G12" s="9"/>
    </row>
    <row r="13" spans="1:7" x14ac:dyDescent="0.3">
      <c r="A13" s="146" t="s">
        <v>180</v>
      </c>
      <c r="B13" s="145"/>
      <c r="C13" s="145" t="s">
        <v>204</v>
      </c>
      <c r="D13" s="145"/>
      <c r="E13" s="9"/>
      <c r="F13" s="9"/>
      <c r="G13" s="9"/>
    </row>
    <row r="14" spans="1:7" x14ac:dyDescent="0.3">
      <c r="A14" s="146" t="s">
        <v>205</v>
      </c>
      <c r="B14" s="145"/>
      <c r="C14" s="145" t="s">
        <v>206</v>
      </c>
      <c r="D14" s="145"/>
      <c r="E14" s="9"/>
      <c r="F14" s="9"/>
      <c r="G14" s="9"/>
    </row>
    <row r="15" spans="1:7" x14ac:dyDescent="0.3">
      <c r="A15" s="146" t="s">
        <v>179</v>
      </c>
      <c r="B15" s="145"/>
      <c r="C15" s="145" t="s">
        <v>207</v>
      </c>
      <c r="D15" s="145"/>
      <c r="E15" s="9"/>
      <c r="F15" s="9"/>
      <c r="G15" s="9"/>
    </row>
    <row r="16" spans="1:7" x14ac:dyDescent="0.3">
      <c r="A16" s="146" t="s">
        <v>140</v>
      </c>
      <c r="B16" s="145"/>
      <c r="C16" s="145" t="s">
        <v>208</v>
      </c>
      <c r="D16" s="145"/>
      <c r="E16" s="9"/>
      <c r="F16" s="9"/>
      <c r="G16" s="9"/>
    </row>
    <row r="17" spans="1:7" x14ac:dyDescent="0.3">
      <c r="A17" s="147" t="s">
        <v>209</v>
      </c>
      <c r="B17" s="9"/>
      <c r="C17" s="145" t="s">
        <v>210</v>
      </c>
      <c r="D17" s="148"/>
      <c r="E17" s="9"/>
      <c r="F17" s="9"/>
      <c r="G17" s="9"/>
    </row>
    <row r="18" spans="1:7" ht="20.399999999999999" x14ac:dyDescent="0.3">
      <c r="A18" s="146" t="s">
        <v>211</v>
      </c>
      <c r="B18" s="145"/>
      <c r="C18" s="145" t="s">
        <v>260</v>
      </c>
      <c r="D18" s="145"/>
      <c r="E18" s="9"/>
      <c r="F18" s="9"/>
      <c r="G18" s="9"/>
    </row>
    <row r="19" spans="1:7" ht="30.6" x14ac:dyDescent="0.3">
      <c r="A19" s="146" t="s">
        <v>212</v>
      </c>
      <c r="B19" s="145"/>
      <c r="C19" s="145" t="s">
        <v>213</v>
      </c>
      <c r="D19" s="145"/>
      <c r="E19" s="9"/>
      <c r="F19" s="9"/>
      <c r="G19" s="9"/>
    </row>
    <row r="20" spans="1:7" ht="20.399999999999999" x14ac:dyDescent="0.3">
      <c r="A20" s="146" t="s">
        <v>214</v>
      </c>
      <c r="B20" s="145"/>
      <c r="C20" s="145" t="s">
        <v>672</v>
      </c>
      <c r="D20" s="145"/>
      <c r="E20" s="9"/>
      <c r="F20" s="9"/>
      <c r="G20" s="9"/>
    </row>
    <row r="21" spans="1:7" ht="20.399999999999999" x14ac:dyDescent="0.3">
      <c r="A21" s="146" t="s">
        <v>215</v>
      </c>
      <c r="B21" s="145"/>
      <c r="C21" s="145" t="s">
        <v>216</v>
      </c>
      <c r="D21" s="145"/>
      <c r="E21" s="9"/>
      <c r="F21" s="9"/>
      <c r="G21" s="9"/>
    </row>
    <row r="22" spans="1:7" x14ac:dyDescent="0.3">
      <c r="A22" s="146" t="s">
        <v>141</v>
      </c>
      <c r="B22" s="145"/>
      <c r="C22" s="145" t="s">
        <v>217</v>
      </c>
      <c r="D22" s="145"/>
      <c r="E22" s="9"/>
      <c r="F22" s="9"/>
      <c r="G22" s="9"/>
    </row>
    <row r="23" spans="1:7" x14ac:dyDescent="0.3">
      <c r="A23" s="146" t="s">
        <v>142</v>
      </c>
      <c r="B23" s="145"/>
      <c r="C23" s="145" t="s">
        <v>218</v>
      </c>
      <c r="D23" s="145"/>
      <c r="E23" s="9"/>
      <c r="F23" s="9"/>
      <c r="G23" s="9"/>
    </row>
    <row r="24" spans="1:7" x14ac:dyDescent="0.3">
      <c r="A24" s="146" t="s">
        <v>219</v>
      </c>
      <c r="B24" s="145"/>
      <c r="C24" s="145" t="s">
        <v>220</v>
      </c>
      <c r="D24" s="145"/>
      <c r="E24" s="9"/>
      <c r="F24" s="9"/>
      <c r="G24" s="9"/>
    </row>
    <row r="25" spans="1:7" x14ac:dyDescent="0.3">
      <c r="A25" s="146" t="s">
        <v>221</v>
      </c>
      <c r="B25" s="145"/>
      <c r="C25" s="145" t="s">
        <v>222</v>
      </c>
      <c r="D25" s="145"/>
      <c r="E25" s="9"/>
      <c r="F25" s="9"/>
      <c r="G25" s="9"/>
    </row>
    <row r="26" spans="1:7" x14ac:dyDescent="0.3">
      <c r="A26" s="146" t="s">
        <v>223</v>
      </c>
      <c r="B26" s="145"/>
      <c r="C26" s="145" t="s">
        <v>224</v>
      </c>
      <c r="D26" s="145"/>
      <c r="E26" s="9"/>
      <c r="F26" s="9"/>
      <c r="G26" s="9"/>
    </row>
    <row r="27" spans="1:7" x14ac:dyDescent="0.3">
      <c r="A27" s="146" t="s">
        <v>225</v>
      </c>
      <c r="B27" s="145"/>
      <c r="C27" s="145" t="s">
        <v>226</v>
      </c>
      <c r="D27" s="145"/>
      <c r="E27" s="9"/>
      <c r="F27" s="9"/>
      <c r="G27" s="9"/>
    </row>
    <row r="28" spans="1:7" x14ac:dyDescent="0.3">
      <c r="A28" s="146" t="s">
        <v>227</v>
      </c>
      <c r="B28" s="145"/>
      <c r="C28" s="145" t="s">
        <v>228</v>
      </c>
      <c r="D28" s="145"/>
      <c r="E28" s="9"/>
      <c r="F28" s="9"/>
      <c r="G28" s="9"/>
    </row>
    <row r="29" spans="1:7" x14ac:dyDescent="0.3">
      <c r="A29" s="146" t="s">
        <v>229</v>
      </c>
      <c r="B29" s="145"/>
      <c r="C29" s="145" t="s">
        <v>230</v>
      </c>
      <c r="D29" s="145"/>
      <c r="E29" s="9"/>
      <c r="F29" s="9"/>
      <c r="G29" s="9"/>
    </row>
    <row r="30" spans="1:7" x14ac:dyDescent="0.3">
      <c r="A30" s="146" t="s">
        <v>231</v>
      </c>
      <c r="B30" s="145"/>
      <c r="C30" s="145" t="s">
        <v>232</v>
      </c>
      <c r="D30" s="145"/>
      <c r="E30" s="9"/>
      <c r="F30" s="9"/>
      <c r="G30" s="9"/>
    </row>
    <row r="31" spans="1:7" x14ac:dyDescent="0.3">
      <c r="A31" s="146" t="s">
        <v>233</v>
      </c>
      <c r="B31" s="145"/>
      <c r="C31" s="145" t="s">
        <v>234</v>
      </c>
      <c r="D31" s="145"/>
      <c r="E31" s="9"/>
      <c r="F31" s="9"/>
      <c r="G31" s="9"/>
    </row>
    <row r="32" spans="1:7" x14ac:dyDescent="0.3">
      <c r="A32" s="146" t="s">
        <v>235</v>
      </c>
      <c r="B32" s="145"/>
      <c r="C32" s="145" t="s">
        <v>236</v>
      </c>
      <c r="D32" s="145"/>
      <c r="E32" s="9"/>
      <c r="F32" s="9"/>
      <c r="G32" s="9"/>
    </row>
  </sheetData>
  <mergeCells count="1">
    <mergeCell ref="D1:G1"/>
  </mergeCells>
  <hyperlinks>
    <hyperlink ref="D1" location="Tartalom_Index!A1" display="Vissza a Tartalomra / Return to the Index"/>
    <hyperlink ref="D1:G1" location="Перелік_Index!A1" display="Повернутися до переліку / Return to the Index"/>
  </hyperlink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6"/>
  <dimension ref="A1:F38"/>
  <sheetViews>
    <sheetView showGridLines="0" zoomScale="120" zoomScaleNormal="120" workbookViewId="0"/>
  </sheetViews>
  <sheetFormatPr defaultRowHeight="14.4" x14ac:dyDescent="0.3"/>
  <cols>
    <col min="3" max="3" width="20.109375" customWidth="1"/>
  </cols>
  <sheetData>
    <row r="1" spans="1:6" x14ac:dyDescent="0.3">
      <c r="C1" s="173" t="s">
        <v>50</v>
      </c>
      <c r="D1" s="174"/>
      <c r="E1" s="174"/>
      <c r="F1" s="174"/>
    </row>
    <row r="3" spans="1:6" x14ac:dyDescent="0.3">
      <c r="A3" s="28" t="s">
        <v>333</v>
      </c>
    </row>
    <row r="5" spans="1:6" x14ac:dyDescent="0.3">
      <c r="A5" s="175" t="s">
        <v>278</v>
      </c>
      <c r="B5" s="175"/>
      <c r="C5" s="144" t="s">
        <v>279</v>
      </c>
    </row>
    <row r="6" spans="1:6" x14ac:dyDescent="0.3">
      <c r="A6" s="175" t="s">
        <v>280</v>
      </c>
      <c r="B6" s="175"/>
      <c r="C6" s="144" t="s">
        <v>281</v>
      </c>
    </row>
    <row r="7" spans="1:6" x14ac:dyDescent="0.3">
      <c r="A7" s="175" t="s">
        <v>282</v>
      </c>
      <c r="B7" s="175"/>
      <c r="C7" s="144" t="s">
        <v>283</v>
      </c>
    </row>
    <row r="8" spans="1:6" x14ac:dyDescent="0.3">
      <c r="A8" s="175" t="s">
        <v>284</v>
      </c>
      <c r="B8" s="175"/>
      <c r="C8" s="144" t="s">
        <v>285</v>
      </c>
    </row>
    <row r="9" spans="1:6" x14ac:dyDescent="0.3">
      <c r="A9" s="175" t="s">
        <v>55</v>
      </c>
      <c r="B9" s="175"/>
      <c r="C9" s="144" t="s">
        <v>286</v>
      </c>
    </row>
    <row r="10" spans="1:6" x14ac:dyDescent="0.3">
      <c r="A10" s="175" t="s">
        <v>287</v>
      </c>
      <c r="B10" s="175"/>
      <c r="C10" s="144" t="s">
        <v>288</v>
      </c>
    </row>
    <row r="11" spans="1:6" x14ac:dyDescent="0.3">
      <c r="A11" s="175" t="s">
        <v>289</v>
      </c>
      <c r="B11" s="175"/>
      <c r="C11" s="144" t="s">
        <v>290</v>
      </c>
    </row>
    <row r="12" spans="1:6" x14ac:dyDescent="0.3">
      <c r="A12" s="175" t="s">
        <v>291</v>
      </c>
      <c r="B12" s="175"/>
      <c r="C12" s="144" t="s">
        <v>292</v>
      </c>
    </row>
    <row r="13" spans="1:6" x14ac:dyDescent="0.3">
      <c r="A13" s="175" t="s">
        <v>293</v>
      </c>
      <c r="B13" s="175"/>
      <c r="C13" s="144" t="s">
        <v>294</v>
      </c>
    </row>
    <row r="14" spans="1:6" x14ac:dyDescent="0.3">
      <c r="A14" s="175" t="s">
        <v>295</v>
      </c>
      <c r="B14" s="175"/>
      <c r="C14" s="144" t="s">
        <v>296</v>
      </c>
    </row>
    <row r="15" spans="1:6" x14ac:dyDescent="0.3">
      <c r="A15" s="175" t="s">
        <v>276</v>
      </c>
      <c r="B15" s="175"/>
      <c r="C15" s="144" t="s">
        <v>297</v>
      </c>
    </row>
    <row r="16" spans="1:6" x14ac:dyDescent="0.3">
      <c r="A16" s="175" t="s">
        <v>298</v>
      </c>
      <c r="B16" s="175"/>
      <c r="C16" s="144" t="s">
        <v>299</v>
      </c>
    </row>
    <row r="17" spans="1:4" x14ac:dyDescent="0.3">
      <c r="A17" s="175" t="s">
        <v>275</v>
      </c>
      <c r="B17" s="175"/>
      <c r="C17" s="144" t="s">
        <v>300</v>
      </c>
    </row>
    <row r="18" spans="1:4" x14ac:dyDescent="0.3">
      <c r="A18" s="175" t="s">
        <v>140</v>
      </c>
      <c r="B18" s="175"/>
      <c r="C18" s="144" t="s">
        <v>301</v>
      </c>
    </row>
    <row r="19" spans="1:4" x14ac:dyDescent="0.3">
      <c r="A19" s="144" t="s">
        <v>209</v>
      </c>
      <c r="B19" s="9"/>
      <c r="C19" s="145" t="s">
        <v>302</v>
      </c>
      <c r="D19" s="105"/>
    </row>
    <row r="20" spans="1:4" x14ac:dyDescent="0.3">
      <c r="A20" s="175" t="s">
        <v>303</v>
      </c>
      <c r="B20" s="175"/>
      <c r="C20" s="144" t="s">
        <v>304</v>
      </c>
    </row>
    <row r="21" spans="1:4" x14ac:dyDescent="0.3">
      <c r="A21" s="175" t="s">
        <v>305</v>
      </c>
      <c r="B21" s="175"/>
      <c r="C21" s="144" t="s">
        <v>306</v>
      </c>
    </row>
    <row r="22" spans="1:4" x14ac:dyDescent="0.3">
      <c r="A22" s="175" t="s">
        <v>307</v>
      </c>
      <c r="B22" s="175"/>
      <c r="C22" s="144" t="s">
        <v>308</v>
      </c>
    </row>
    <row r="23" spans="1:4" x14ac:dyDescent="0.3">
      <c r="A23" s="175" t="s">
        <v>309</v>
      </c>
      <c r="B23" s="175"/>
      <c r="C23" s="144" t="s">
        <v>310</v>
      </c>
    </row>
    <row r="24" spans="1:4" x14ac:dyDescent="0.3">
      <c r="A24" s="175" t="s">
        <v>141</v>
      </c>
      <c r="B24" s="175"/>
      <c r="C24" s="144" t="s">
        <v>311</v>
      </c>
    </row>
    <row r="25" spans="1:4" x14ac:dyDescent="0.3">
      <c r="A25" s="175" t="s">
        <v>142</v>
      </c>
      <c r="B25" s="175"/>
      <c r="C25" s="144" t="s">
        <v>312</v>
      </c>
    </row>
    <row r="26" spans="1:4" x14ac:dyDescent="0.3">
      <c r="A26" s="175" t="s">
        <v>219</v>
      </c>
      <c r="B26" s="175"/>
      <c r="C26" s="144" t="s">
        <v>313</v>
      </c>
    </row>
    <row r="27" spans="1:4" x14ac:dyDescent="0.3">
      <c r="A27" s="175"/>
      <c r="B27" s="175"/>
      <c r="C27" s="144"/>
    </row>
    <row r="28" spans="1:4" x14ac:dyDescent="0.3">
      <c r="A28" s="175" t="s">
        <v>314</v>
      </c>
      <c r="B28" s="175"/>
      <c r="C28" s="144" t="s">
        <v>315</v>
      </c>
    </row>
    <row r="29" spans="1:4" x14ac:dyDescent="0.3">
      <c r="A29" s="175" t="s">
        <v>316</v>
      </c>
      <c r="B29" s="175"/>
      <c r="C29" s="144" t="s">
        <v>317</v>
      </c>
    </row>
    <row r="30" spans="1:4" x14ac:dyDescent="0.3">
      <c r="A30" s="175" t="s">
        <v>318</v>
      </c>
      <c r="B30" s="175"/>
      <c r="C30" s="144" t="s">
        <v>319</v>
      </c>
    </row>
    <row r="31" spans="1:4" x14ac:dyDescent="0.3">
      <c r="A31" s="175" t="s">
        <v>320</v>
      </c>
      <c r="B31" s="175"/>
      <c r="C31" s="144" t="s">
        <v>321</v>
      </c>
    </row>
    <row r="32" spans="1:4" x14ac:dyDescent="0.3">
      <c r="A32" s="175" t="s">
        <v>322</v>
      </c>
      <c r="B32" s="175"/>
      <c r="C32" s="144" t="s">
        <v>323</v>
      </c>
    </row>
    <row r="33" spans="1:3" x14ac:dyDescent="0.3">
      <c r="A33" s="175" t="s">
        <v>324</v>
      </c>
      <c r="B33" s="175"/>
      <c r="C33" s="144" t="s">
        <v>325</v>
      </c>
    </row>
    <row r="34" spans="1:3" x14ac:dyDescent="0.3">
      <c r="A34" s="175" t="s">
        <v>326</v>
      </c>
      <c r="B34" s="175"/>
      <c r="C34" s="144" t="s">
        <v>327</v>
      </c>
    </row>
    <row r="35" spans="1:3" x14ac:dyDescent="0.3">
      <c r="A35" s="175" t="s">
        <v>328</v>
      </c>
      <c r="B35" s="175"/>
      <c r="C35" s="144" t="s">
        <v>329</v>
      </c>
    </row>
    <row r="36" spans="1:3" x14ac:dyDescent="0.3">
      <c r="A36" s="175" t="s">
        <v>330</v>
      </c>
      <c r="B36" s="175"/>
      <c r="C36" s="144" t="s">
        <v>331</v>
      </c>
    </row>
    <row r="37" spans="1:3" x14ac:dyDescent="0.3">
      <c r="A37" s="142"/>
      <c r="B37" s="142"/>
      <c r="C37" s="142"/>
    </row>
    <row r="38" spans="1:3" x14ac:dyDescent="0.3">
      <c r="A38" s="143"/>
    </row>
  </sheetData>
  <mergeCells count="32">
    <mergeCell ref="A35:B35"/>
    <mergeCell ref="A36:B36"/>
    <mergeCell ref="C1:F1"/>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20:B20"/>
    <mergeCell ref="A21:B21"/>
    <mergeCell ref="A22:B22"/>
    <mergeCell ref="A11:B11"/>
    <mergeCell ref="A12:B12"/>
    <mergeCell ref="A13:B13"/>
    <mergeCell ref="A14:B14"/>
    <mergeCell ref="A15:B15"/>
    <mergeCell ref="A16:B16"/>
    <mergeCell ref="A10:B10"/>
    <mergeCell ref="A5:B5"/>
    <mergeCell ref="A6:B6"/>
    <mergeCell ref="A7:B7"/>
    <mergeCell ref="A8:B8"/>
    <mergeCell ref="A9:B9"/>
  </mergeCells>
  <hyperlinks>
    <hyperlink ref="C1" location="Tartalom_Index!A1" display="Vissza a Tartalomra / Return to the Index"/>
    <hyperlink ref="C1:F1" location="Перелік_Index!A1" display="Повернутися до переліку / Return to the Index"/>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7"/>
  <dimension ref="A1:Q30"/>
  <sheetViews>
    <sheetView showGridLines="0" zoomScale="120" zoomScaleNormal="120" workbookViewId="0">
      <selection activeCell="F1" sqref="F1"/>
    </sheetView>
  </sheetViews>
  <sheetFormatPr defaultColWidth="8.6640625" defaultRowHeight="13.2" x14ac:dyDescent="0.25"/>
  <cols>
    <col min="1" max="1" width="8.6640625" style="180"/>
    <col min="2" max="2" width="17.109375" style="180" customWidth="1"/>
    <col min="3" max="3" width="20.6640625" style="180" customWidth="1"/>
    <col min="4" max="7" width="8.6640625" style="180"/>
    <col min="8" max="8" width="23.33203125" style="180" customWidth="1"/>
    <col min="9" max="9" width="17.6640625" style="180" customWidth="1"/>
    <col min="10" max="10" width="14.109375" style="180" customWidth="1"/>
    <col min="11" max="11" width="17.33203125" style="180" customWidth="1"/>
    <col min="12" max="12" width="14.109375" style="180" customWidth="1"/>
    <col min="13" max="14" width="8.6640625" style="180"/>
    <col min="15" max="15" width="6.109375" style="180" customWidth="1"/>
    <col min="16" max="16384" width="8.6640625" style="180"/>
  </cols>
  <sheetData>
    <row r="1" spans="1:17" x14ac:dyDescent="0.25">
      <c r="A1" s="2" t="s">
        <v>48</v>
      </c>
      <c r="B1" s="10" t="s">
        <v>358</v>
      </c>
      <c r="C1" s="2"/>
      <c r="D1" s="2"/>
      <c r="E1" s="2"/>
      <c r="F1" s="176" t="s">
        <v>50</v>
      </c>
      <c r="G1" s="2"/>
      <c r="H1" s="177"/>
      <c r="I1" s="178"/>
      <c r="J1" s="179"/>
    </row>
    <row r="2" spans="1:17" x14ac:dyDescent="0.25">
      <c r="A2" s="2" t="s">
        <v>51</v>
      </c>
      <c r="B2" s="10" t="s">
        <v>359</v>
      </c>
      <c r="C2" s="2"/>
      <c r="D2" s="2"/>
      <c r="E2" s="2"/>
      <c r="F2" s="2"/>
      <c r="G2" s="2"/>
    </row>
    <row r="3" spans="1:17" x14ac:dyDescent="0.25">
      <c r="A3" s="3" t="s">
        <v>52</v>
      </c>
      <c r="B3" s="3" t="s">
        <v>53</v>
      </c>
      <c r="C3" s="3"/>
      <c r="D3" s="3"/>
      <c r="E3" s="181"/>
      <c r="F3" s="181"/>
      <c r="G3" s="181"/>
    </row>
    <row r="4" spans="1:17" x14ac:dyDescent="0.25">
      <c r="A4" s="3" t="s">
        <v>54</v>
      </c>
      <c r="B4" s="3" t="s">
        <v>55</v>
      </c>
      <c r="C4" s="3"/>
      <c r="D4" s="3"/>
      <c r="E4" s="181"/>
      <c r="F4" s="181"/>
      <c r="G4" s="181"/>
    </row>
    <row r="5" spans="1:17" ht="14.4" x14ac:dyDescent="0.3">
      <c r="A5" s="4" t="s">
        <v>56</v>
      </c>
      <c r="B5" s="182" t="s">
        <v>360</v>
      </c>
      <c r="C5" s="4"/>
      <c r="D5" s="4"/>
      <c r="E5" s="4"/>
      <c r="F5" s="4"/>
      <c r="G5" s="4"/>
      <c r="H5" s="183"/>
    </row>
    <row r="6" spans="1:17" ht="14.4" x14ac:dyDescent="0.3">
      <c r="A6" s="4" t="s">
        <v>57</v>
      </c>
      <c r="B6" s="102" t="s">
        <v>361</v>
      </c>
      <c r="C6" s="4"/>
      <c r="D6" s="4"/>
      <c r="E6" s="4"/>
      <c r="F6" s="4"/>
      <c r="G6" s="4"/>
      <c r="H6" s="183"/>
    </row>
    <row r="7" spans="1:17" ht="67.95" customHeight="1" x14ac:dyDescent="0.25">
      <c r="A7" s="184"/>
      <c r="B7" s="184"/>
      <c r="C7" s="184"/>
    </row>
    <row r="10" spans="1:17" x14ac:dyDescent="0.25">
      <c r="J10" s="185" t="s">
        <v>362</v>
      </c>
      <c r="K10" s="185"/>
      <c r="L10" s="185" t="s">
        <v>363</v>
      </c>
      <c r="M10" s="185"/>
      <c r="N10" s="185"/>
      <c r="O10" s="185"/>
      <c r="P10" s="185"/>
    </row>
    <row r="11" spans="1:17" ht="14.4" customHeight="1" x14ac:dyDescent="0.25">
      <c r="J11" s="186" t="s">
        <v>130</v>
      </c>
      <c r="K11" s="186" t="s">
        <v>144</v>
      </c>
      <c r="L11" s="186" t="s">
        <v>144</v>
      </c>
      <c r="M11" s="186" t="s">
        <v>257</v>
      </c>
      <c r="N11" s="186" t="s">
        <v>266</v>
      </c>
      <c r="O11" s="186" t="s">
        <v>269</v>
      </c>
      <c r="P11" s="186" t="s">
        <v>338</v>
      </c>
      <c r="Q11" s="186" t="s">
        <v>343</v>
      </c>
    </row>
    <row r="12" spans="1:17" x14ac:dyDescent="0.25">
      <c r="J12" s="185" t="s">
        <v>364</v>
      </c>
      <c r="K12" s="185"/>
      <c r="L12" s="185" t="s">
        <v>365</v>
      </c>
      <c r="M12" s="185"/>
      <c r="N12" s="185"/>
      <c r="O12" s="185"/>
      <c r="P12" s="185"/>
    </row>
    <row r="13" spans="1:17" x14ac:dyDescent="0.25">
      <c r="H13" s="187"/>
      <c r="I13" s="187"/>
      <c r="J13" s="188" t="s">
        <v>366</v>
      </c>
      <c r="K13" s="188" t="s">
        <v>367</v>
      </c>
      <c r="L13" s="188" t="s">
        <v>367</v>
      </c>
      <c r="M13" s="188" t="s">
        <v>368</v>
      </c>
      <c r="N13" s="188" t="s">
        <v>369</v>
      </c>
      <c r="O13" s="188" t="s">
        <v>370</v>
      </c>
      <c r="P13" s="188" t="s">
        <v>371</v>
      </c>
      <c r="Q13" s="188" t="s">
        <v>372</v>
      </c>
    </row>
    <row r="14" spans="1:17" x14ac:dyDescent="0.25">
      <c r="H14" s="187" t="s">
        <v>373</v>
      </c>
      <c r="I14" s="187" t="s">
        <v>374</v>
      </c>
      <c r="J14" s="77">
        <v>49.69</v>
      </c>
      <c r="K14" s="77">
        <v>50.16</v>
      </c>
      <c r="L14" s="77">
        <v>41.65</v>
      </c>
      <c r="M14" s="77">
        <v>45.9</v>
      </c>
      <c r="N14" s="77">
        <v>49.51</v>
      </c>
      <c r="O14" s="77">
        <v>53.32</v>
      </c>
      <c r="P14" s="77">
        <v>58.58</v>
      </c>
      <c r="Q14" s="77">
        <v>63.28</v>
      </c>
    </row>
    <row r="15" spans="1:17" x14ac:dyDescent="0.25">
      <c r="H15" s="187" t="s">
        <v>375</v>
      </c>
      <c r="I15" s="187" t="s">
        <v>376</v>
      </c>
      <c r="J15" s="77">
        <v>20.61</v>
      </c>
      <c r="K15" s="77">
        <v>24.12</v>
      </c>
      <c r="L15" s="77">
        <v>23.35</v>
      </c>
      <c r="M15" s="77">
        <v>26.63</v>
      </c>
      <c r="N15" s="77">
        <v>27.39</v>
      </c>
      <c r="O15" s="77">
        <v>28.34</v>
      </c>
      <c r="P15" s="77">
        <v>29.17</v>
      </c>
      <c r="Q15" s="77">
        <v>30.57</v>
      </c>
    </row>
    <row r="16" spans="1:17" x14ac:dyDescent="0.25">
      <c r="H16" s="187" t="s">
        <v>377</v>
      </c>
      <c r="I16" s="187" t="s">
        <v>378</v>
      </c>
      <c r="J16" s="189">
        <v>128</v>
      </c>
      <c r="K16" s="189">
        <v>101</v>
      </c>
      <c r="L16" s="189">
        <v>101</v>
      </c>
      <c r="M16" s="189">
        <v>65</v>
      </c>
      <c r="N16" s="189">
        <v>63</v>
      </c>
      <c r="O16" s="189">
        <v>62</v>
      </c>
      <c r="P16" s="189">
        <v>60</v>
      </c>
      <c r="Q16" s="189">
        <v>57</v>
      </c>
    </row>
    <row r="17" spans="8:16" x14ac:dyDescent="0.25">
      <c r="J17" s="189"/>
      <c r="K17" s="190"/>
      <c r="L17" s="190"/>
      <c r="M17" s="77"/>
    </row>
    <row r="18" spans="8:16" x14ac:dyDescent="0.25">
      <c r="J18" s="191"/>
      <c r="K18" s="192"/>
      <c r="L18" s="193"/>
      <c r="P18" s="194"/>
    </row>
    <row r="19" spans="8:16" x14ac:dyDescent="0.25">
      <c r="J19" s="193"/>
      <c r="K19" s="193"/>
    </row>
    <row r="20" spans="8:16" x14ac:dyDescent="0.25">
      <c r="J20" s="191"/>
      <c r="K20" s="193"/>
    </row>
    <row r="21" spans="8:16" x14ac:dyDescent="0.25">
      <c r="J21" s="195"/>
      <c r="K21" s="195"/>
      <c r="L21" s="195"/>
    </row>
    <row r="22" spans="8:16" x14ac:dyDescent="0.25">
      <c r="J22" s="195"/>
      <c r="K22" s="195"/>
      <c r="L22" s="195"/>
    </row>
    <row r="23" spans="8:16" x14ac:dyDescent="0.25">
      <c r="H23" s="187"/>
    </row>
    <row r="24" spans="8:16" x14ac:dyDescent="0.25">
      <c r="H24" s="187"/>
    </row>
    <row r="26" spans="8:16" x14ac:dyDescent="0.25">
      <c r="J26" s="196"/>
      <c r="K26" s="196"/>
    </row>
    <row r="27" spans="8:16" x14ac:dyDescent="0.25">
      <c r="K27" s="196"/>
    </row>
    <row r="30" spans="8:16" x14ac:dyDescent="0.25">
      <c r="P30" s="197"/>
    </row>
  </sheetData>
  <mergeCells count="5">
    <mergeCell ref="A7:C7"/>
    <mergeCell ref="J10:K10"/>
    <mergeCell ref="L10:P10"/>
    <mergeCell ref="J12:K12"/>
    <mergeCell ref="L12:P12"/>
  </mergeCells>
  <hyperlinks>
    <hyperlink ref="F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18"/>
  <dimension ref="A1:AD17"/>
  <sheetViews>
    <sheetView showGridLines="0" zoomScale="120" zoomScaleNormal="120" workbookViewId="0">
      <selection activeCell="H1" sqref="H1"/>
    </sheetView>
  </sheetViews>
  <sheetFormatPr defaultRowHeight="14.4" x14ac:dyDescent="0.3"/>
  <cols>
    <col min="8" max="8" width="13.5546875" customWidth="1"/>
    <col min="9" max="9" width="11.88671875" bestFit="1" customWidth="1"/>
    <col min="10" max="10" width="11.88671875" customWidth="1"/>
    <col min="11" max="11" width="1.21875" bestFit="1" customWidth="1"/>
    <col min="12" max="19" width="4.33203125" bestFit="1" customWidth="1"/>
    <col min="21" max="21" width="1.21875" bestFit="1" customWidth="1"/>
    <col min="22" max="22" width="4.33203125" bestFit="1" customWidth="1"/>
    <col min="23" max="24" width="3.109375" bestFit="1" customWidth="1"/>
    <col min="25" max="25" width="4.33203125" bestFit="1" customWidth="1"/>
    <col min="26" max="28" width="3.109375" bestFit="1" customWidth="1"/>
    <col min="29" max="29" width="4.33203125" bestFit="1" customWidth="1"/>
  </cols>
  <sheetData>
    <row r="1" spans="1:30" x14ac:dyDescent="0.3">
      <c r="A1" s="2" t="s">
        <v>48</v>
      </c>
      <c r="B1" s="10" t="s">
        <v>379</v>
      </c>
      <c r="H1" s="176" t="s">
        <v>50</v>
      </c>
    </row>
    <row r="2" spans="1:30" x14ac:dyDescent="0.3">
      <c r="A2" s="2" t="s">
        <v>51</v>
      </c>
      <c r="B2" s="10" t="s">
        <v>380</v>
      </c>
    </row>
    <row r="3" spans="1:30" x14ac:dyDescent="0.3">
      <c r="A3" s="3" t="s">
        <v>52</v>
      </c>
      <c r="B3" s="3" t="s">
        <v>53</v>
      </c>
    </row>
    <row r="4" spans="1:30" x14ac:dyDescent="0.3">
      <c r="A4" s="3" t="s">
        <v>54</v>
      </c>
      <c r="B4" s="3" t="s">
        <v>55</v>
      </c>
    </row>
    <row r="5" spans="1:30" x14ac:dyDescent="0.3">
      <c r="A5" s="4" t="s">
        <v>56</v>
      </c>
      <c r="B5" s="182" t="s">
        <v>381</v>
      </c>
      <c r="H5" s="8"/>
      <c r="I5" s="8"/>
      <c r="J5" s="8"/>
      <c r="K5" s="8"/>
      <c r="L5" s="8"/>
      <c r="M5" s="8"/>
      <c r="N5" s="8"/>
      <c r="O5" s="8"/>
      <c r="P5" s="8"/>
      <c r="Q5" s="8"/>
      <c r="R5" s="8"/>
      <c r="S5" s="8"/>
      <c r="T5" s="8"/>
      <c r="U5" s="8"/>
      <c r="V5" s="8"/>
      <c r="W5" s="8"/>
      <c r="X5" s="8"/>
      <c r="Y5" s="8"/>
      <c r="Z5" s="8"/>
      <c r="AA5" s="8"/>
    </row>
    <row r="6" spans="1:30" x14ac:dyDescent="0.3">
      <c r="A6" s="4" t="s">
        <v>57</v>
      </c>
      <c r="B6" s="198" t="s">
        <v>382</v>
      </c>
      <c r="H6" s="8"/>
      <c r="I6" s="8" t="s">
        <v>383</v>
      </c>
      <c r="J6" s="8"/>
      <c r="K6" s="171" t="s">
        <v>275</v>
      </c>
      <c r="L6" s="171"/>
      <c r="M6" s="171"/>
      <c r="N6" s="171"/>
      <c r="O6" s="171"/>
      <c r="P6" s="171"/>
      <c r="Q6" s="171"/>
      <c r="R6" s="171"/>
      <c r="S6" s="171"/>
      <c r="T6" s="167"/>
      <c r="U6" s="171" t="s">
        <v>276</v>
      </c>
      <c r="V6" s="171"/>
      <c r="W6" s="171"/>
      <c r="X6" s="171"/>
      <c r="Y6" s="171"/>
      <c r="Z6" s="171"/>
      <c r="AA6" s="171"/>
      <c r="AB6" s="171"/>
      <c r="AC6" s="171"/>
      <c r="AD6" s="171"/>
    </row>
    <row r="7" spans="1:30" x14ac:dyDescent="0.3">
      <c r="H7" s="8"/>
      <c r="I7" s="8" t="s">
        <v>383</v>
      </c>
      <c r="J7" s="8"/>
      <c r="K7" s="8" t="s">
        <v>383</v>
      </c>
      <c r="L7" s="199" t="s">
        <v>384</v>
      </c>
      <c r="M7" s="8"/>
      <c r="N7" s="199"/>
      <c r="O7" s="199" t="s">
        <v>368</v>
      </c>
      <c r="P7" s="199"/>
      <c r="R7" s="199"/>
      <c r="S7" s="199" t="s">
        <v>372</v>
      </c>
      <c r="T7" s="199"/>
      <c r="U7" s="199" t="s">
        <v>383</v>
      </c>
      <c r="V7" s="199" t="s">
        <v>384</v>
      </c>
      <c r="W7" s="8"/>
      <c r="X7" s="199"/>
      <c r="Y7" s="199" t="s">
        <v>368</v>
      </c>
      <c r="Z7" s="199"/>
      <c r="AA7" s="199"/>
      <c r="AB7" s="199"/>
      <c r="AC7" s="199" t="s">
        <v>372</v>
      </c>
      <c r="AD7" t="s">
        <v>383</v>
      </c>
    </row>
    <row r="8" spans="1:30" x14ac:dyDescent="0.3">
      <c r="H8" s="8"/>
      <c r="I8" s="8" t="s">
        <v>383</v>
      </c>
      <c r="J8" s="8"/>
      <c r="K8" s="171" t="s">
        <v>179</v>
      </c>
      <c r="L8" s="171"/>
      <c r="M8" s="171"/>
      <c r="N8" s="171"/>
      <c r="O8" s="171"/>
      <c r="P8" s="171"/>
      <c r="Q8" s="171"/>
      <c r="R8" s="171"/>
      <c r="S8" s="171"/>
      <c r="T8" s="167"/>
      <c r="U8" s="171" t="s">
        <v>180</v>
      </c>
      <c r="V8" s="171"/>
      <c r="W8" s="171"/>
      <c r="X8" s="171"/>
      <c r="Y8" s="171"/>
      <c r="Z8" s="171"/>
      <c r="AA8" s="171"/>
      <c r="AB8" s="171"/>
      <c r="AC8" s="171"/>
      <c r="AD8" s="171"/>
    </row>
    <row r="9" spans="1:30" x14ac:dyDescent="0.3">
      <c r="H9" s="8"/>
      <c r="I9" s="8" t="s">
        <v>383</v>
      </c>
      <c r="J9" s="8"/>
      <c r="K9" s="8" t="s">
        <v>383</v>
      </c>
      <c r="L9" s="199" t="s">
        <v>384</v>
      </c>
      <c r="M9" s="8"/>
      <c r="N9" s="199"/>
      <c r="O9" s="199" t="s">
        <v>368</v>
      </c>
      <c r="P9" s="199"/>
      <c r="Q9" s="199"/>
      <c r="R9" s="199"/>
      <c r="S9" s="199" t="s">
        <v>372</v>
      </c>
      <c r="T9" s="199"/>
      <c r="U9" s="199" t="s">
        <v>383</v>
      </c>
      <c r="V9" s="199" t="s">
        <v>384</v>
      </c>
      <c r="W9" s="8"/>
      <c r="X9" s="199"/>
      <c r="Y9" s="199" t="s">
        <v>368</v>
      </c>
      <c r="Z9" s="199"/>
      <c r="AA9" s="199"/>
      <c r="AB9" s="199"/>
      <c r="AC9" s="199" t="s">
        <v>372</v>
      </c>
      <c r="AD9" t="s">
        <v>383</v>
      </c>
    </row>
    <row r="10" spans="1:30" x14ac:dyDescent="0.3">
      <c r="H10" s="8" t="s">
        <v>385</v>
      </c>
      <c r="I10" s="8" t="s">
        <v>386</v>
      </c>
      <c r="J10" s="8"/>
      <c r="K10" s="8"/>
      <c r="L10" s="14">
        <v>2091.65</v>
      </c>
      <c r="M10" s="14">
        <v>2078.15</v>
      </c>
      <c r="N10" s="14">
        <v>2124.98</v>
      </c>
      <c r="O10" s="14">
        <v>2163.44</v>
      </c>
      <c r="P10" s="14">
        <v>2195.64</v>
      </c>
      <c r="Q10" s="14">
        <v>2219.69</v>
      </c>
      <c r="R10" s="14">
        <v>2249.3000000000002</v>
      </c>
      <c r="S10" s="14">
        <v>2252.17</v>
      </c>
      <c r="T10" s="14"/>
      <c r="U10" s="14"/>
      <c r="V10" s="14">
        <v>520.37</v>
      </c>
      <c r="W10" s="14">
        <v>546.92999999999995</v>
      </c>
      <c r="X10" s="14">
        <v>559.69000000000005</v>
      </c>
      <c r="Y10" s="14">
        <v>570.19000000000005</v>
      </c>
      <c r="Z10" s="14">
        <v>590.74</v>
      </c>
      <c r="AA10" s="14">
        <v>602.85</v>
      </c>
      <c r="AB10" s="14">
        <v>608.67999999999995</v>
      </c>
      <c r="AC10" s="14">
        <v>615.71</v>
      </c>
    </row>
    <row r="11" spans="1:30" x14ac:dyDescent="0.3">
      <c r="H11" s="8" t="s">
        <v>387</v>
      </c>
      <c r="I11" s="8" t="s">
        <v>388</v>
      </c>
      <c r="J11" s="8"/>
      <c r="K11" s="8"/>
      <c r="L11" s="14">
        <v>2726.26</v>
      </c>
      <c r="M11" s="14">
        <v>2806.7</v>
      </c>
      <c r="N11" s="14">
        <v>2807.73</v>
      </c>
      <c r="O11" s="14">
        <v>2923.07</v>
      </c>
      <c r="P11" s="14">
        <v>3015.23</v>
      </c>
      <c r="Q11" s="14">
        <v>3072.2287000000001</v>
      </c>
      <c r="R11" s="14">
        <v>2925.2</v>
      </c>
      <c r="S11" s="14">
        <v>2850.95</v>
      </c>
      <c r="T11" s="14"/>
      <c r="U11" s="14"/>
      <c r="V11" s="14">
        <v>560.67999999999995</v>
      </c>
      <c r="W11" s="14">
        <v>573.03</v>
      </c>
      <c r="X11" s="14">
        <v>594.23</v>
      </c>
      <c r="Y11" s="14">
        <v>584.89</v>
      </c>
      <c r="Z11" s="14">
        <v>594.38</v>
      </c>
      <c r="AA11" s="14">
        <v>645.34860000000003</v>
      </c>
      <c r="AB11" s="14">
        <v>654.01</v>
      </c>
      <c r="AC11" s="14">
        <v>640.01</v>
      </c>
    </row>
    <row r="12" spans="1:30" x14ac:dyDescent="0.3">
      <c r="H12" s="8" t="s">
        <v>389</v>
      </c>
      <c r="I12" s="8" t="s">
        <v>390</v>
      </c>
      <c r="J12" s="8"/>
      <c r="K12" s="8"/>
      <c r="L12" s="14">
        <v>1923.0581999999999</v>
      </c>
      <c r="M12" s="14">
        <v>1891.1992</v>
      </c>
      <c r="N12" s="14">
        <v>1807.3922</v>
      </c>
      <c r="O12" s="14">
        <v>1834.4340999999999</v>
      </c>
      <c r="P12" s="14">
        <v>1837.4712999999999</v>
      </c>
      <c r="Q12" s="14">
        <v>1829.3456000000001</v>
      </c>
      <c r="R12" s="14">
        <v>1846.39</v>
      </c>
      <c r="S12" s="14">
        <v>1926.82</v>
      </c>
      <c r="T12" s="14"/>
      <c r="U12" s="14"/>
      <c r="V12" s="14">
        <v>632.8374</v>
      </c>
      <c r="W12" s="14">
        <v>602.23030000000006</v>
      </c>
      <c r="X12" s="14">
        <v>608.68409999999994</v>
      </c>
      <c r="Y12" s="14">
        <v>619.79070000000002</v>
      </c>
      <c r="Z12" s="14">
        <v>637.47619999999995</v>
      </c>
      <c r="AA12" s="14">
        <v>658.71450000000004</v>
      </c>
      <c r="AB12" s="14">
        <v>660.59</v>
      </c>
      <c r="AC12" s="14">
        <v>678.41</v>
      </c>
    </row>
    <row r="13" spans="1:30" x14ac:dyDescent="0.3">
      <c r="H13" s="8"/>
      <c r="I13" s="8"/>
      <c r="J13" s="8"/>
      <c r="K13" s="8"/>
      <c r="L13" s="8"/>
      <c r="M13" s="8"/>
      <c r="N13" s="8"/>
      <c r="O13" s="8"/>
      <c r="P13" s="8"/>
      <c r="Q13" s="8"/>
      <c r="R13" s="14"/>
      <c r="S13" s="14"/>
      <c r="T13" s="8"/>
      <c r="U13" s="8"/>
      <c r="V13" s="8"/>
      <c r="W13" s="8"/>
      <c r="X13" s="8"/>
      <c r="Y13" s="8"/>
      <c r="Z13" s="8"/>
      <c r="AA13" s="8"/>
      <c r="AB13" s="14"/>
      <c r="AC13" s="14"/>
    </row>
    <row r="14" spans="1:30" x14ac:dyDescent="0.3">
      <c r="H14" s="8"/>
      <c r="I14" s="8"/>
      <c r="J14" s="8"/>
      <c r="K14" s="8"/>
      <c r="L14" s="8"/>
      <c r="M14" s="8"/>
      <c r="N14" s="8"/>
      <c r="O14" s="8"/>
      <c r="P14" s="8"/>
      <c r="Q14" s="8"/>
      <c r="R14" s="14"/>
      <c r="S14" s="14"/>
      <c r="T14" s="8"/>
      <c r="U14" s="8"/>
      <c r="V14" s="8"/>
      <c r="W14" s="8"/>
      <c r="X14" s="8"/>
      <c r="Y14" s="8"/>
      <c r="Z14" s="8"/>
      <c r="AA14" s="8"/>
      <c r="AB14" s="14"/>
      <c r="AC14" s="14"/>
    </row>
    <row r="15" spans="1:30" x14ac:dyDescent="0.3">
      <c r="H15" s="8"/>
      <c r="I15" s="8"/>
      <c r="J15" s="8"/>
      <c r="K15" s="8"/>
      <c r="L15" s="14"/>
      <c r="M15" s="14"/>
      <c r="N15" s="14"/>
      <c r="O15" s="14"/>
      <c r="P15" s="14"/>
      <c r="Q15" s="14"/>
      <c r="R15" s="14"/>
      <c r="S15" s="14"/>
      <c r="T15" s="14"/>
      <c r="U15" s="14"/>
      <c r="V15" s="14"/>
      <c r="W15" s="14"/>
      <c r="X15" s="14"/>
      <c r="Y15" s="14"/>
      <c r="Z15" s="14"/>
      <c r="AA15" s="14"/>
      <c r="AB15" s="14"/>
      <c r="AC15" s="14"/>
    </row>
    <row r="16" spans="1:30" x14ac:dyDescent="0.3">
      <c r="L16" s="14"/>
      <c r="M16" s="14"/>
      <c r="N16" s="14"/>
      <c r="O16" s="14"/>
      <c r="P16" s="14"/>
      <c r="Q16" s="14"/>
      <c r="R16" s="14"/>
      <c r="S16" s="14"/>
      <c r="T16" s="14"/>
      <c r="U16" s="14"/>
      <c r="V16" s="14"/>
      <c r="W16" s="14"/>
      <c r="X16" s="14"/>
      <c r="Y16" s="14"/>
      <c r="Z16" s="14"/>
      <c r="AA16" s="14"/>
      <c r="AB16" s="14"/>
    </row>
    <row r="17" spans="12:28" x14ac:dyDescent="0.3">
      <c r="L17" s="14"/>
      <c r="M17" s="14"/>
      <c r="N17" s="14"/>
      <c r="O17" s="14"/>
      <c r="P17" s="14"/>
      <c r="Q17" s="14"/>
      <c r="R17" s="14"/>
      <c r="S17" s="14"/>
      <c r="T17" s="14"/>
      <c r="U17" s="14"/>
      <c r="V17" s="14"/>
      <c r="W17" s="14"/>
      <c r="X17" s="14"/>
      <c r="Y17" s="14"/>
      <c r="Z17" s="14"/>
      <c r="AA17" s="14"/>
      <c r="AB17" s="14"/>
    </row>
  </sheetData>
  <mergeCells count="4">
    <mergeCell ref="K6:S6"/>
    <mergeCell ref="U6:AD6"/>
    <mergeCell ref="K8:S8"/>
    <mergeCell ref="U8:AD8"/>
  </mergeCells>
  <hyperlinks>
    <hyperlink ref="H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0"/>
  <dimension ref="A1:S44"/>
  <sheetViews>
    <sheetView showGridLines="0" zoomScale="120" zoomScaleNormal="120" workbookViewId="0"/>
  </sheetViews>
  <sheetFormatPr defaultRowHeight="14.4" x14ac:dyDescent="0.3"/>
  <cols>
    <col min="7" max="7" width="14.6640625" customWidth="1"/>
    <col min="9" max="9" width="25.44140625" customWidth="1"/>
    <col min="10" max="15" width="9.88671875" style="202" customWidth="1"/>
    <col min="16" max="16" width="9.88671875" customWidth="1"/>
  </cols>
  <sheetData>
    <row r="1" spans="1:19" x14ac:dyDescent="0.3">
      <c r="A1" s="2" t="s">
        <v>48</v>
      </c>
      <c r="B1" s="200" t="s">
        <v>391</v>
      </c>
      <c r="C1" s="201"/>
      <c r="D1" s="201"/>
      <c r="E1" s="201"/>
      <c r="F1" s="201"/>
      <c r="G1" s="176" t="s">
        <v>50</v>
      </c>
      <c r="H1" s="201"/>
    </row>
    <row r="2" spans="1:19" x14ac:dyDescent="0.3">
      <c r="A2" s="2" t="s">
        <v>51</v>
      </c>
      <c r="B2" s="101" t="s">
        <v>392</v>
      </c>
      <c r="C2" s="201"/>
      <c r="D2" s="201"/>
      <c r="E2" s="201"/>
      <c r="F2" s="201"/>
      <c r="H2" s="201"/>
    </row>
    <row r="3" spans="1:19" x14ac:dyDescent="0.3">
      <c r="A3" s="3" t="s">
        <v>52</v>
      </c>
      <c r="B3" s="3" t="s">
        <v>53</v>
      </c>
      <c r="C3" s="201"/>
      <c r="D3" s="201"/>
      <c r="E3" s="201"/>
      <c r="F3" s="201"/>
      <c r="H3" s="201"/>
    </row>
    <row r="4" spans="1:19" x14ac:dyDescent="0.3">
      <c r="A4" s="3" t="s">
        <v>54</v>
      </c>
      <c r="B4" s="3" t="s">
        <v>55</v>
      </c>
      <c r="C4" s="201"/>
      <c r="D4" s="201"/>
      <c r="E4" s="201"/>
      <c r="F4" s="201"/>
      <c r="H4" s="201"/>
    </row>
    <row r="5" spans="1:19" x14ac:dyDescent="0.3">
      <c r="A5" s="4" t="s">
        <v>56</v>
      </c>
      <c r="B5" s="182" t="s">
        <v>393</v>
      </c>
      <c r="C5" s="201"/>
      <c r="D5" s="201"/>
      <c r="E5" s="201"/>
      <c r="F5" s="201"/>
    </row>
    <row r="6" spans="1:19" x14ac:dyDescent="0.3">
      <c r="A6" s="4" t="s">
        <v>57</v>
      </c>
      <c r="B6" s="182" t="s">
        <v>394</v>
      </c>
      <c r="C6" s="201"/>
      <c r="D6" s="201"/>
      <c r="E6" s="201"/>
      <c r="F6" s="201"/>
    </row>
    <row r="7" spans="1:19" x14ac:dyDescent="0.3">
      <c r="A7" s="203"/>
      <c r="B7" s="203"/>
      <c r="C7" s="203"/>
      <c r="D7" s="203"/>
      <c r="E7" s="203"/>
      <c r="F7" s="203"/>
      <c r="H7" s="204"/>
      <c r="I7" s="8"/>
      <c r="J7" s="11" t="s">
        <v>385</v>
      </c>
      <c r="K7" s="11"/>
      <c r="L7" s="11"/>
      <c r="M7" s="11"/>
      <c r="N7" s="11"/>
      <c r="O7" s="205" t="s">
        <v>395</v>
      </c>
      <c r="P7" s="8"/>
    </row>
    <row r="8" spans="1:19" x14ac:dyDescent="0.3">
      <c r="A8" s="203"/>
      <c r="B8" s="203"/>
      <c r="C8" s="203"/>
      <c r="D8" s="203"/>
      <c r="E8" s="203"/>
      <c r="F8" s="203"/>
      <c r="H8" s="204"/>
      <c r="I8" s="8"/>
      <c r="J8" s="206" t="s">
        <v>368</v>
      </c>
      <c r="K8" s="206" t="s">
        <v>369</v>
      </c>
      <c r="L8" s="206" t="s">
        <v>370</v>
      </c>
      <c r="M8" s="206" t="s">
        <v>371</v>
      </c>
      <c r="N8" s="206" t="s">
        <v>372</v>
      </c>
      <c r="O8" s="206" t="s">
        <v>368</v>
      </c>
      <c r="P8" s="206" t="s">
        <v>369</v>
      </c>
      <c r="Q8" s="206" t="s">
        <v>370</v>
      </c>
      <c r="R8" s="206" t="s">
        <v>371</v>
      </c>
      <c r="S8" s="206" t="s">
        <v>372</v>
      </c>
    </row>
    <row r="9" spans="1:19" x14ac:dyDescent="0.3">
      <c r="A9" s="203"/>
      <c r="B9" s="203"/>
      <c r="C9" s="203"/>
      <c r="D9" s="203"/>
      <c r="E9" s="203"/>
      <c r="F9" s="203"/>
      <c r="H9" s="207"/>
      <c r="I9" s="8"/>
      <c r="J9" s="208" t="s">
        <v>386</v>
      </c>
      <c r="K9" s="11"/>
      <c r="L9" s="11"/>
      <c r="M9" s="11"/>
      <c r="N9" s="11"/>
      <c r="O9" s="208" t="s">
        <v>396</v>
      </c>
      <c r="P9" s="8"/>
      <c r="Q9" s="11"/>
      <c r="R9" s="11"/>
      <c r="S9" s="11"/>
    </row>
    <row r="10" spans="1:19" x14ac:dyDescent="0.3">
      <c r="A10" s="203"/>
      <c r="B10" s="203"/>
      <c r="C10" s="203"/>
      <c r="D10" s="203"/>
      <c r="E10" s="203"/>
      <c r="F10" s="203"/>
      <c r="H10" s="207"/>
      <c r="I10" s="8"/>
      <c r="J10" s="206" t="s">
        <v>368</v>
      </c>
      <c r="K10" s="206" t="s">
        <v>369</v>
      </c>
      <c r="L10" s="206" t="s">
        <v>370</v>
      </c>
      <c r="M10" s="206" t="s">
        <v>371</v>
      </c>
      <c r="N10" s="206" t="s">
        <v>372</v>
      </c>
      <c r="O10" s="206" t="s">
        <v>368</v>
      </c>
      <c r="P10" s="206" t="s">
        <v>369</v>
      </c>
      <c r="Q10" s="206" t="s">
        <v>370</v>
      </c>
      <c r="R10" s="206" t="s">
        <v>371</v>
      </c>
      <c r="S10" s="206" t="s">
        <v>372</v>
      </c>
    </row>
    <row r="11" spans="1:19" x14ac:dyDescent="0.3">
      <c r="A11" s="203"/>
      <c r="B11" s="203"/>
      <c r="C11" s="203"/>
      <c r="D11" s="203"/>
      <c r="E11" s="203"/>
      <c r="F11" s="203"/>
      <c r="H11" s="209" t="s">
        <v>95</v>
      </c>
      <c r="I11" s="209" t="s">
        <v>94</v>
      </c>
      <c r="J11" s="121">
        <v>2.8400000000000002E-2</v>
      </c>
      <c r="K11" s="121">
        <v>1.12E-2</v>
      </c>
      <c r="L11" s="121">
        <v>1.09E-2</v>
      </c>
      <c r="M11" s="121">
        <v>1.03E-2</v>
      </c>
      <c r="N11" s="121">
        <v>1.0800000000000001E-2</v>
      </c>
      <c r="O11" s="46"/>
      <c r="P11" s="46"/>
    </row>
    <row r="12" spans="1:19" x14ac:dyDescent="0.3">
      <c r="A12" s="203"/>
      <c r="B12" s="203"/>
      <c r="C12" s="203"/>
      <c r="D12" s="203"/>
      <c r="E12" s="203"/>
      <c r="F12" s="203"/>
      <c r="H12" s="209" t="s">
        <v>397</v>
      </c>
      <c r="I12" s="209" t="s">
        <v>398</v>
      </c>
      <c r="J12" s="121">
        <v>2.2499999999999999E-2</v>
      </c>
      <c r="K12" s="121">
        <v>2.18E-2</v>
      </c>
      <c r="L12" s="121">
        <v>2.1100000000000001E-2</v>
      </c>
      <c r="M12" s="121">
        <v>2.06E-2</v>
      </c>
      <c r="N12" s="121">
        <v>1.9900000000000001E-2</v>
      </c>
      <c r="O12" s="46"/>
      <c r="P12" s="46"/>
    </row>
    <row r="13" spans="1:19" x14ac:dyDescent="0.3">
      <c r="A13" s="203"/>
      <c r="B13" s="203"/>
      <c r="C13" s="203"/>
      <c r="D13" s="203"/>
      <c r="E13" s="203"/>
      <c r="F13" s="203"/>
      <c r="H13" s="209" t="s">
        <v>399</v>
      </c>
      <c r="I13" s="209" t="s">
        <v>400</v>
      </c>
      <c r="J13" s="121">
        <v>0.42420000000000002</v>
      </c>
      <c r="K13" s="121">
        <v>0.40749999999999997</v>
      </c>
      <c r="L13" s="121">
        <v>0.379</v>
      </c>
      <c r="M13" s="121">
        <v>0.40620000000000001</v>
      </c>
      <c r="N13" s="121">
        <v>0.41449999999999998</v>
      </c>
      <c r="O13" s="46"/>
      <c r="P13" s="46"/>
    </row>
    <row r="14" spans="1:19" x14ac:dyDescent="0.3">
      <c r="A14" s="203"/>
      <c r="B14" s="203"/>
      <c r="C14" s="203"/>
      <c r="D14" s="203"/>
      <c r="E14" s="203"/>
      <c r="F14" s="203"/>
      <c r="H14" s="209" t="s">
        <v>401</v>
      </c>
      <c r="I14" s="209" t="s">
        <v>402</v>
      </c>
      <c r="J14" s="121">
        <v>8.9999999999999998E-4</v>
      </c>
      <c r="K14" s="121">
        <v>8.9999999999999998E-4</v>
      </c>
      <c r="L14" s="121">
        <v>8.9999999999999998E-4</v>
      </c>
      <c r="M14" s="121">
        <v>8.0000000000000004E-4</v>
      </c>
      <c r="N14" s="121">
        <v>5.9999999999999995E-4</v>
      </c>
      <c r="O14" s="46"/>
      <c r="P14" s="46"/>
    </row>
    <row r="15" spans="1:19" x14ac:dyDescent="0.3">
      <c r="A15" s="203"/>
      <c r="B15" s="203"/>
      <c r="C15" s="203"/>
      <c r="D15" s="203"/>
      <c r="E15" s="203"/>
      <c r="F15" s="203"/>
      <c r="H15" s="209" t="s">
        <v>31</v>
      </c>
      <c r="I15" s="209" t="s">
        <v>8</v>
      </c>
      <c r="J15" s="121">
        <v>1.06E-2</v>
      </c>
      <c r="K15" s="121">
        <v>1.21E-2</v>
      </c>
      <c r="L15" s="121">
        <v>1.4200000000000001E-2</v>
      </c>
      <c r="M15" s="121">
        <v>1.0999999999999999E-2</v>
      </c>
      <c r="N15" s="121">
        <v>9.5999999999999992E-3</v>
      </c>
      <c r="O15" s="46"/>
      <c r="P15" s="46"/>
    </row>
    <row r="16" spans="1:19" x14ac:dyDescent="0.3">
      <c r="A16" s="203"/>
      <c r="B16" s="203"/>
      <c r="C16" s="203"/>
      <c r="D16" s="203"/>
      <c r="E16" s="203"/>
      <c r="F16" s="203"/>
      <c r="H16" s="209" t="s">
        <v>403</v>
      </c>
      <c r="I16" s="209" t="s">
        <v>404</v>
      </c>
      <c r="J16" s="121">
        <v>0</v>
      </c>
      <c r="K16" s="121">
        <v>0</v>
      </c>
      <c r="L16" s="121">
        <v>0</v>
      </c>
      <c r="M16" s="121">
        <v>0</v>
      </c>
      <c r="N16" s="121">
        <v>0</v>
      </c>
      <c r="O16" s="46"/>
      <c r="P16" s="46"/>
    </row>
    <row r="17" spans="1:19" x14ac:dyDescent="0.3">
      <c r="A17" s="203"/>
      <c r="B17" s="203"/>
      <c r="C17" s="203"/>
      <c r="D17" s="203"/>
      <c r="E17" s="203"/>
      <c r="F17" s="203"/>
      <c r="H17" s="209" t="s">
        <v>405</v>
      </c>
      <c r="I17" s="209" t="s">
        <v>406</v>
      </c>
      <c r="J17" s="121">
        <v>6.6400000000000001E-2</v>
      </c>
      <c r="K17" s="121">
        <v>5.9400000000000001E-2</v>
      </c>
      <c r="L17" s="121">
        <v>7.6399999999999996E-2</v>
      </c>
      <c r="M17" s="121">
        <v>4.7100000000000003E-2</v>
      </c>
      <c r="N17" s="121">
        <v>3.1699999999999999E-2</v>
      </c>
      <c r="O17" s="46"/>
      <c r="P17" s="46"/>
    </row>
    <row r="18" spans="1:19" x14ac:dyDescent="0.3">
      <c r="A18" s="203"/>
      <c r="B18" s="203"/>
      <c r="C18" s="203"/>
      <c r="D18" s="203"/>
      <c r="E18" s="203"/>
      <c r="F18" s="203"/>
      <c r="H18" s="209" t="s">
        <v>407</v>
      </c>
      <c r="I18" s="209" t="s">
        <v>408</v>
      </c>
      <c r="J18" s="121">
        <v>0.44690000000000002</v>
      </c>
      <c r="K18" s="121">
        <v>0.48709999999999998</v>
      </c>
      <c r="L18" s="59">
        <v>0.4975</v>
      </c>
      <c r="M18" s="121">
        <v>0.50409999999999999</v>
      </c>
      <c r="N18" s="121">
        <v>0.51290000000000002</v>
      </c>
      <c r="O18" s="46"/>
      <c r="P18" s="46"/>
    </row>
    <row r="19" spans="1:19" x14ac:dyDescent="0.3">
      <c r="A19" s="203"/>
      <c r="B19" s="203"/>
      <c r="C19" s="203"/>
      <c r="D19" s="203"/>
      <c r="E19" s="203"/>
      <c r="F19" s="203"/>
      <c r="H19" s="210" t="s">
        <v>409</v>
      </c>
      <c r="I19" s="209" t="s">
        <v>410</v>
      </c>
      <c r="J19" s="46"/>
      <c r="K19" s="46"/>
      <c r="L19" s="46"/>
      <c r="M19" s="46"/>
      <c r="N19" s="46"/>
      <c r="O19" s="121">
        <v>0.18709999999999999</v>
      </c>
      <c r="P19" s="121">
        <v>0.2049</v>
      </c>
      <c r="Q19" s="121">
        <v>0.2087</v>
      </c>
      <c r="R19" s="121">
        <v>0.21920000000000001</v>
      </c>
      <c r="S19" s="121">
        <v>0.17949999999999999</v>
      </c>
    </row>
    <row r="20" spans="1:19" x14ac:dyDescent="0.3">
      <c r="A20" s="203"/>
      <c r="B20" s="203"/>
      <c r="C20" s="203"/>
      <c r="D20" s="203"/>
      <c r="E20" s="203"/>
      <c r="F20" s="203"/>
      <c r="G20" s="203"/>
      <c r="H20" s="209" t="s">
        <v>46</v>
      </c>
      <c r="I20" s="209" t="s">
        <v>97</v>
      </c>
      <c r="J20" s="46"/>
      <c r="K20" s="46"/>
      <c r="L20" s="46"/>
      <c r="M20" s="46"/>
      <c r="N20" s="46"/>
      <c r="O20" s="121">
        <v>0.31259999999999999</v>
      </c>
      <c r="P20" s="121">
        <v>0.3155</v>
      </c>
      <c r="Q20" s="121">
        <v>0.30180000000000001</v>
      </c>
      <c r="R20" s="121">
        <v>0.3034</v>
      </c>
      <c r="S20" s="121">
        <v>0.31619999999999998</v>
      </c>
    </row>
    <row r="21" spans="1:19" x14ac:dyDescent="0.3">
      <c r="A21" s="203"/>
      <c r="B21" s="203"/>
      <c r="C21" s="203"/>
      <c r="D21" s="203"/>
      <c r="E21" s="203"/>
      <c r="F21" s="203"/>
      <c r="G21" s="203"/>
      <c r="H21" s="209" t="s">
        <v>95</v>
      </c>
      <c r="I21" s="209" t="s">
        <v>94</v>
      </c>
      <c r="J21" s="46"/>
      <c r="K21" s="46"/>
      <c r="L21" s="46"/>
      <c r="M21" s="46"/>
      <c r="N21" s="46"/>
      <c r="O21" s="121">
        <v>3.5400000000000001E-2</v>
      </c>
      <c r="P21" s="121">
        <v>2.9499999999999998E-2</v>
      </c>
      <c r="Q21" s="121">
        <v>4.0500000000000001E-2</v>
      </c>
      <c r="R21" s="121">
        <v>3.6200000000000003E-2</v>
      </c>
      <c r="S21" s="121">
        <v>4.2099999999999999E-2</v>
      </c>
    </row>
    <row r="22" spans="1:19" x14ac:dyDescent="0.3">
      <c r="A22" s="203"/>
      <c r="B22" s="203"/>
      <c r="C22" s="203"/>
      <c r="D22" s="203"/>
      <c r="E22" s="203"/>
      <c r="F22" s="203"/>
      <c r="G22" s="203"/>
      <c r="H22" s="209" t="s">
        <v>411</v>
      </c>
      <c r="I22" s="209" t="s">
        <v>390</v>
      </c>
      <c r="J22" s="46"/>
      <c r="K22" s="46"/>
      <c r="L22" s="46"/>
      <c r="M22" s="46"/>
      <c r="N22" s="46"/>
      <c r="O22" s="121">
        <v>0.46479999999999999</v>
      </c>
      <c r="P22" s="121">
        <v>0.4501</v>
      </c>
      <c r="Q22" s="121">
        <v>0.44900000000000001</v>
      </c>
      <c r="R22" s="121">
        <v>0.44119999999999998</v>
      </c>
      <c r="S22" s="121">
        <v>0.4622</v>
      </c>
    </row>
    <row r="23" spans="1:19" x14ac:dyDescent="0.3">
      <c r="A23" s="203"/>
      <c r="B23" s="203"/>
      <c r="C23" s="203"/>
      <c r="D23" s="203"/>
      <c r="E23" s="203"/>
      <c r="F23" s="203"/>
      <c r="G23" s="203"/>
      <c r="H23" s="207"/>
      <c r="I23" s="209"/>
      <c r="J23" s="211"/>
      <c r="K23" s="211"/>
      <c r="L23" s="211"/>
      <c r="M23" s="211"/>
      <c r="N23" s="211"/>
      <c r="O23" s="212"/>
      <c r="P23" s="46"/>
      <c r="Q23" s="121"/>
    </row>
    <row r="24" spans="1:19" x14ac:dyDescent="0.3">
      <c r="A24" s="203"/>
      <c r="B24" s="203"/>
      <c r="C24" s="203"/>
      <c r="D24" s="203"/>
      <c r="E24" s="203"/>
      <c r="F24" s="203"/>
      <c r="G24" s="203"/>
      <c r="H24" s="203"/>
    </row>
    <row r="25" spans="1:19" x14ac:dyDescent="0.3">
      <c r="A25" s="203"/>
      <c r="B25" s="203"/>
      <c r="C25" s="203"/>
      <c r="D25" s="203"/>
      <c r="E25" s="203"/>
      <c r="F25" s="203"/>
      <c r="G25" s="203"/>
      <c r="H25" s="203"/>
    </row>
    <row r="26" spans="1:19" x14ac:dyDescent="0.3">
      <c r="A26" s="203"/>
      <c r="B26" s="203"/>
      <c r="C26" s="203"/>
      <c r="D26" s="203"/>
      <c r="E26" s="203"/>
      <c r="F26" s="203"/>
      <c r="J26"/>
      <c r="K26"/>
      <c r="L26"/>
      <c r="M26"/>
      <c r="N26"/>
      <c r="O26"/>
    </row>
    <row r="27" spans="1:19" x14ac:dyDescent="0.3">
      <c r="A27" s="203"/>
      <c r="B27" s="203"/>
      <c r="C27" s="203"/>
      <c r="D27" s="203"/>
      <c r="E27" s="203"/>
      <c r="F27" s="203"/>
      <c r="J27"/>
      <c r="K27"/>
      <c r="L27"/>
      <c r="M27"/>
      <c r="N27"/>
      <c r="O27"/>
    </row>
    <row r="28" spans="1:19" x14ac:dyDescent="0.3">
      <c r="A28" s="203"/>
      <c r="B28" s="203"/>
      <c r="C28" s="203"/>
      <c r="D28" s="203"/>
      <c r="E28" s="203"/>
      <c r="F28" s="203"/>
      <c r="J28"/>
      <c r="K28"/>
      <c r="L28"/>
      <c r="M28"/>
      <c r="N28"/>
      <c r="O28"/>
    </row>
    <row r="29" spans="1:19" x14ac:dyDescent="0.3">
      <c r="A29" s="203"/>
      <c r="B29" s="203"/>
      <c r="C29" s="203"/>
      <c r="D29" s="203"/>
      <c r="E29" s="203"/>
      <c r="F29" s="203"/>
      <c r="J29"/>
      <c r="K29"/>
      <c r="L29"/>
      <c r="M29"/>
      <c r="N29"/>
      <c r="O29"/>
    </row>
    <row r="30" spans="1:19" x14ac:dyDescent="0.3">
      <c r="A30" s="203"/>
      <c r="B30" s="203"/>
      <c r="C30" s="203"/>
      <c r="D30" s="203"/>
      <c r="E30" s="203"/>
      <c r="F30" s="203"/>
      <c r="J30"/>
      <c r="K30"/>
      <c r="L30"/>
      <c r="M30"/>
      <c r="N30"/>
      <c r="O30"/>
    </row>
    <row r="31" spans="1:19" x14ac:dyDescent="0.3">
      <c r="A31" s="203"/>
      <c r="B31" s="203"/>
      <c r="C31" s="203"/>
      <c r="D31" s="203"/>
      <c r="E31" s="203"/>
      <c r="F31" s="203"/>
      <c r="J31"/>
      <c r="K31"/>
      <c r="L31"/>
      <c r="M31"/>
      <c r="N31"/>
      <c r="O31"/>
    </row>
    <row r="32" spans="1:19" x14ac:dyDescent="0.3">
      <c r="A32" s="203"/>
      <c r="B32" s="203"/>
      <c r="C32" s="203"/>
      <c r="D32" s="203"/>
      <c r="E32" s="203"/>
      <c r="F32" s="203"/>
      <c r="J32"/>
      <c r="K32"/>
      <c r="L32"/>
      <c r="M32"/>
      <c r="N32"/>
      <c r="O32"/>
    </row>
    <row r="33" spans="1:15" x14ac:dyDescent="0.3">
      <c r="A33" s="203"/>
      <c r="B33" s="203"/>
      <c r="C33" s="203"/>
      <c r="D33" s="203"/>
      <c r="E33" s="203"/>
      <c r="F33" s="203"/>
      <c r="J33"/>
      <c r="K33"/>
      <c r="L33"/>
      <c r="M33"/>
      <c r="N33"/>
      <c r="O33"/>
    </row>
    <row r="34" spans="1:15" x14ac:dyDescent="0.3">
      <c r="J34"/>
      <c r="K34"/>
      <c r="L34"/>
      <c r="M34"/>
      <c r="N34"/>
      <c r="O34"/>
    </row>
    <row r="35" spans="1:15" x14ac:dyDescent="0.3">
      <c r="J35"/>
      <c r="K35"/>
      <c r="L35"/>
      <c r="M35"/>
      <c r="N35"/>
      <c r="O35"/>
    </row>
    <row r="36" spans="1:15" x14ac:dyDescent="0.3">
      <c r="J36"/>
      <c r="K36"/>
      <c r="L36"/>
      <c r="M36"/>
      <c r="N36"/>
      <c r="O36"/>
    </row>
    <row r="37" spans="1:15" x14ac:dyDescent="0.3">
      <c r="J37"/>
      <c r="K37"/>
      <c r="L37"/>
      <c r="M37"/>
      <c r="N37"/>
      <c r="O37"/>
    </row>
    <row r="38" spans="1:15" x14ac:dyDescent="0.3">
      <c r="J38"/>
      <c r="K38"/>
      <c r="L38"/>
      <c r="M38"/>
      <c r="N38"/>
      <c r="O38"/>
    </row>
    <row r="39" spans="1:15" x14ac:dyDescent="0.3">
      <c r="J39"/>
      <c r="K39"/>
      <c r="L39"/>
      <c r="M39"/>
      <c r="N39"/>
      <c r="O39"/>
    </row>
    <row r="40" spans="1:15" x14ac:dyDescent="0.3">
      <c r="J40"/>
      <c r="K40"/>
      <c r="L40"/>
      <c r="M40"/>
      <c r="N40"/>
      <c r="O40"/>
    </row>
    <row r="41" spans="1:15" x14ac:dyDescent="0.3">
      <c r="J41"/>
      <c r="K41"/>
      <c r="L41"/>
      <c r="M41"/>
      <c r="N41"/>
      <c r="O41"/>
    </row>
    <row r="42" spans="1:15" x14ac:dyDescent="0.3">
      <c r="J42"/>
      <c r="K42"/>
      <c r="L42"/>
      <c r="M42"/>
      <c r="N42"/>
      <c r="O42"/>
    </row>
    <row r="43" spans="1:15" x14ac:dyDescent="0.3">
      <c r="J43"/>
      <c r="K43"/>
      <c r="L43"/>
      <c r="M43"/>
      <c r="N43"/>
      <c r="O43"/>
    </row>
    <row r="44" spans="1:15" x14ac:dyDescent="0.3">
      <c r="J44"/>
      <c r="K44"/>
      <c r="L44"/>
      <c r="M44"/>
      <c r="N44"/>
      <c r="O44"/>
    </row>
  </sheetData>
  <hyperlinks>
    <hyperlink ref="G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Аркуш21"/>
  <dimension ref="A1:S44"/>
  <sheetViews>
    <sheetView showGridLines="0" zoomScale="120" zoomScaleNormal="120" workbookViewId="0">
      <selection activeCell="G1" sqref="G1"/>
    </sheetView>
  </sheetViews>
  <sheetFormatPr defaultRowHeight="14.4" x14ac:dyDescent="0.3"/>
  <cols>
    <col min="7" max="7" width="14.6640625" customWidth="1"/>
    <col min="9" max="9" width="19.5546875" bestFit="1" customWidth="1"/>
    <col min="10" max="15" width="7.44140625" style="202" customWidth="1"/>
    <col min="16" max="19" width="7.44140625" customWidth="1"/>
  </cols>
  <sheetData>
    <row r="1" spans="1:19" x14ac:dyDescent="0.3">
      <c r="A1" s="2" t="s">
        <v>48</v>
      </c>
      <c r="B1" s="213" t="s">
        <v>412</v>
      </c>
      <c r="C1" s="201"/>
      <c r="D1" s="201"/>
      <c r="E1" s="201"/>
      <c r="F1" s="201"/>
      <c r="G1" s="176" t="s">
        <v>50</v>
      </c>
      <c r="H1" s="201"/>
    </row>
    <row r="2" spans="1:19" x14ac:dyDescent="0.3">
      <c r="A2" s="2" t="s">
        <v>51</v>
      </c>
      <c r="B2" s="101" t="s">
        <v>413</v>
      </c>
      <c r="C2" s="201"/>
      <c r="D2" s="201"/>
      <c r="E2" s="201"/>
      <c r="F2" s="201"/>
      <c r="H2" s="201"/>
    </row>
    <row r="3" spans="1:19" x14ac:dyDescent="0.3">
      <c r="A3" s="3" t="s">
        <v>52</v>
      </c>
      <c r="B3" s="3" t="s">
        <v>53</v>
      </c>
      <c r="C3" s="201"/>
      <c r="D3" s="201"/>
      <c r="E3" s="201"/>
      <c r="F3" s="201"/>
      <c r="H3" s="201"/>
    </row>
    <row r="4" spans="1:19" x14ac:dyDescent="0.3">
      <c r="A4" s="3" t="s">
        <v>54</v>
      </c>
      <c r="B4" s="3" t="s">
        <v>55</v>
      </c>
      <c r="C4" s="201"/>
      <c r="D4" s="201"/>
      <c r="E4" s="201"/>
      <c r="F4" s="201"/>
      <c r="H4" s="201"/>
    </row>
    <row r="5" spans="1:19" x14ac:dyDescent="0.3">
      <c r="A5" s="4" t="s">
        <v>56</v>
      </c>
      <c r="B5" s="182" t="s">
        <v>393</v>
      </c>
      <c r="C5" s="201"/>
      <c r="D5" s="201"/>
      <c r="E5" s="201"/>
      <c r="F5" s="201"/>
    </row>
    <row r="6" spans="1:19" x14ac:dyDescent="0.3">
      <c r="A6" s="4" t="s">
        <v>57</v>
      </c>
      <c r="B6" s="102" t="s">
        <v>414</v>
      </c>
      <c r="C6" s="201"/>
      <c r="D6" s="201"/>
      <c r="E6" s="201"/>
      <c r="F6" s="201"/>
    </row>
    <row r="7" spans="1:19" x14ac:dyDescent="0.3">
      <c r="A7" s="203"/>
      <c r="B7" s="203"/>
      <c r="C7" s="203"/>
      <c r="D7" s="203"/>
      <c r="E7" s="203"/>
      <c r="F7" s="203"/>
    </row>
    <row r="8" spans="1:19" x14ac:dyDescent="0.3">
      <c r="A8" s="203"/>
      <c r="B8" s="203"/>
      <c r="C8" s="203"/>
      <c r="D8" s="203"/>
      <c r="E8" s="203"/>
      <c r="F8" s="203"/>
      <c r="H8" s="204"/>
      <c r="I8" s="8"/>
      <c r="J8" s="11" t="s">
        <v>385</v>
      </c>
      <c r="K8" s="11"/>
      <c r="L8" s="11"/>
      <c r="M8" s="11"/>
      <c r="N8" s="11"/>
      <c r="O8" s="205" t="s">
        <v>395</v>
      </c>
      <c r="P8" s="8"/>
    </row>
    <row r="9" spans="1:19" x14ac:dyDescent="0.3">
      <c r="A9" s="203"/>
      <c r="B9" s="203"/>
      <c r="C9" s="203"/>
      <c r="D9" s="203"/>
      <c r="E9" s="203"/>
      <c r="F9" s="203"/>
      <c r="H9" s="204"/>
      <c r="I9" s="8"/>
      <c r="J9" s="206" t="s">
        <v>257</v>
      </c>
      <c r="K9" s="206" t="s">
        <v>266</v>
      </c>
      <c r="L9" s="206" t="s">
        <v>269</v>
      </c>
      <c r="M9" s="206" t="s">
        <v>338</v>
      </c>
      <c r="N9" s="206" t="s">
        <v>343</v>
      </c>
      <c r="O9" s="206" t="s">
        <v>257</v>
      </c>
      <c r="P9" s="206" t="s">
        <v>266</v>
      </c>
      <c r="Q9" s="206" t="s">
        <v>269</v>
      </c>
      <c r="R9" s="206" t="s">
        <v>338</v>
      </c>
      <c r="S9" s="206" t="s">
        <v>343</v>
      </c>
    </row>
    <row r="10" spans="1:19" x14ac:dyDescent="0.3">
      <c r="A10" s="203"/>
      <c r="B10" s="203"/>
      <c r="C10" s="203"/>
      <c r="D10" s="203"/>
      <c r="E10" s="203"/>
      <c r="F10" s="203"/>
      <c r="H10" s="207"/>
      <c r="I10" s="8"/>
      <c r="J10" s="208" t="s">
        <v>386</v>
      </c>
      <c r="K10" s="11"/>
      <c r="L10" s="11"/>
      <c r="M10" s="11"/>
      <c r="N10" s="11"/>
      <c r="O10" s="208" t="s">
        <v>396</v>
      </c>
      <c r="P10" s="11"/>
      <c r="Q10" s="11"/>
      <c r="R10" s="11"/>
      <c r="S10" s="11"/>
    </row>
    <row r="11" spans="1:19" x14ac:dyDescent="0.3">
      <c r="A11" s="203"/>
      <c r="B11" s="203"/>
      <c r="C11" s="203"/>
      <c r="D11" s="203"/>
      <c r="E11" s="203"/>
      <c r="F11" s="203"/>
      <c r="H11" s="207"/>
      <c r="I11" s="8"/>
      <c r="J11" s="206" t="s">
        <v>368</v>
      </c>
      <c r="K11" s="206" t="s">
        <v>369</v>
      </c>
      <c r="L11" s="206" t="s">
        <v>370</v>
      </c>
      <c r="M11" s="206" t="s">
        <v>371</v>
      </c>
      <c r="N11" s="206" t="s">
        <v>372</v>
      </c>
      <c r="O11" s="206" t="s">
        <v>368</v>
      </c>
      <c r="P11" s="206" t="s">
        <v>369</v>
      </c>
      <c r="Q11" s="206" t="s">
        <v>370</v>
      </c>
      <c r="R11" s="206" t="s">
        <v>371</v>
      </c>
      <c r="S11" s="206" t="s">
        <v>372</v>
      </c>
    </row>
    <row r="12" spans="1:19" x14ac:dyDescent="0.3">
      <c r="A12" s="203"/>
      <c r="B12" s="203"/>
      <c r="C12" s="203"/>
      <c r="D12" s="203"/>
      <c r="E12" s="203"/>
      <c r="F12" s="203"/>
      <c r="H12" s="209" t="s">
        <v>95</v>
      </c>
      <c r="I12" s="209" t="s">
        <v>94</v>
      </c>
      <c r="J12" s="214">
        <v>4.48E-2</v>
      </c>
      <c r="K12" s="214">
        <v>4.2299999999999997E-2</v>
      </c>
      <c r="L12" s="214">
        <v>4.07E-2</v>
      </c>
      <c r="M12" s="214">
        <v>3.7900000000000003E-2</v>
      </c>
      <c r="N12" s="214">
        <v>4.3200000000000002E-2</v>
      </c>
      <c r="O12" s="215"/>
      <c r="P12" s="22"/>
    </row>
    <row r="13" spans="1:19" x14ac:dyDescent="0.3">
      <c r="A13" s="203"/>
      <c r="B13" s="203"/>
      <c r="C13" s="203"/>
      <c r="D13" s="203"/>
      <c r="E13" s="203"/>
      <c r="F13" s="203"/>
      <c r="H13" s="209" t="s">
        <v>397</v>
      </c>
      <c r="I13" s="209" t="s">
        <v>398</v>
      </c>
      <c r="J13" s="214">
        <v>5.7700000000000001E-2</v>
      </c>
      <c r="K13" s="214">
        <v>5.33E-2</v>
      </c>
      <c r="L13" s="214">
        <v>4.9500000000000002E-2</v>
      </c>
      <c r="M13" s="214">
        <v>4.5199999999999997E-2</v>
      </c>
      <c r="N13" s="214">
        <v>4.3400000000000001E-2</v>
      </c>
      <c r="O13" s="215"/>
      <c r="P13" s="22"/>
    </row>
    <row r="14" spans="1:19" x14ac:dyDescent="0.3">
      <c r="A14" s="203"/>
      <c r="B14" s="203"/>
      <c r="C14" s="203"/>
      <c r="D14" s="203"/>
      <c r="E14" s="203"/>
      <c r="F14" s="203"/>
      <c r="H14" s="209" t="s">
        <v>399</v>
      </c>
      <c r="I14" s="209" t="s">
        <v>400</v>
      </c>
      <c r="J14" s="214">
        <v>0.26200000000000001</v>
      </c>
      <c r="K14" s="214">
        <v>0.23250000000000001</v>
      </c>
      <c r="L14" s="214">
        <v>0.22309999999999999</v>
      </c>
      <c r="M14" s="214">
        <v>0.22650000000000001</v>
      </c>
      <c r="N14" s="214">
        <v>0.24110000000000001</v>
      </c>
      <c r="O14" s="215"/>
      <c r="P14" s="22"/>
    </row>
    <row r="15" spans="1:19" x14ac:dyDescent="0.3">
      <c r="A15" s="203"/>
      <c r="B15" s="203"/>
      <c r="C15" s="203"/>
      <c r="D15" s="203"/>
      <c r="E15" s="203"/>
      <c r="F15" s="203"/>
      <c r="H15" s="209" t="s">
        <v>401</v>
      </c>
      <c r="I15" s="209" t="s">
        <v>402</v>
      </c>
      <c r="J15" s="214">
        <v>8.9899999999999994E-2</v>
      </c>
      <c r="K15" s="214">
        <v>0.1072</v>
      </c>
      <c r="L15" s="214">
        <v>0.1038</v>
      </c>
      <c r="M15" s="214">
        <v>0.1048</v>
      </c>
      <c r="N15" s="214">
        <v>9.6100000000000005E-2</v>
      </c>
      <c r="O15" s="215"/>
      <c r="P15" s="22"/>
    </row>
    <row r="16" spans="1:19" x14ac:dyDescent="0.3">
      <c r="A16" s="203"/>
      <c r="B16" s="203"/>
      <c r="C16" s="203"/>
      <c r="D16" s="203"/>
      <c r="E16" s="203"/>
      <c r="F16" s="203"/>
      <c r="H16" s="209" t="s">
        <v>31</v>
      </c>
      <c r="I16" s="209" t="s">
        <v>8</v>
      </c>
      <c r="J16" s="214">
        <v>2.5700000000000001E-2</v>
      </c>
      <c r="K16" s="214">
        <v>2.3599999999999999E-2</v>
      </c>
      <c r="L16" s="214">
        <v>2.24E-2</v>
      </c>
      <c r="M16" s="214">
        <v>2.1299999999999999E-2</v>
      </c>
      <c r="N16" s="214">
        <v>2.1100000000000001E-2</v>
      </c>
      <c r="O16" s="215"/>
      <c r="P16" s="22"/>
    </row>
    <row r="17" spans="1:19" x14ac:dyDescent="0.3">
      <c r="A17" s="203"/>
      <c r="B17" s="203"/>
      <c r="C17" s="203"/>
      <c r="D17" s="203"/>
      <c r="E17" s="203"/>
      <c r="F17" s="203"/>
      <c r="H17" s="209" t="s">
        <v>403</v>
      </c>
      <c r="I17" s="209" t="s">
        <v>404</v>
      </c>
      <c r="J17" s="214">
        <v>0.17610000000000001</v>
      </c>
      <c r="K17" s="214">
        <v>0.18190000000000001</v>
      </c>
      <c r="L17" s="214">
        <v>0.18340000000000001</v>
      </c>
      <c r="M17" s="214">
        <v>0.18099999999999999</v>
      </c>
      <c r="N17" s="214">
        <v>0.187</v>
      </c>
      <c r="O17" s="215"/>
      <c r="P17" s="22"/>
    </row>
    <row r="18" spans="1:19" x14ac:dyDescent="0.3">
      <c r="A18" s="203"/>
      <c r="B18" s="203"/>
      <c r="C18" s="203"/>
      <c r="D18" s="203"/>
      <c r="E18" s="203"/>
      <c r="F18" s="203"/>
      <c r="H18" s="209" t="s">
        <v>405</v>
      </c>
      <c r="I18" s="209" t="s">
        <v>406</v>
      </c>
      <c r="J18" s="214">
        <v>8.1500000000000003E-2</v>
      </c>
      <c r="K18" s="214">
        <v>8.09E-2</v>
      </c>
      <c r="L18" s="214">
        <v>8.3599999999999994E-2</v>
      </c>
      <c r="M18" s="214">
        <v>8.2900000000000001E-2</v>
      </c>
      <c r="N18" s="214">
        <v>7.8600000000000003E-2</v>
      </c>
      <c r="O18" s="215"/>
      <c r="P18" s="22"/>
    </row>
    <row r="19" spans="1:19" x14ac:dyDescent="0.3">
      <c r="A19" s="203"/>
      <c r="B19" s="203"/>
      <c r="C19" s="203"/>
      <c r="D19" s="203"/>
      <c r="E19" s="203"/>
      <c r="F19" s="203"/>
      <c r="H19" s="209" t="s">
        <v>407</v>
      </c>
      <c r="I19" s="209" t="s">
        <v>408</v>
      </c>
      <c r="J19" s="214">
        <v>0.26219999999999999</v>
      </c>
      <c r="K19" s="214">
        <v>0.27829999999999999</v>
      </c>
      <c r="L19" s="214">
        <v>0.29360000000000003</v>
      </c>
      <c r="M19" s="214">
        <v>0.3004</v>
      </c>
      <c r="N19" s="214">
        <v>0.28960000000000002</v>
      </c>
      <c r="O19" s="215"/>
      <c r="P19" s="22"/>
    </row>
    <row r="20" spans="1:19" x14ac:dyDescent="0.3">
      <c r="A20" s="203"/>
      <c r="B20" s="203"/>
      <c r="C20" s="203"/>
      <c r="D20" s="203"/>
      <c r="E20" s="203"/>
      <c r="F20" s="203"/>
      <c r="G20" s="203"/>
      <c r="H20" s="210" t="s">
        <v>409</v>
      </c>
      <c r="I20" s="209" t="s">
        <v>410</v>
      </c>
      <c r="J20" s="214"/>
      <c r="K20" s="214"/>
      <c r="L20" s="214"/>
      <c r="M20" s="214"/>
      <c r="N20" s="214"/>
      <c r="O20" s="214">
        <v>2.5000000000000001E-3</v>
      </c>
      <c r="P20" s="165">
        <v>-1.2999999999999999E-3</v>
      </c>
      <c r="Q20" s="165">
        <v>3.0999999999999999E-3</v>
      </c>
      <c r="R20" s="165">
        <v>2.5000000000000001E-3</v>
      </c>
      <c r="S20" s="165">
        <v>2.3999999999999998E-3</v>
      </c>
    </row>
    <row r="21" spans="1:19" x14ac:dyDescent="0.3">
      <c r="A21" s="203"/>
      <c r="B21" s="203"/>
      <c r="C21" s="203"/>
      <c r="D21" s="203"/>
      <c r="E21" s="203"/>
      <c r="F21" s="203"/>
      <c r="G21" s="203"/>
      <c r="H21" s="209" t="s">
        <v>46</v>
      </c>
      <c r="I21" s="209" t="s">
        <v>97</v>
      </c>
      <c r="J21" s="215"/>
      <c r="K21" s="215"/>
      <c r="L21" s="215"/>
      <c r="M21" s="215"/>
      <c r="N21" s="215"/>
      <c r="O21" s="214">
        <v>0.39900000000000002</v>
      </c>
      <c r="P21" s="165">
        <v>0.38529999999999998</v>
      </c>
      <c r="Q21" s="165">
        <v>0.36320000000000002</v>
      </c>
      <c r="R21" s="165">
        <v>0.3543</v>
      </c>
      <c r="S21" s="165">
        <v>0.35110000000000002</v>
      </c>
    </row>
    <row r="22" spans="1:19" x14ac:dyDescent="0.3">
      <c r="A22" s="203"/>
      <c r="B22" s="203"/>
      <c r="C22" s="203"/>
      <c r="D22" s="203"/>
      <c r="E22" s="203"/>
      <c r="F22" s="203"/>
      <c r="G22" s="203"/>
      <c r="H22" s="209" t="s">
        <v>95</v>
      </c>
      <c r="I22" s="209" t="s">
        <v>94</v>
      </c>
      <c r="J22" s="215"/>
      <c r="K22" s="215"/>
      <c r="L22" s="215"/>
      <c r="M22" s="215"/>
      <c r="N22" s="215"/>
      <c r="O22" s="214">
        <v>6.5299999999999997E-2</v>
      </c>
      <c r="P22" s="165">
        <v>8.6999999999999994E-2</v>
      </c>
      <c r="Q22" s="165">
        <v>8.6199999999999999E-2</v>
      </c>
      <c r="R22" s="165">
        <v>7.8200000000000006E-2</v>
      </c>
      <c r="S22" s="165">
        <v>8.9399999999999993E-2</v>
      </c>
    </row>
    <row r="23" spans="1:19" x14ac:dyDescent="0.3">
      <c r="A23" s="203"/>
      <c r="B23" s="203"/>
      <c r="C23" s="203"/>
      <c r="D23" s="203"/>
      <c r="E23" s="203"/>
      <c r="F23" s="203"/>
      <c r="G23" s="203"/>
      <c r="H23" s="209" t="s">
        <v>389</v>
      </c>
      <c r="I23" s="209" t="s">
        <v>390</v>
      </c>
      <c r="J23" s="216"/>
      <c r="K23" s="216"/>
      <c r="L23" s="216"/>
      <c r="M23" s="216"/>
      <c r="N23" s="216"/>
      <c r="O23" s="214">
        <v>0.53310000000000002</v>
      </c>
      <c r="P23" s="165">
        <v>0.52910000000000001</v>
      </c>
      <c r="Q23" s="165">
        <v>0.54749999999999999</v>
      </c>
      <c r="R23" s="165">
        <v>0.56499999999999995</v>
      </c>
      <c r="S23" s="165">
        <v>0.55710000000000004</v>
      </c>
    </row>
    <row r="24" spans="1:19" x14ac:dyDescent="0.3">
      <c r="A24" s="203"/>
      <c r="B24" s="203"/>
      <c r="C24" s="203"/>
      <c r="D24" s="203"/>
      <c r="E24" s="203"/>
      <c r="F24" s="203"/>
      <c r="G24" s="203"/>
      <c r="H24" s="203"/>
    </row>
    <row r="25" spans="1:19" x14ac:dyDescent="0.3">
      <c r="A25" s="203"/>
      <c r="B25" s="203"/>
      <c r="C25" s="203"/>
      <c r="D25" s="203"/>
      <c r="E25" s="203"/>
      <c r="F25" s="203"/>
      <c r="G25" s="203"/>
      <c r="H25" s="203"/>
    </row>
    <row r="26" spans="1:19" x14ac:dyDescent="0.3">
      <c r="A26" s="203"/>
      <c r="B26" s="203"/>
      <c r="C26" s="203"/>
      <c r="D26" s="203"/>
      <c r="E26" s="203"/>
      <c r="F26" s="203"/>
      <c r="J26"/>
      <c r="K26"/>
      <c r="L26"/>
      <c r="M26"/>
      <c r="N26"/>
      <c r="O26"/>
    </row>
    <row r="27" spans="1:19" x14ac:dyDescent="0.3">
      <c r="A27" s="203"/>
      <c r="B27" s="203"/>
      <c r="C27" s="203"/>
      <c r="D27" s="203"/>
      <c r="E27" s="203"/>
      <c r="F27" s="203"/>
      <c r="J27"/>
      <c r="K27"/>
      <c r="L27"/>
      <c r="M27"/>
      <c r="N27"/>
      <c r="O27"/>
    </row>
    <row r="28" spans="1:19" x14ac:dyDescent="0.3">
      <c r="A28" s="203"/>
      <c r="B28" s="203"/>
      <c r="C28" s="203"/>
      <c r="D28" s="203"/>
      <c r="E28" s="203"/>
      <c r="F28" s="203"/>
      <c r="J28"/>
      <c r="K28"/>
      <c r="L28"/>
      <c r="M28"/>
      <c r="N28"/>
      <c r="O28"/>
    </row>
    <row r="29" spans="1:19" x14ac:dyDescent="0.3">
      <c r="A29" s="203"/>
      <c r="B29" s="203"/>
      <c r="C29" s="203"/>
      <c r="D29" s="203"/>
      <c r="E29" s="203"/>
      <c r="F29" s="203"/>
      <c r="J29"/>
      <c r="K29"/>
      <c r="L29"/>
      <c r="M29"/>
      <c r="N29"/>
      <c r="O29"/>
    </row>
    <row r="30" spans="1:19" x14ac:dyDescent="0.3">
      <c r="A30" s="203"/>
      <c r="B30" s="203"/>
      <c r="C30" s="203"/>
      <c r="D30" s="203"/>
      <c r="E30" s="203"/>
      <c r="F30" s="203"/>
      <c r="J30"/>
      <c r="K30"/>
      <c r="L30"/>
      <c r="M30"/>
      <c r="N30"/>
      <c r="O30"/>
    </row>
    <row r="31" spans="1:19" x14ac:dyDescent="0.3">
      <c r="A31" s="203"/>
      <c r="B31" s="203"/>
      <c r="C31" s="203"/>
      <c r="D31" s="203"/>
      <c r="E31" s="203"/>
      <c r="F31" s="203"/>
      <c r="J31"/>
      <c r="K31"/>
      <c r="L31"/>
      <c r="M31"/>
      <c r="N31"/>
      <c r="O31"/>
    </row>
    <row r="32" spans="1:19" x14ac:dyDescent="0.3">
      <c r="A32" s="203"/>
      <c r="B32" s="203"/>
      <c r="C32" s="203"/>
      <c r="D32" s="203"/>
      <c r="E32" s="203"/>
      <c r="F32" s="203"/>
      <c r="J32"/>
      <c r="K32"/>
      <c r="L32"/>
      <c r="M32"/>
      <c r="N32"/>
      <c r="O32"/>
    </row>
    <row r="33" spans="1:15" x14ac:dyDescent="0.3">
      <c r="A33" s="203"/>
      <c r="B33" s="203"/>
      <c r="C33" s="203"/>
      <c r="D33" s="203"/>
      <c r="E33" s="203"/>
      <c r="F33" s="203"/>
      <c r="J33"/>
      <c r="K33"/>
      <c r="L33"/>
      <c r="M33"/>
      <c r="N33"/>
      <c r="O33"/>
    </row>
    <row r="34" spans="1:15" x14ac:dyDescent="0.3">
      <c r="J34"/>
      <c r="K34"/>
      <c r="L34"/>
      <c r="M34"/>
      <c r="N34"/>
      <c r="O34"/>
    </row>
    <row r="35" spans="1:15" x14ac:dyDescent="0.3">
      <c r="J35"/>
      <c r="K35"/>
      <c r="L35"/>
      <c r="M35"/>
      <c r="N35"/>
      <c r="O35"/>
    </row>
    <row r="36" spans="1:15" x14ac:dyDescent="0.3">
      <c r="J36"/>
      <c r="K36"/>
      <c r="L36"/>
      <c r="M36"/>
      <c r="N36"/>
      <c r="O36"/>
    </row>
    <row r="37" spans="1:15" x14ac:dyDescent="0.3">
      <c r="J37"/>
      <c r="K37"/>
      <c r="L37"/>
      <c r="M37"/>
      <c r="N37"/>
      <c r="O37"/>
    </row>
    <row r="38" spans="1:15" x14ac:dyDescent="0.3">
      <c r="J38"/>
      <c r="K38"/>
      <c r="L38"/>
      <c r="M38"/>
      <c r="N38"/>
      <c r="O38"/>
    </row>
    <row r="39" spans="1:15" x14ac:dyDescent="0.3">
      <c r="J39"/>
      <c r="K39"/>
      <c r="L39"/>
      <c r="M39"/>
      <c r="N39"/>
      <c r="O39"/>
    </row>
    <row r="40" spans="1:15" x14ac:dyDescent="0.3">
      <c r="J40"/>
      <c r="K40"/>
      <c r="L40"/>
      <c r="M40"/>
      <c r="N40"/>
      <c r="O40"/>
    </row>
    <row r="41" spans="1:15" x14ac:dyDescent="0.3">
      <c r="J41"/>
      <c r="K41"/>
      <c r="L41"/>
      <c r="M41"/>
      <c r="N41"/>
      <c r="O41"/>
    </row>
    <row r="42" spans="1:15" x14ac:dyDescent="0.3">
      <c r="J42"/>
      <c r="K42"/>
      <c r="L42"/>
      <c r="M42"/>
      <c r="N42"/>
      <c r="O42"/>
    </row>
    <row r="43" spans="1:15" x14ac:dyDescent="0.3">
      <c r="J43"/>
      <c r="K43"/>
      <c r="L43"/>
      <c r="M43"/>
      <c r="N43"/>
      <c r="O43"/>
    </row>
    <row r="44" spans="1:15" x14ac:dyDescent="0.3">
      <c r="J44"/>
      <c r="K44"/>
      <c r="L44"/>
      <c r="M44"/>
      <c r="N44"/>
      <c r="O44"/>
    </row>
  </sheetData>
  <hyperlinks>
    <hyperlink ref="G1" location="Перелік_Index!A1" display="Повернутися до переліку / Return to the Index"/>
  </hyperlinks>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53</vt:i4>
      </vt:variant>
    </vt:vector>
  </HeadingPairs>
  <TitlesOfParts>
    <vt:vector size="53" baseType="lpstr">
      <vt:lpstr>Перелік_Index</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ABR UKR</vt:lpstr>
      <vt:lpstr>ABR ENG</vt:lpstr>
    </vt:vector>
  </TitlesOfParts>
  <Company>NBU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Огляд небанківського фінансового сектору</dc:subject>
  <dc:creator>Департамент фінансової стабільності</dc:creator>
  <cp:lastModifiedBy>Рудич Олександр Анатолійович</cp:lastModifiedBy>
  <cp:lastPrinted>2023-08-01T10:13:50Z</cp:lastPrinted>
  <dcterms:created xsi:type="dcterms:W3CDTF">2020-09-23T07:10:41Z</dcterms:created>
  <dcterms:modified xsi:type="dcterms:W3CDTF">2026-03-25T08:17:45Z</dcterms:modified>
</cp:coreProperties>
</file>