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'1'!$B$1:$K$16</definedName>
    <definedName name="_xlnm.Print_Area" localSheetId="1">'1.1'!$A$2:$P$40</definedName>
    <definedName name="_xlnm.Print_Area" localSheetId="2">'1.2'!$A$2:$AW$38</definedName>
    <definedName name="_xlnm.Print_Area" localSheetId="3">'1.2 '!$A$2:$P$40</definedName>
    <definedName name="_xlnm.Print_Area" localSheetId="4">'1.3'!$A$2:$P$40</definedName>
    <definedName name="_xlnm.Print_Area" localSheetId="5">'1.4'!$A$2:$P$42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O7" i="15" l="1"/>
  <c r="O7" i="10" l="1"/>
  <c r="B16" i="3" l="1"/>
  <c r="B10" i="3"/>
  <c r="N8" i="10" l="1"/>
  <c r="A4" i="13" l="1"/>
  <c r="A4" i="12"/>
  <c r="A4" i="15" l="1"/>
  <c r="A4" i="10"/>
  <c r="A39" i="10" l="1"/>
  <c r="B21" i="13" l="1"/>
  <c r="A3" i="13" l="1"/>
  <c r="B16" i="12" l="1"/>
  <c r="B7" i="13" l="1"/>
  <c r="B7" i="10" l="1"/>
  <c r="B38" i="13" l="1"/>
  <c r="B36" i="13"/>
  <c r="B35" i="13"/>
  <c r="B33" i="13"/>
  <c r="B32" i="13"/>
  <c r="B18" i="12"/>
  <c r="B15" i="12"/>
  <c r="B14" i="12"/>
  <c r="B12" i="12"/>
  <c r="B11" i="12"/>
  <c r="B8" i="12" l="1"/>
  <c r="A2" i="13"/>
  <c r="A2" i="12"/>
  <c r="A37" i="15"/>
  <c r="A2" i="10"/>
  <c r="A2" i="15"/>
  <c r="B8" i="15" l="1"/>
  <c r="B7" i="15"/>
  <c r="B8" i="10" l="1"/>
  <c r="A42" i="13" l="1"/>
  <c r="A40" i="12"/>
  <c r="A40" i="15"/>
  <c r="A40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I29" i="11"/>
  <c r="AW29" i="11" s="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4" i="11"/>
  <c r="AW17" i="11"/>
  <c r="AW12" i="11"/>
  <c r="AW16" i="11"/>
  <c r="AW18" i="11"/>
  <c r="AW22" i="11"/>
  <c r="AW24" i="11"/>
  <c r="AW26" i="11"/>
  <c r="AW28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9" i="12"/>
  <c r="A38" i="12"/>
  <c r="A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7" i="12"/>
  <c r="B13" i="12"/>
  <c r="B10" i="12"/>
  <c r="B9" i="12"/>
  <c r="B6" i="12"/>
  <c r="A6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32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<sst xmlns="http://schemas.openxmlformats.org/spreadsheetml/2006/main" count="625" uniqueCount="348">
  <si>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</si>
  <si>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</si>
  <si>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</si>
  <si>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</si>
  <si>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</si>
  <si>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</si>
  <si>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</si>
  <si>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</si>
  <si>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</si>
  <si>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</si>
  <si>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</si>
  <si>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</si>
  <si>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</si>
  <si>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</si>
  <si>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</si>
  <si>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</si>
  <si>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</si>
  <si>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</si>
  <si>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</si>
  <si>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</si>
  <si>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</si>
  <si>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</si>
  <si>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</si>
  <si>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</si>
  <si>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</si>
  <si>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</si>
  <si>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</si>
  <si>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</si>
  <si>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</si>
  <si>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</si>
  <si>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</si>
  <si>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</si>
  <si>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</si>
  <si>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</si>
  <si>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</si>
  <si>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</si>
  <si>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</si>
  <si>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</si>
  <si>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</si>
  <si>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</si>
  <si>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</si>
  <si>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</si>
  <si>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</si>
  <si>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</si>
  <si>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</si>
  <si>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</si>
  <si>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</si>
  <si>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</si>
  <si>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</si>
  <si>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</si>
  <si>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</si>
  <si>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</si>
  <si>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</si>
  <si>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</si>
  <si>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</si>
  <si>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</si>
  <si>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</si>
  <si>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</si>
  <si>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</si>
  <si>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</si>
  <si>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</si>
  <si>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</si>
  <si>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</si>
  <si>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</si>
  <si>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</si>
  <si>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</si>
  <si>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</si>
  <si>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</si>
  <si>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</si>
  <si>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</si>
  <si>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</si>
  <si>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</si>
  <si>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</si>
  <si>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</si>
  <si>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</si>
  <si>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</si>
  <si>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</si>
  <si>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</si>
  <si>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</si>
  <si>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</si>
  <si>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</si>
  <si>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</si>
  <si>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</si>
  <si>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</si>
  <si>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</si>
  <si>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</si>
  <si>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</si>
  <si>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</si>
  <si>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</si>
  <si>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</si>
  <si>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</si>
  <si>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</si>
  <si>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</si>
  <si>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</si>
  <si>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</si>
  <si>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</si>
  <si>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</si>
  <si>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</si>
  <si>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</si>
  <si>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</si>
  <si>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</si>
  <si>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</si>
  <si>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</si>
  <si>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</si>
  <si>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</si>
  <si>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</si>
  <si>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</si>
  <si>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</si>
  <si>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</si>
  <si>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</si>
  <si>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</si>
  <si>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</si>
  <si>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</si>
  <si>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</si>
  <si>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</si>
  <si>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</si>
  <si>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</si>
  <si>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</si>
  <si>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</si>
  <si>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</si>
  <si>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</si>
  <si>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</si>
  <si>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</si>
  <si>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</si>
  <si>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</si>
  <si>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</si>
  <si>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</si>
  <si>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</si>
  <si>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</si>
  <si>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</si>
  <si>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</si>
  <si>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</si>
  <si>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</si>
  <si>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</si>
  <si>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</si>
  <si>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</si>
  <si>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</si>
  <si>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</si>
  <si>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</si>
  <si>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</si>
  <si>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</si>
  <si>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</si>
  <si>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</si>
  <si>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</si>
  <si>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</si>
  <si>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</si>
  <si>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</si>
  <si>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</si>
  <si>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</si>
  <si>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</si>
  <si>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</si>
  <si>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</si>
  <si>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</si>
  <si>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</si>
  <si>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</si>
  <si>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</si>
  <si>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</si>
  <si>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</si>
  <si>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</si>
  <si>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</si>
  <si>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</si>
  <si>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</si>
  <si>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</si>
  <si>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</si>
  <si>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</si>
  <si>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</si>
  <si>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</si>
  <si>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</si>
  <si>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</si>
  <si>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</si>
  <si>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</si>
  <si>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</si>
  <si>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</si>
  <si>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</si>
  <si>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</si>
  <si>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</si>
  <si>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</si>
  <si>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</si>
  <si>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</si>
  <si>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</si>
  <si>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</si>
  <si>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</si>
  <si>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</si>
  <si>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</si>
  <si>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</si>
  <si>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</si>
  <si>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</si>
  <si>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</si>
  <si>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</si>
  <si>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</si>
  <si>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</si>
  <si>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</si>
  <si>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</si>
  <si>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</si>
  <si>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</si>
  <si>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</si>
  <si>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</si>
  <si>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</si>
  <si>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</si>
  <si>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</si>
  <si>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</si>
  <si>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</si>
  <si>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</si>
  <si>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</si>
  <si>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</si>
  <si>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</si>
  <si>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</si>
  <si>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</si>
  <si>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</si>
  <si>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</si>
  <si>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</si>
  <si>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</si>
  <si>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</si>
  <si>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</si>
  <si>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</si>
  <si>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</si>
  <si>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</si>
  <si>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</si>
  <si>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</si>
  <si>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</si>
  <si>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</si>
  <si>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</si>
  <si>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</si>
  <si>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</si>
  <si>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</si>
  <si>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</si>
  <si>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</si>
  <si>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</si>
  <si>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</si>
  <si>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</si>
  <si>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</si>
  <si>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</si>
  <si>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</si>
  <si>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</si>
  <si>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</si>
  <si>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</si>
  <si>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</si>
  <si>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</si>
  <si>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</si>
  <si>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</si>
  <si>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</si>
  <si>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</si>
  <si>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**The Union currently counts 27 EU countries. The United Kingdom of Great Britain and Northern Ireland withdrew from the European Union on 31 January 2020.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</si>
  <si>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</si>
  <si>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</si>
  <si>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</si>
  <si>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</si>
  <si>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</si>
  <si>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</si>
  <si>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</si>
  <si>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</si>
  <si>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</si>
  <si>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</si>
  <si>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</si>
  <si>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</si>
  <si>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</si>
  <si>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</si>
  <si>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</si>
  <si>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</si>
  <si>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</si>
  <si>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</si>
  <si>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</si>
  <si>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</si>
  <si>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</si>
  <si>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</si>
  <si>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</si>
  <si>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</si>
  <si>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</si>
  <si>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</si>
  <si>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</si>
  <si>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</si>
  <si>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</si>
  <si>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</si>
  <si>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</si>
  <si>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</si>
  <si>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</si>
  <si>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</si>
  <si>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</si>
  <si>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</si>
  <si>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5,8 р.б.</t>
  </si>
  <si>
    <t>5.8 times more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</si>
  <si>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</si>
  <si>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</si>
  <si>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</si>
  <si>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</si>
  <si>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</si>
  <si>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</si>
  <si>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</si>
  <si>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</si>
  <si>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</si>
  <si>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</si>
  <si>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</si>
  <si>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</si>
  <si>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</si>
  <si>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</si>
  <si>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</si>
  <si>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</si>
  <si>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</si>
  <si>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</si>
  <si>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</si>
  <si>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</si>
  <si>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</si>
  <si>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</si>
  <si>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</si>
  <si>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</si>
  <si>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</si>
  <si>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</si>
  <si>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</si>
  <si>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</si>
  <si>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</si>
  <si>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</si>
  <si>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</si>
  <si>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</si>
  <si>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</si>
  <si>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</si>
  <si>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</si>
  <si>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</si>
  <si>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</si>
  <si>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</si>
  <si>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</si>
  <si>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</si>
  <si>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</si>
  <si>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</si>
  <si>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</si>
  <si>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</si>
  <si>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</si>
  <si>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</si>
  <si>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 xml:space="preserve">  % до попереднього року</t>
  </si>
  <si>
    <t>Index on values on a year-on-year basis in %</t>
  </si>
  <si>
    <t>у 7,8 р.б.</t>
  </si>
  <si>
    <t>7.8 times more</t>
  </si>
  <si>
    <t>у 11,1 р.б.</t>
  </si>
  <si>
    <t>у 6.9 р.б.</t>
  </si>
  <si>
    <t>6,9 times more</t>
  </si>
  <si>
    <t>у 5,9 р.б.</t>
  </si>
  <si>
    <t>5,9 times more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</si>
  <si>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</si>
  <si>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</si>
  <si>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</si>
  <si>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</si>
  <si>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</si>
  <si>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</si>
  <si>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2023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</si>
  <si>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</si>
  <si>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</si>
  <si>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2024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</si>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</sst>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B0F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0"/>
      <color theme="0"/>
      <name val="Arial Cyr"/>
      <charset val="204"/>
    </font>
    <font>
      <i/>
      <sz val="10"/>
      <color rgb="FFFF0000"/>
      <name val="Arial"/>
      <family val="2"/>
      <charset val="204"/>
    </font>
    <font>
      <sz val="10"/>
      <color theme="1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</cellStyleXfs>
  <cellXfs count="419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" fillId="24" borderId="0" xfId="197" applyFont="1" applyFill="1"/>
    <xf numFmtId="0" fontId="68" fillId="24" borderId="0" xfId="197" applyFont="1" applyFill="1"/>
    <xf numFmtId="0" fontId="6" fillId="24" borderId="0" xfId="197" applyFont="1" applyFill="1" applyAlignment="1">
      <alignment horizontal="left" vertical="center"/>
    </xf>
    <xf numFmtId="0" fontId="69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0" fillId="24" borderId="0" xfId="197" applyFont="1" applyFill="1"/>
    <xf numFmtId="0" fontId="70" fillId="24" borderId="0" xfId="197" applyFont="1" applyFill="1" applyBorder="1"/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69" fontId="68" fillId="24" borderId="0" xfId="197" applyNumberFormat="1" applyFont="1" applyFill="1" applyBorder="1" applyAlignment="1">
      <alignment horizontal="center" vertical="center"/>
    </xf>
    <xf numFmtId="0" fontId="75" fillId="24" borderId="0" xfId="202" applyFont="1" applyFill="1"/>
    <xf numFmtId="0" fontId="76" fillId="24" borderId="0" xfId="197" applyFont="1" applyFill="1"/>
    <xf numFmtId="0" fontId="76" fillId="24" borderId="0" xfId="202" applyFont="1" applyFill="1"/>
    <xf numFmtId="0" fontId="76" fillId="24" borderId="0" xfId="189" applyFont="1" applyFill="1"/>
    <xf numFmtId="0" fontId="10" fillId="24" borderId="0" xfId="202" applyFont="1" applyFill="1"/>
    <xf numFmtId="0" fontId="69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0" fontId="6" fillId="24" borderId="0" xfId="187" applyFont="1" applyFill="1"/>
    <xf numFmtId="0" fontId="64" fillId="24" borderId="0" xfId="202" applyFont="1" applyFill="1"/>
    <xf numFmtId="0" fontId="77" fillId="24" borderId="0" xfId="202" applyFont="1" applyFill="1"/>
    <xf numFmtId="0" fontId="78" fillId="24" borderId="0" xfId="197" applyFont="1" applyFill="1"/>
    <xf numFmtId="0" fontId="77" fillId="24" borderId="0" xfId="197" applyFont="1" applyFill="1"/>
    <xf numFmtId="169" fontId="68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64" fillId="24" borderId="0" xfId="192" applyFont="1" applyFill="1"/>
    <xf numFmtId="0" fontId="72" fillId="24" borderId="0" xfId="192" applyFont="1" applyFill="1"/>
    <xf numFmtId="0" fontId="6" fillId="24" borderId="0" xfId="192" applyFont="1" applyFill="1" applyAlignment="1">
      <alignment horizontal="left" vertical="center"/>
    </xf>
    <xf numFmtId="0" fontId="72" fillId="24" borderId="0" xfId="192" applyFont="1" applyFill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6" fillId="24" borderId="0" xfId="192" applyFont="1" applyFill="1"/>
    <xf numFmtId="0" fontId="73" fillId="24" borderId="0" xfId="192" applyFont="1" applyFill="1"/>
    <xf numFmtId="0" fontId="77" fillId="30" borderId="0" xfId="192" applyFont="1" applyFill="1"/>
    <xf numFmtId="0" fontId="77" fillId="24" borderId="0" xfId="192" applyFont="1" applyFill="1"/>
    <xf numFmtId="0" fontId="64" fillId="24" borderId="0" xfId="192" applyFont="1" applyFill="1" applyAlignment="1">
      <alignment vertical="center"/>
    </xf>
    <xf numFmtId="0" fontId="73" fillId="24" borderId="0" xfId="192" applyFont="1" applyFill="1" applyAlignment="1">
      <alignment vertical="center"/>
    </xf>
    <xf numFmtId="0" fontId="77" fillId="30" borderId="0" xfId="192" applyFont="1" applyFill="1" applyAlignment="1">
      <alignment vertical="center"/>
    </xf>
    <xf numFmtId="0" fontId="77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0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79" fillId="24" borderId="0" xfId="192" applyFont="1" applyFill="1"/>
    <xf numFmtId="0" fontId="68" fillId="30" borderId="0" xfId="192" applyFont="1" applyFill="1"/>
    <xf numFmtId="0" fontId="68" fillId="24" borderId="0" xfId="192" applyFont="1" applyFill="1"/>
    <xf numFmtId="0" fontId="63" fillId="24" borderId="0" xfId="192" applyFont="1" applyFill="1"/>
    <xf numFmtId="0" fontId="70" fillId="30" borderId="0" xfId="192" applyFont="1" applyFill="1"/>
    <xf numFmtId="0" fontId="70" fillId="24" borderId="0" xfId="192" applyFont="1" applyFill="1"/>
    <xf numFmtId="0" fontId="81" fillId="24" borderId="0" xfId="197" applyFont="1" applyFill="1"/>
    <xf numFmtId="0" fontId="81" fillId="24" borderId="0" xfId="200" applyFont="1" applyFill="1"/>
    <xf numFmtId="173" fontId="81" fillId="24" borderId="0" xfId="188" applyNumberFormat="1" applyFont="1" applyFill="1" applyAlignment="1" applyProtection="1"/>
    <xf numFmtId="0" fontId="82" fillId="24" borderId="0" xfId="202" applyFont="1" applyFill="1"/>
    <xf numFmtId="1" fontId="81" fillId="24" borderId="0" xfId="196" applyNumberFormat="1" applyFont="1" applyFill="1"/>
    <xf numFmtId="0" fontId="10" fillId="24" borderId="0" xfId="0" applyFont="1" applyFill="1"/>
    <xf numFmtId="0" fontId="73" fillId="24" borderId="0" xfId="197" applyFont="1" applyFill="1"/>
    <xf numFmtId="0" fontId="83" fillId="24" borderId="0" xfId="0" applyFont="1" applyFill="1"/>
    <xf numFmtId="2" fontId="71" fillId="24" borderId="0" xfId="103" applyNumberFormat="1" applyFont="1" applyFill="1" applyAlignment="1" applyProtection="1">
      <alignment horizontal="left" wrapText="1"/>
    </xf>
    <xf numFmtId="0" fontId="73" fillId="24" borderId="0" xfId="192" applyFont="1" applyFill="1" applyAlignment="1">
      <alignment horizontal="left" vertical="center"/>
    </xf>
    <xf numFmtId="0" fontId="79" fillId="24" borderId="24" xfId="192" applyFont="1" applyFill="1" applyBorder="1" applyAlignment="1">
      <alignment horizontal="center" vertical="center"/>
    </xf>
    <xf numFmtId="0" fontId="84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4" fillId="24" borderId="16" xfId="194" applyNumberFormat="1" applyFont="1" applyFill="1" applyBorder="1" applyAlignment="1">
      <alignment horizontal="left" vertical="center"/>
    </xf>
    <xf numFmtId="1" fontId="74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0" fontId="64" fillId="24" borderId="24" xfId="79" applyFont="1" applyFill="1" applyBorder="1" applyAlignment="1">
      <alignment horizontal="center" vertical="center" wrapText="1"/>
    </xf>
    <xf numFmtId="0" fontId="72" fillId="24" borderId="25" xfId="79" applyFont="1" applyFill="1" applyBorder="1" applyAlignment="1">
      <alignment horizontal="center" vertical="center" wrapText="1"/>
    </xf>
    <xf numFmtId="0" fontId="72" fillId="24" borderId="0" xfId="79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69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69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3" fillId="30" borderId="22" xfId="197" applyNumberFormat="1" applyFont="1" applyFill="1" applyBorder="1" applyAlignment="1">
      <alignment horizontal="right" vertical="center"/>
    </xf>
    <xf numFmtId="3" fontId="73" fillId="30" borderId="0" xfId="197" applyNumberFormat="1" applyFont="1" applyFill="1" applyBorder="1" applyAlignment="1">
      <alignment horizontal="right" vertical="center"/>
    </xf>
    <xf numFmtId="3" fontId="79" fillId="30" borderId="0" xfId="197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1" fontId="67" fillId="24" borderId="17" xfId="194" applyNumberFormat="1" applyFont="1" applyFill="1" applyBorder="1" applyAlignment="1">
      <alignment horizontal="right" vertical="center"/>
    </xf>
    <xf numFmtId="0" fontId="72" fillId="24" borderId="0" xfId="202" applyFont="1" applyFill="1" applyBorder="1" applyAlignment="1">
      <alignment horizontal="center" vertical="center"/>
    </xf>
    <xf numFmtId="0" fontId="79" fillId="30" borderId="24" xfId="192" applyFont="1" applyFill="1" applyBorder="1" applyAlignment="1">
      <alignment horizontal="right" vertical="center"/>
    </xf>
    <xf numFmtId="0" fontId="79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3" fillId="24" borderId="0" xfId="202" applyFont="1" applyFill="1"/>
    <xf numFmtId="3" fontId="64" fillId="30" borderId="22" xfId="197" applyNumberFormat="1" applyFont="1" applyFill="1" applyBorder="1" applyAlignment="1">
      <alignment horizontal="right" vertical="center"/>
    </xf>
    <xf numFmtId="3" fontId="73" fillId="30" borderId="21" xfId="197" applyNumberFormat="1" applyFont="1" applyFill="1" applyBorder="1" applyAlignment="1">
      <alignment horizontal="right" vertical="center"/>
    </xf>
    <xf numFmtId="0" fontId="79" fillId="24" borderId="24" xfId="192" applyFont="1" applyFill="1" applyBorder="1" applyAlignment="1">
      <alignment horizontal="right" vertical="center"/>
    </xf>
    <xf numFmtId="0" fontId="68" fillId="30" borderId="0" xfId="192" applyFont="1" applyFill="1" applyAlignment="1">
      <alignment horizontal="center"/>
    </xf>
    <xf numFmtId="0" fontId="70" fillId="30" borderId="0" xfId="197" applyFont="1" applyFill="1" applyBorder="1"/>
    <xf numFmtId="1" fontId="6" fillId="24" borderId="24" xfId="194" applyNumberFormat="1" applyFont="1" applyFill="1" applyBorder="1" applyAlignment="1">
      <alignment horizontal="left" vertical="center" wrapText="1"/>
    </xf>
    <xf numFmtId="1" fontId="79" fillId="24" borderId="3" xfId="194" applyNumberFormat="1" applyFont="1" applyFill="1" applyBorder="1" applyAlignment="1">
      <alignment horizontal="left" vertical="center" wrapText="1"/>
    </xf>
    <xf numFmtId="0" fontId="80" fillId="24" borderId="24" xfId="19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center" vertical="center"/>
    </xf>
    <xf numFmtId="0" fontId="80" fillId="24" borderId="26" xfId="192" applyFont="1" applyFill="1" applyBorder="1" applyAlignment="1">
      <alignment horizontal="center" vertical="center"/>
    </xf>
    <xf numFmtId="0" fontId="85" fillId="24" borderId="24" xfId="192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0" fontId="77" fillId="24" borderId="0" xfId="192" applyFont="1" applyFill="1" applyBorder="1"/>
    <xf numFmtId="0" fontId="68" fillId="24" borderId="0" xfId="192" applyFont="1" applyFill="1" applyBorder="1"/>
    <xf numFmtId="169" fontId="68" fillId="24" borderId="0" xfId="192" applyNumberFormat="1" applyFont="1" applyFill="1" applyBorder="1" applyAlignment="1">
      <alignment vertical="center"/>
    </xf>
    <xf numFmtId="0" fontId="67" fillId="30" borderId="26" xfId="196" applyFont="1" applyFill="1" applyBorder="1" applyAlignment="1">
      <alignment vertical="center" wrapText="1"/>
    </xf>
    <xf numFmtId="169" fontId="68" fillId="24" borderId="0" xfId="203" applyNumberFormat="1" applyFont="1" applyFill="1" applyBorder="1" applyAlignment="1">
      <alignment horizontal="center" vertical="center"/>
    </xf>
    <xf numFmtId="3" fontId="79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2" fillId="30" borderId="0" xfId="192" applyFont="1" applyFill="1" applyBorder="1"/>
    <xf numFmtId="0" fontId="77" fillId="30" borderId="0" xfId="192" applyFont="1" applyFill="1" applyBorder="1"/>
    <xf numFmtId="0" fontId="73" fillId="24" borderId="0" xfId="197" applyFont="1" applyFill="1" applyBorder="1"/>
    <xf numFmtId="169" fontId="79" fillId="24" borderId="0" xfId="197" applyNumberFormat="1" applyFont="1" applyFill="1" applyBorder="1" applyAlignment="1">
      <alignment horizontal="center" vertical="center"/>
    </xf>
    <xf numFmtId="0" fontId="73" fillId="24" borderId="0" xfId="202" applyFont="1" applyFill="1" applyBorder="1"/>
    <xf numFmtId="0" fontId="67" fillId="30" borderId="27" xfId="197" applyFont="1" applyFill="1" applyBorder="1" applyAlignment="1">
      <alignment horizontal="center" vertical="center"/>
    </xf>
    <xf numFmtId="1" fontId="79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73" fillId="30" borderId="0" xfId="192" applyFont="1" applyFill="1" applyBorder="1"/>
    <xf numFmtId="0" fontId="68" fillId="24" borderId="0" xfId="197" applyFont="1" applyFill="1" applyBorder="1"/>
    <xf numFmtId="0" fontId="77" fillId="24" borderId="0" xfId="197" applyFont="1" applyFill="1" applyBorder="1"/>
    <xf numFmtId="0" fontId="77" fillId="24" borderId="0" xfId="202" applyFont="1" applyFill="1" applyBorder="1"/>
    <xf numFmtId="169" fontId="77" fillId="24" borderId="0" xfId="192" applyNumberFormat="1" applyFont="1" applyFill="1"/>
    <xf numFmtId="0" fontId="88" fillId="24" borderId="0" xfId="192" applyFont="1" applyFill="1"/>
    <xf numFmtId="0" fontId="88" fillId="30" borderId="0" xfId="192" applyFont="1" applyFill="1" applyBorder="1"/>
    <xf numFmtId="169" fontId="68" fillId="24" borderId="28" xfId="203" applyNumberFormat="1" applyFont="1" applyFill="1" applyBorder="1" applyAlignment="1">
      <alignment horizontal="center" vertical="center"/>
    </xf>
    <xf numFmtId="0" fontId="90" fillId="0" borderId="0" xfId="0" applyFont="1"/>
    <xf numFmtId="1" fontId="91" fillId="24" borderId="22" xfId="194" applyNumberFormat="1" applyFont="1" applyFill="1" applyBorder="1" applyAlignment="1">
      <alignment horizontal="left" vertical="center"/>
    </xf>
    <xf numFmtId="1" fontId="91" fillId="24" borderId="0" xfId="194" applyNumberFormat="1" applyFont="1" applyFill="1" applyBorder="1" applyAlignment="1">
      <alignment horizontal="left" vertical="center"/>
    </xf>
    <xf numFmtId="1" fontId="89" fillId="24" borderId="21" xfId="194" applyNumberFormat="1" applyFont="1" applyFill="1" applyBorder="1" applyAlignment="1">
      <alignment horizontal="left" vertical="center"/>
    </xf>
    <xf numFmtId="1" fontId="74" fillId="30" borderId="25" xfId="194" applyNumberFormat="1" applyFont="1" applyFill="1" applyBorder="1" applyAlignment="1">
      <alignment horizontal="left" vertical="center"/>
    </xf>
    <xf numFmtId="0" fontId="92" fillId="30" borderId="0" xfId="0" applyFont="1" applyFill="1" applyBorder="1"/>
    <xf numFmtId="1" fontId="91" fillId="30" borderId="0" xfId="194" applyNumberFormat="1" applyFont="1" applyFill="1" applyBorder="1" applyAlignment="1">
      <alignment horizontal="left" vertical="center"/>
    </xf>
    <xf numFmtId="1" fontId="74" fillId="30" borderId="27" xfId="194" applyNumberFormat="1" applyFont="1" applyFill="1" applyBorder="1" applyAlignment="1">
      <alignment horizontal="left" vertical="center"/>
    </xf>
    <xf numFmtId="0" fontId="92" fillId="30" borderId="21" xfId="0" applyFont="1" applyFill="1" applyBorder="1"/>
    <xf numFmtId="1" fontId="91" fillId="30" borderId="21" xfId="194" applyNumberFormat="1" applyFont="1" applyFill="1" applyBorder="1" applyAlignment="1">
      <alignment horizontal="left" vertical="center"/>
    </xf>
    <xf numFmtId="0" fontId="91" fillId="0" borderId="0" xfId="0" applyFont="1"/>
    <xf numFmtId="0" fontId="91" fillId="24" borderId="0" xfId="197" applyFont="1" applyFill="1"/>
    <xf numFmtId="0" fontId="91" fillId="0" borderId="0" xfId="0" applyFont="1" applyAlignment="1">
      <alignment vertical="center"/>
    </xf>
    <xf numFmtId="0" fontId="91" fillId="0" borderId="0" xfId="0" applyFont="1" applyBorder="1" applyAlignment="1">
      <alignment vertical="center"/>
    </xf>
    <xf numFmtId="0" fontId="91" fillId="24" borderId="0" xfId="197" applyFont="1" applyFill="1" applyBorder="1"/>
    <xf numFmtId="1" fontId="91" fillId="30" borderId="22" xfId="194" applyNumberFormat="1" applyFont="1" applyFill="1" applyBorder="1" applyAlignment="1">
      <alignment horizontal="left" vertical="center"/>
    </xf>
    <xf numFmtId="1" fontId="89" fillId="30" borderId="21" xfId="194" applyNumberFormat="1" applyFont="1" applyFill="1" applyBorder="1" applyAlignment="1">
      <alignment horizontal="left" vertical="center"/>
    </xf>
    <xf numFmtId="0" fontId="93" fillId="24" borderId="0" xfId="202" applyFont="1" applyFill="1"/>
    <xf numFmtId="0" fontId="91" fillId="24" borderId="0" xfId="200" applyFont="1" applyFill="1"/>
    <xf numFmtId="0" fontId="89" fillId="24" borderId="0" xfId="197" applyFont="1" applyFill="1"/>
    <xf numFmtId="0" fontId="89" fillId="24" borderId="0" xfId="202" applyFont="1" applyFill="1"/>
    <xf numFmtId="0" fontId="89" fillId="24" borderId="0" xfId="189" applyFont="1" applyFill="1"/>
    <xf numFmtId="173" fontId="91" fillId="24" borderId="0" xfId="188" applyNumberFormat="1" applyFont="1" applyFill="1" applyAlignment="1" applyProtection="1"/>
    <xf numFmtId="0" fontId="88" fillId="24" borderId="0" xfId="197" applyFont="1" applyFill="1"/>
    <xf numFmtId="170" fontId="88" fillId="24" borderId="0" xfId="192" applyNumberFormat="1" applyFont="1" applyFill="1" applyAlignment="1">
      <alignment horizontal="right" vertical="center"/>
    </xf>
    <xf numFmtId="0" fontId="88" fillId="24" borderId="0" xfId="200" applyFont="1" applyFill="1"/>
    <xf numFmtId="0" fontId="89" fillId="24" borderId="0" xfId="193" applyFont="1" applyFill="1" applyAlignment="1">
      <alignment horizontal="right"/>
    </xf>
    <xf numFmtId="0" fontId="88" fillId="0" borderId="0" xfId="0" applyFont="1" applyAlignment="1">
      <alignment vertical="center"/>
    </xf>
    <xf numFmtId="173" fontId="88" fillId="24" borderId="0" xfId="188" applyNumberFormat="1" applyFont="1" applyFill="1" applyAlignment="1" applyProtection="1"/>
    <xf numFmtId="0" fontId="89" fillId="24" borderId="0" xfId="192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horizontal="left" vertical="center" wrapText="1"/>
    </xf>
    <xf numFmtId="0" fontId="89" fillId="24" borderId="0" xfId="196" applyFont="1" applyFill="1" applyBorder="1" applyAlignment="1">
      <alignment horizontal="left" vertical="center"/>
    </xf>
    <xf numFmtId="0" fontId="88" fillId="24" borderId="0" xfId="192" applyFont="1" applyFill="1" applyBorder="1" applyAlignment="1">
      <alignment horizontal="center" vertical="center"/>
    </xf>
    <xf numFmtId="0" fontId="88" fillId="24" borderId="0" xfId="196" applyFont="1" applyFill="1" applyBorder="1" applyAlignment="1">
      <alignment vertical="center" wrapText="1"/>
    </xf>
    <xf numFmtId="0" fontId="89" fillId="24" borderId="0" xfId="196" applyFont="1" applyFill="1" applyBorder="1" applyAlignment="1">
      <alignment vertical="center" wrapText="1"/>
    </xf>
    <xf numFmtId="0" fontId="89" fillId="30" borderId="0" xfId="196" applyFont="1" applyFill="1" applyBorder="1" applyAlignment="1">
      <alignment vertical="center" wrapText="1"/>
    </xf>
    <xf numFmtId="0" fontId="89" fillId="0" borderId="0" xfId="196" applyFont="1" applyFill="1" applyBorder="1" applyAlignment="1">
      <alignment vertical="center" wrapText="1"/>
    </xf>
    <xf numFmtId="170" fontId="88" fillId="24" borderId="0" xfId="191" applyNumberFormat="1" applyFont="1" applyFill="1" applyBorder="1" applyAlignment="1">
      <alignment horizontal="left"/>
    </xf>
    <xf numFmtId="0" fontId="89" fillId="30" borderId="0" xfId="192" applyFont="1" applyFill="1" applyBorder="1" applyAlignment="1">
      <alignment horizontal="right" vertical="center"/>
    </xf>
    <xf numFmtId="0" fontId="89" fillId="30" borderId="21" xfId="192" applyFont="1" applyFill="1" applyBorder="1" applyAlignment="1">
      <alignment horizontal="right" vertical="center"/>
    </xf>
    <xf numFmtId="0" fontId="89" fillId="24" borderId="21" xfId="196" applyFont="1" applyFill="1" applyBorder="1" applyAlignment="1">
      <alignment horizontal="left" vertical="center" wrapText="1"/>
    </xf>
    <xf numFmtId="0" fontId="93" fillId="24" borderId="0" xfId="192" applyFont="1" applyFill="1"/>
    <xf numFmtId="0" fontId="95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0" fontId="79" fillId="31" borderId="0" xfId="192" applyFont="1" applyFill="1"/>
    <xf numFmtId="0" fontId="67" fillId="31" borderId="0" xfId="192" applyFont="1" applyFill="1"/>
    <xf numFmtId="0" fontId="79" fillId="32" borderId="0" xfId="192" applyFont="1" applyFill="1"/>
    <xf numFmtId="0" fontId="67" fillId="32" borderId="0" xfId="192" applyFont="1" applyFill="1"/>
    <xf numFmtId="0" fontId="79" fillId="33" borderId="0" xfId="192" applyFont="1" applyFill="1"/>
    <xf numFmtId="0" fontId="67" fillId="33" borderId="0" xfId="192" applyFont="1" applyFill="1"/>
    <xf numFmtId="0" fontId="68" fillId="30" borderId="0" xfId="219" applyFont="1" applyFill="1" applyBorder="1" applyAlignment="1">
      <alignment horizontal="center" vertical="center" wrapText="1"/>
    </xf>
    <xf numFmtId="0" fontId="79" fillId="24" borderId="0" xfId="219" applyFont="1" applyFill="1" applyBorder="1" applyAlignment="1">
      <alignment horizontal="left" vertical="center"/>
    </xf>
    <xf numFmtId="0" fontId="85" fillId="24" borderId="0" xfId="193" applyFont="1" applyFill="1" applyBorder="1" applyAlignment="1">
      <alignment horizontal="centerContinuous" vertical="center"/>
    </xf>
    <xf numFmtId="0" fontId="79" fillId="24" borderId="0" xfId="197" applyFont="1" applyFill="1"/>
    <xf numFmtId="0" fontId="68" fillId="30" borderId="0" xfId="219" applyFont="1" applyFill="1" applyBorder="1" applyAlignment="1">
      <alignment horizontal="center" vertical="center" wrapText="1"/>
    </xf>
    <xf numFmtId="16" fontId="77" fillId="24" borderId="0" xfId="192" applyNumberFormat="1" applyFont="1" applyFill="1" applyBorder="1"/>
    <xf numFmtId="0" fontId="68" fillId="24" borderId="0" xfId="219" applyFont="1" applyFill="1" applyBorder="1" applyAlignment="1">
      <alignment horizontal="left" vertical="center"/>
    </xf>
    <xf numFmtId="0" fontId="84" fillId="24" borderId="0" xfId="193" applyFont="1" applyFill="1" applyBorder="1" applyAlignment="1">
      <alignment horizontal="centerContinuous" vertical="center"/>
    </xf>
    <xf numFmtId="169" fontId="68" fillId="24" borderId="28" xfId="197" applyNumberFormat="1" applyFont="1" applyFill="1" applyBorder="1" applyAlignment="1">
      <alignment horizontal="center" vertical="center"/>
    </xf>
    <xf numFmtId="1" fontId="76" fillId="24" borderId="27" xfId="194" applyNumberFormat="1" applyFont="1" applyFill="1" applyBorder="1" applyAlignment="1">
      <alignment horizontal="left" vertical="center"/>
    </xf>
    <xf numFmtId="1" fontId="76" fillId="30" borderId="21" xfId="194" applyNumberFormat="1" applyFont="1" applyFill="1" applyBorder="1" applyAlignment="1">
      <alignment horizontal="left" vertical="center"/>
    </xf>
    <xf numFmtId="0" fontId="92" fillId="30" borderId="0" xfId="0" applyFont="1" applyFill="1" applyBorder="1" applyAlignment="1">
      <alignment vertical="center" wrapText="1"/>
    </xf>
    <xf numFmtId="1" fontId="74" fillId="24" borderId="27" xfId="194" applyNumberFormat="1" applyFont="1" applyFill="1" applyBorder="1" applyAlignment="1">
      <alignment horizontal="left" vertical="center"/>
    </xf>
    <xf numFmtId="49" fontId="73" fillId="24" borderId="0" xfId="196" applyNumberFormat="1" applyFont="1" applyFill="1" applyBorder="1" applyAlignment="1">
      <alignment horizontal="center" vertical="center"/>
    </xf>
    <xf numFmtId="3" fontId="64" fillId="30" borderId="21" xfId="197" applyNumberFormat="1" applyFont="1" applyFill="1" applyBorder="1" applyAlignment="1">
      <alignment horizontal="right" vertical="center"/>
    </xf>
    <xf numFmtId="0" fontId="69" fillId="24" borderId="0" xfId="202" applyFont="1" applyFill="1" applyBorder="1" applyAlignment="1">
      <alignment horizontal="left" vertical="center"/>
    </xf>
    <xf numFmtId="0" fontId="74" fillId="24" borderId="0" xfId="0" applyFont="1" applyFill="1" applyBorder="1" applyAlignment="1">
      <alignment wrapText="1"/>
    </xf>
    <xf numFmtId="0" fontId="72" fillId="24" borderId="0" xfId="190" applyFont="1" applyFill="1" applyBorder="1" applyAlignment="1">
      <alignment horizontal="center" vertical="center"/>
    </xf>
    <xf numFmtId="0" fontId="72" fillId="24" borderId="0" xfId="117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vertical="center"/>
    </xf>
    <xf numFmtId="0" fontId="89" fillId="30" borderId="0" xfId="196" applyFont="1" applyFill="1" applyBorder="1" applyAlignment="1">
      <alignment horizontal="left" vertical="center"/>
    </xf>
    <xf numFmtId="0" fontId="76" fillId="24" borderId="0" xfId="192" applyFont="1" applyFill="1" applyBorder="1" applyAlignment="1">
      <alignment horizontal="center" vertical="center"/>
    </xf>
    <xf numFmtId="0" fontId="76" fillId="24" borderId="0" xfId="196" applyFont="1" applyFill="1" applyBorder="1" applyAlignment="1">
      <alignment vertical="center" wrapText="1"/>
    </xf>
    <xf numFmtId="0" fontId="72" fillId="24" borderId="0" xfId="196" applyFont="1" applyFill="1" applyBorder="1" applyAlignment="1">
      <alignment vertical="center" wrapText="1"/>
    </xf>
    <xf numFmtId="0" fontId="76" fillId="24" borderId="0" xfId="196" applyFont="1" applyFill="1" applyBorder="1" applyAlignment="1">
      <alignment vertical="center"/>
    </xf>
    <xf numFmtId="0" fontId="76" fillId="0" borderId="0" xfId="196" applyFont="1" applyFill="1" applyBorder="1" applyAlignment="1">
      <alignment vertical="center" wrapText="1"/>
    </xf>
    <xf numFmtId="170" fontId="72" fillId="24" borderId="0" xfId="191" applyNumberFormat="1" applyFont="1" applyFill="1" applyBorder="1" applyAlignment="1">
      <alignment horizontal="left"/>
    </xf>
    <xf numFmtId="0" fontId="6" fillId="24" borderId="20" xfId="0" applyFont="1" applyFill="1" applyBorder="1" applyAlignment="1">
      <alignment wrapText="1"/>
    </xf>
    <xf numFmtId="0" fontId="89" fillId="24" borderId="0" xfId="192" applyFont="1" applyFill="1" applyBorder="1" applyAlignment="1">
      <alignment horizontal="center"/>
    </xf>
    <xf numFmtId="0" fontId="69" fillId="24" borderId="22" xfId="202" applyFont="1" applyFill="1" applyBorder="1" applyAlignment="1">
      <alignment horizontal="left" vertical="center"/>
    </xf>
    <xf numFmtId="0" fontId="74" fillId="24" borderId="22" xfId="0" applyFont="1" applyFill="1" applyBorder="1" applyAlignment="1">
      <alignment wrapText="1"/>
    </xf>
    <xf numFmtId="0" fontId="72" fillId="24" borderId="22" xfId="190" applyFont="1" applyFill="1" applyBorder="1" applyAlignment="1">
      <alignment horizontal="center" vertical="center"/>
    </xf>
    <xf numFmtId="0" fontId="72" fillId="24" borderId="22" xfId="117" applyFont="1" applyFill="1" applyBorder="1" applyAlignment="1">
      <alignment horizontal="center" vertical="center"/>
    </xf>
    <xf numFmtId="0" fontId="89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0" fontId="96" fillId="24" borderId="0" xfId="197" applyFont="1" applyFill="1"/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24" borderId="0" xfId="0" applyFont="1" applyFill="1"/>
    <xf numFmtId="0" fontId="77" fillId="0" borderId="0" xfId="0" applyFont="1" applyAlignment="1">
      <alignment vertical="center"/>
    </xf>
    <xf numFmtId="0" fontId="70" fillId="34" borderId="0" xfId="0" applyFont="1" applyFill="1" applyAlignment="1">
      <alignment vertical="center"/>
    </xf>
    <xf numFmtId="0" fontId="70" fillId="24" borderId="0" xfId="0" applyFont="1" applyFill="1"/>
    <xf numFmtId="0" fontId="100" fillId="0" borderId="0" xfId="0" applyFont="1" applyAlignment="1">
      <alignment vertical="center"/>
    </xf>
    <xf numFmtId="0" fontId="101" fillId="0" borderId="0" xfId="0" applyFont="1"/>
    <xf numFmtId="0" fontId="102" fillId="24" borderId="0" xfId="197" applyFont="1" applyFill="1"/>
    <xf numFmtId="0" fontId="102" fillId="24" borderId="0" xfId="197" applyFont="1" applyFill="1" applyBorder="1"/>
    <xf numFmtId="1" fontId="91" fillId="24" borderId="22" xfId="201" applyNumberFormat="1" applyFont="1" applyFill="1" applyBorder="1" applyAlignment="1">
      <alignment horizontal="left" vertical="center"/>
    </xf>
    <xf numFmtId="1" fontId="91" fillId="24" borderId="0" xfId="201" applyNumberFormat="1" applyFont="1" applyFill="1" applyBorder="1" applyAlignment="1">
      <alignment horizontal="left" vertical="center"/>
    </xf>
    <xf numFmtId="1" fontId="91" fillId="24" borderId="0" xfId="199" applyNumberFormat="1" applyFont="1" applyFill="1" applyBorder="1" applyAlignment="1">
      <alignment horizontal="left" vertical="center"/>
    </xf>
    <xf numFmtId="1" fontId="91" fillId="30" borderId="0" xfId="199" applyNumberFormat="1" applyFont="1" applyFill="1" applyBorder="1" applyAlignment="1">
      <alignment horizontal="left" vertical="center"/>
    </xf>
    <xf numFmtId="1" fontId="91" fillId="30" borderId="21" xfId="199" applyNumberFormat="1" applyFont="1" applyFill="1" applyBorder="1" applyAlignment="1">
      <alignment horizontal="left" vertical="center"/>
    </xf>
    <xf numFmtId="1" fontId="91" fillId="30" borderId="22" xfId="201" applyNumberFormat="1" applyFont="1" applyFill="1" applyBorder="1" applyAlignment="1">
      <alignment horizontal="left" vertical="center"/>
    </xf>
    <xf numFmtId="1" fontId="91" fillId="30" borderId="0" xfId="201" applyNumberFormat="1" applyFont="1" applyFill="1" applyBorder="1" applyAlignment="1">
      <alignment horizontal="left" vertical="center"/>
    </xf>
    <xf numFmtId="1" fontId="91" fillId="30" borderId="21" xfId="201" applyNumberFormat="1" applyFont="1" applyFill="1" applyBorder="1" applyAlignment="1">
      <alignment horizontal="left" vertical="center"/>
    </xf>
    <xf numFmtId="3" fontId="67" fillId="30" borderId="0" xfId="197" applyNumberFormat="1" applyFont="1" applyFill="1" applyBorder="1" applyAlignment="1">
      <alignment horizontal="right" vertical="center"/>
    </xf>
    <xf numFmtId="0" fontId="78" fillId="24" borderId="0" xfId="197" applyFont="1" applyFill="1" applyBorder="1"/>
    <xf numFmtId="0" fontId="73" fillId="24" borderId="0" xfId="192" applyFont="1" applyFill="1" applyBorder="1"/>
    <xf numFmtId="0" fontId="64" fillId="24" borderId="0" xfId="192" applyFont="1" applyFill="1" applyBorder="1" applyAlignment="1">
      <alignment vertical="center"/>
    </xf>
    <xf numFmtId="0" fontId="67" fillId="24" borderId="0" xfId="192" applyFont="1" applyFill="1" applyBorder="1"/>
    <xf numFmtId="0" fontId="6" fillId="24" borderId="0" xfId="192" applyFont="1" applyFill="1" applyBorder="1"/>
    <xf numFmtId="3" fontId="6" fillId="24" borderId="21" xfId="197" applyNumberFormat="1" applyFont="1" applyFill="1" applyBorder="1" applyAlignment="1">
      <alignment horizontal="right" vertical="center"/>
    </xf>
    <xf numFmtId="0" fontId="103" fillId="0" borderId="0" xfId="0" applyFont="1" applyAlignment="1">
      <alignment vertical="center"/>
    </xf>
    <xf numFmtId="49" fontId="73" fillId="0" borderId="16" xfId="196" applyNumberFormat="1" applyFont="1" applyFill="1" applyBorder="1" applyAlignment="1">
      <alignment horizontal="center" vertical="center"/>
    </xf>
    <xf numFmtId="49" fontId="73" fillId="0" borderId="25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69" fillId="24" borderId="20" xfId="202" applyFont="1" applyFill="1" applyBorder="1" applyAlignment="1">
      <alignment horizontal="center" vertical="center"/>
    </xf>
    <xf numFmtId="0" fontId="69" fillId="24" borderId="26" xfId="202" applyFont="1" applyFill="1" applyBorder="1" applyAlignment="1">
      <alignment horizontal="center" vertical="center"/>
    </xf>
    <xf numFmtId="0" fontId="72" fillId="24" borderId="20" xfId="79" applyFont="1" applyFill="1" applyBorder="1" applyAlignment="1">
      <alignment horizontal="center" vertical="center" wrapText="1"/>
    </xf>
    <xf numFmtId="0" fontId="72" fillId="24" borderId="26" xfId="79" applyFont="1" applyFill="1" applyBorder="1" applyAlignment="1">
      <alignment horizontal="center" vertical="center" wrapText="1"/>
    </xf>
    <xf numFmtId="0" fontId="72" fillId="24" borderId="20" xfId="202" applyFont="1" applyFill="1" applyBorder="1" applyAlignment="1">
      <alignment horizontal="center" vertical="center"/>
    </xf>
    <xf numFmtId="0" fontId="72" fillId="24" borderId="26" xfId="202" applyFont="1" applyFill="1" applyBorder="1" applyAlignment="1">
      <alignment horizontal="center" vertical="center"/>
    </xf>
    <xf numFmtId="49" fontId="73" fillId="24" borderId="20" xfId="196" applyNumberFormat="1" applyFont="1" applyFill="1" applyBorder="1" applyAlignment="1">
      <alignment horizontal="center" vertical="center"/>
    </xf>
    <xf numFmtId="49" fontId="73" fillId="24" borderId="24" xfId="196" applyNumberFormat="1" applyFont="1" applyFill="1" applyBorder="1" applyAlignment="1">
      <alignment horizontal="center" vertical="center"/>
    </xf>
    <xf numFmtId="49" fontId="73" fillId="0" borderId="20" xfId="196" applyNumberFormat="1" applyFont="1" applyFill="1" applyBorder="1" applyAlignment="1">
      <alignment horizontal="center" vertical="center"/>
    </xf>
    <xf numFmtId="49" fontId="73" fillId="0" borderId="24" xfId="196" applyNumberFormat="1" applyFont="1" applyFill="1" applyBorder="1" applyAlignment="1">
      <alignment horizontal="center" vertical="center"/>
    </xf>
    <xf numFmtId="49" fontId="73" fillId="24" borderId="16" xfId="196" applyNumberFormat="1" applyFont="1" applyFill="1" applyBorder="1" applyAlignment="1">
      <alignment horizontal="center" vertical="center"/>
    </xf>
    <xf numFmtId="49" fontId="73" fillId="24" borderId="25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3" fillId="24" borderId="23" xfId="196" applyNumberFormat="1" applyFont="1" applyFill="1" applyBorder="1" applyAlignment="1">
      <alignment horizontal="center" vertical="center"/>
    </xf>
    <xf numFmtId="49" fontId="73" fillId="24" borderId="28" xfId="196" applyNumberFormat="1" applyFont="1" applyFill="1" applyBorder="1" applyAlignment="1">
      <alignment horizontal="center" vertical="center"/>
    </xf>
    <xf numFmtId="49" fontId="73" fillId="30" borderId="20" xfId="196" applyNumberFormat="1" applyFont="1" applyFill="1" applyBorder="1" applyAlignment="1">
      <alignment horizontal="center" vertical="center"/>
    </xf>
    <xf numFmtId="49" fontId="73" fillId="30" borderId="24" xfId="196" applyNumberFormat="1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72" fillId="24" borderId="3" xfId="186" applyFont="1" applyFill="1" applyBorder="1" applyAlignment="1">
      <alignment horizontal="center" vertical="center"/>
    </xf>
    <xf numFmtId="0" fontId="72" fillId="24" borderId="3" xfId="117" applyFont="1" applyFill="1" applyBorder="1" applyAlignment="1">
      <alignment horizontal="center" vertical="center"/>
    </xf>
    <xf numFmtId="0" fontId="72" fillId="24" borderId="20" xfId="190" applyFont="1" applyFill="1" applyBorder="1" applyAlignment="1">
      <alignment horizontal="center" vertical="center"/>
    </xf>
    <xf numFmtId="0" fontId="72" fillId="24" borderId="26" xfId="190" applyFont="1" applyFill="1" applyBorder="1" applyAlignment="1">
      <alignment horizontal="center" vertical="center"/>
    </xf>
    <xf numFmtId="0" fontId="87" fillId="30" borderId="0" xfId="0" applyFont="1" applyFill="1" applyBorder="1" applyAlignment="1">
      <alignment horizontal="left" wrapText="1"/>
    </xf>
    <xf numFmtId="0" fontId="86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6" xfId="190" applyFont="1" applyFill="1" applyBorder="1" applyAlignment="1">
      <alignment horizontal="center" vertical="center"/>
    </xf>
    <xf numFmtId="0" fontId="72" fillId="24" borderId="20" xfId="192" applyFont="1" applyFill="1" applyBorder="1" applyAlignment="1">
      <alignment horizontal="center" vertical="center" wrapText="1"/>
    </xf>
    <xf numFmtId="0" fontId="74" fillId="24" borderId="26" xfId="0" applyFont="1" applyFill="1" applyBorder="1" applyAlignment="1">
      <alignment wrapText="1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72" fillId="24" borderId="20" xfId="117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64" fillId="24" borderId="24" xfId="190" applyFont="1" applyFill="1" applyBorder="1" applyAlignment="1">
      <alignment horizontal="center" vertical="center"/>
    </xf>
    <xf numFmtId="0" fontId="74" fillId="24" borderId="24" xfId="0" applyFont="1" applyFill="1" applyBorder="1" applyAlignment="1">
      <alignment wrapText="1"/>
    </xf>
    <xf numFmtId="0" fontId="72" fillId="24" borderId="24" xfId="190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9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83825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5"/>
  <sheetViews>
    <sheetView tabSelected="1" zoomScale="79" zoomScaleNormal="79" workbookViewId="0">
      <selection activeCell="I13" sqref="I13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69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169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</row>
    <row r="3" spans="1:36" s="98" customFormat="1" ht="13.2">
      <c r="A3" s="171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36" s="98" customFormat="1" ht="13.2">
      <c r="A4" s="172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</row>
    <row r="5" spans="1:36" s="130" customFormat="1" ht="13.2">
      <c r="A5" s="169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47"/>
      <c r="AB5" s="173"/>
      <c r="AC5" s="173"/>
      <c r="AD5" s="173"/>
      <c r="AE5" s="173"/>
      <c r="AF5" s="173"/>
      <c r="AG5" s="173"/>
      <c r="AH5" s="173"/>
      <c r="AI5" s="173"/>
      <c r="AJ5" s="100"/>
    </row>
    <row r="6" spans="1:36" ht="13.2">
      <c r="A6" s="169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341" t="str">
        <f>IF('1'!$A$1=1,B55,B56)</f>
        <v>Дата останнього оновлення: 31.03.2025</v>
      </c>
    </row>
    <row r="11" spans="1:36">
      <c r="C11" s="92"/>
    </row>
    <row r="16" spans="1:36">
      <c r="B16" s="340" t="str">
        <f>IF('1'!$A$1=1,B58,B60)</f>
        <v>Перерахунок даних зовнішньої торгівлі товарами здійснюється за середньомісячними курсами</v>
      </c>
    </row>
    <row r="19" spans="11:11">
      <c r="K19" s="94" t="s">
        <v>179</v>
      </c>
    </row>
    <row r="55" spans="1:5" s="345" customFormat="1">
      <c r="A55" s="342"/>
      <c r="B55" s="343" t="s">
        <v>346</v>
      </c>
      <c r="C55" s="344"/>
      <c r="D55" s="344"/>
      <c r="E55" s="344"/>
    </row>
    <row r="56" spans="1:5" s="345" customFormat="1">
      <c r="A56" s="342"/>
      <c r="B56" s="343" t="s">
        <v>347</v>
      </c>
      <c r="C56" s="344"/>
      <c r="D56" s="344"/>
      <c r="E56" s="344"/>
    </row>
    <row r="57" spans="1:5" s="345" customFormat="1" ht="14.4">
      <c r="A57" s="342"/>
      <c r="B57" s="346"/>
      <c r="C57" s="347"/>
      <c r="D57" s="347"/>
      <c r="E57" s="347"/>
    </row>
    <row r="58" spans="1:5" s="345" customFormat="1">
      <c r="A58" s="342"/>
      <c r="B58" s="343" t="s">
        <v>343</v>
      </c>
    </row>
    <row r="59" spans="1:5" s="345" customFormat="1">
      <c r="A59" s="342"/>
      <c r="B59" s="343"/>
    </row>
    <row r="60" spans="1:5" s="345" customFormat="1">
      <c r="A60" s="342"/>
      <c r="B60" s="343" t="s">
        <v>344</v>
      </c>
    </row>
    <row r="61" spans="1:5" s="95" customFormat="1">
      <c r="A61" s="93"/>
      <c r="B61" s="365"/>
    </row>
    <row r="62" spans="1:5" s="95" customFormat="1">
      <c r="A62" s="93"/>
    </row>
    <row r="63" spans="1:5" s="95" customFormat="1">
      <c r="A63" s="93"/>
    </row>
    <row r="64" spans="1:5" s="95" customFormat="1">
      <c r="A64" s="93"/>
    </row>
    <row r="65" spans="1:1" s="95" customFormat="1">
      <c r="A65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W65"/>
  <sheetViews>
    <sheetView zoomScale="68" zoomScaleNormal="68" workbookViewId="0">
      <selection activeCell="V11" sqref="V11"/>
    </sheetView>
  </sheetViews>
  <sheetFormatPr defaultColWidth="8" defaultRowHeight="13.2" outlineLevelCol="1"/>
  <cols>
    <col min="1" max="1" width="7.5546875" style="103" customWidth="1"/>
    <col min="2" max="2" width="29.109375" style="103" customWidth="1"/>
    <col min="3" max="3" width="5" style="103" hidden="1" customWidth="1" outlineLevel="1"/>
    <col min="4" max="4" width="13.6640625" style="103" hidden="1" customWidth="1" outlineLevel="1"/>
    <col min="5" max="5" width="12.44140625" style="103" hidden="1" customWidth="1" outlineLevel="1"/>
    <col min="6" max="6" width="29" style="103" hidden="1" customWidth="1" outlineLevel="1"/>
    <col min="7" max="7" width="10.44140625" style="103" customWidth="1" collapsed="1"/>
    <col min="8" max="15" width="10.44140625" style="103" customWidth="1"/>
    <col min="16" max="16" width="10.44140625" style="211" customWidth="1"/>
    <col min="17" max="17" width="10.88671875" style="182" customWidth="1"/>
    <col min="18" max="24" width="10.88671875" style="211" customWidth="1"/>
    <col min="25" max="70" width="8" style="182" customWidth="1"/>
    <col min="71" max="88" width="8" style="110" customWidth="1"/>
    <col min="89" max="89" width="13.33203125" style="109" customWidth="1"/>
    <col min="90" max="91" width="8" style="109" customWidth="1"/>
    <col min="92" max="92" width="9.6640625" style="109" customWidth="1"/>
    <col min="93" max="94" width="8" style="109"/>
    <col min="95" max="95" width="12.33203125" style="109" customWidth="1"/>
    <col min="96" max="101" width="8" style="109"/>
    <col min="102" max="16384" width="8" style="103"/>
  </cols>
  <sheetData>
    <row r="1" spans="1:101" s="102" customFormat="1">
      <c r="A1" s="101" t="str">
        <f>IF('1'!A1=1,"до змісту","to title")</f>
        <v>до змісту</v>
      </c>
      <c r="P1" s="307"/>
      <c r="Q1" s="349"/>
      <c r="R1" s="307"/>
      <c r="S1" s="339"/>
      <c r="T1" s="307"/>
      <c r="U1" s="307"/>
      <c r="V1" s="307"/>
      <c r="W1" s="307"/>
      <c r="X1" s="307"/>
      <c r="BS1" s="104"/>
      <c r="BT1" s="104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</row>
    <row r="2" spans="1:101" s="98" customForma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P2" s="170"/>
      <c r="Q2" s="235"/>
      <c r="R2" s="170"/>
      <c r="S2" s="170"/>
      <c r="T2" s="170"/>
      <c r="U2" s="170"/>
      <c r="V2" s="170"/>
      <c r="W2" s="170"/>
      <c r="X2" s="170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</row>
    <row r="3" spans="1:101" ht="17.25" customHeight="1">
      <c r="A3" s="105" t="str">
        <f>IF('1'!$A$1=1,"(відповідно до КПБ6)","(according to BPM6 methodology)")</f>
        <v>(відповідно до КПБ6)</v>
      </c>
      <c r="B3" s="106"/>
      <c r="C3" s="106"/>
      <c r="D3" s="106"/>
      <c r="E3" s="106"/>
      <c r="F3" s="106"/>
    </row>
    <row r="4" spans="1:101" ht="17.25" customHeight="1">
      <c r="A4" s="297" t="str">
        <f>IF('1'!$A$1=1,"Млн Євро"," Euro мillion")</f>
        <v>Млн Євро</v>
      </c>
      <c r="B4" s="106"/>
      <c r="C4" s="106"/>
      <c r="D4" s="106"/>
      <c r="E4" s="106"/>
      <c r="F4" s="106"/>
    </row>
    <row r="5" spans="1:101" ht="24" customHeight="1">
      <c r="A5" s="368" t="str">
        <f>IF('1'!A1=1,C5,E5)</f>
        <v xml:space="preserve">№ </v>
      </c>
      <c r="B5" s="370" t="str">
        <f>IF('1'!A1=1,D5,F5)</f>
        <v>Країни</v>
      </c>
      <c r="C5" s="372" t="s">
        <v>71</v>
      </c>
      <c r="D5" s="374" t="s">
        <v>7</v>
      </c>
      <c r="E5" s="372" t="s">
        <v>79</v>
      </c>
      <c r="F5" s="374" t="s">
        <v>80</v>
      </c>
      <c r="G5" s="380" t="s">
        <v>285</v>
      </c>
      <c r="H5" s="380" t="s">
        <v>286</v>
      </c>
      <c r="I5" s="380" t="s">
        <v>287</v>
      </c>
      <c r="J5" s="380" t="s">
        <v>288</v>
      </c>
      <c r="K5" s="380" t="s">
        <v>180</v>
      </c>
      <c r="L5" s="380" t="s">
        <v>185</v>
      </c>
      <c r="M5" s="376" t="s">
        <v>234</v>
      </c>
      <c r="N5" s="376" t="s">
        <v>289</v>
      </c>
      <c r="O5" s="378" t="s">
        <v>342</v>
      </c>
      <c r="P5" s="366" t="s">
        <v>345</v>
      </c>
      <c r="Q5" s="317"/>
      <c r="R5" s="317"/>
      <c r="S5" s="317"/>
      <c r="T5" s="317"/>
      <c r="U5" s="317"/>
      <c r="V5" s="317"/>
      <c r="W5" s="317"/>
      <c r="X5" s="317"/>
      <c r="BX5" s="310" t="s">
        <v>327</v>
      </c>
      <c r="BY5" s="311"/>
      <c r="BZ5" s="311"/>
      <c r="CA5" s="109"/>
      <c r="CB5" s="109"/>
      <c r="CC5" s="109"/>
      <c r="CD5" s="104" t="s">
        <v>328</v>
      </c>
      <c r="CE5" s="104"/>
      <c r="CF5" s="104"/>
      <c r="CG5" s="104"/>
      <c r="CH5" s="104"/>
    </row>
    <row r="6" spans="1:101" ht="22.8" customHeight="1">
      <c r="A6" s="369"/>
      <c r="B6" s="371"/>
      <c r="C6" s="373"/>
      <c r="D6" s="375"/>
      <c r="E6" s="373"/>
      <c r="F6" s="375"/>
      <c r="G6" s="381"/>
      <c r="H6" s="381"/>
      <c r="I6" s="381"/>
      <c r="J6" s="381"/>
      <c r="K6" s="381"/>
      <c r="L6" s="381"/>
      <c r="M6" s="377"/>
      <c r="N6" s="377"/>
      <c r="O6" s="379"/>
      <c r="P6" s="367"/>
      <c r="Q6" s="317"/>
      <c r="R6" s="317"/>
      <c r="S6" s="317"/>
      <c r="T6" s="317"/>
      <c r="U6" s="317"/>
      <c r="V6" s="317"/>
      <c r="W6" s="317"/>
      <c r="X6" s="317"/>
    </row>
    <row r="7" spans="1:101" ht="16.95" customHeight="1">
      <c r="A7" s="184"/>
      <c r="B7" s="188" t="str">
        <f>IF('1'!$A$1=1,D7,F7)</f>
        <v>ЄС 28</v>
      </c>
      <c r="C7" s="185"/>
      <c r="D7" s="188" t="s">
        <v>187</v>
      </c>
      <c r="E7" s="186"/>
      <c r="F7" s="208" t="s">
        <v>199</v>
      </c>
      <c r="G7" s="196">
        <v>9418.5519047471316</v>
      </c>
      <c r="H7" s="196">
        <v>9676.4163795141612</v>
      </c>
      <c r="I7" s="196">
        <v>12489.06317490137</v>
      </c>
      <c r="J7" s="196">
        <v>13833.038973757326</v>
      </c>
      <c r="K7" s="196">
        <v>15280.056520293545</v>
      </c>
      <c r="L7" s="196">
        <v>13299.747133562814</v>
      </c>
      <c r="M7" s="196">
        <v>20215.323729820429</v>
      </c>
      <c r="N7" s="196">
        <v>24006.960158415215</v>
      </c>
      <c r="O7" s="196">
        <f>O8+O36</f>
        <v>20619.371647128992</v>
      </c>
      <c r="P7" s="196">
        <v>20998.711809849847</v>
      </c>
      <c r="Q7" s="236"/>
      <c r="R7" s="236"/>
      <c r="S7" s="236"/>
      <c r="T7" s="236"/>
      <c r="U7" s="236"/>
      <c r="V7" s="236"/>
      <c r="W7" s="236"/>
      <c r="X7" s="236"/>
    </row>
    <row r="8" spans="1:101" ht="19.2" customHeight="1">
      <c r="A8" s="184"/>
      <c r="B8" s="188" t="str">
        <f>IF('1'!$A$1=1,D8,F8)</f>
        <v>ЄС 27 **</v>
      </c>
      <c r="C8" s="185"/>
      <c r="D8" s="188" t="s">
        <v>188</v>
      </c>
      <c r="E8" s="186"/>
      <c r="F8" s="208" t="s">
        <v>200</v>
      </c>
      <c r="G8" s="197">
        <v>9129.6633627575138</v>
      </c>
      <c r="H8" s="197">
        <v>9420.2470465769202</v>
      </c>
      <c r="I8" s="197">
        <v>12097.314358195721</v>
      </c>
      <c r="J8" s="197">
        <v>13377.881042098716</v>
      </c>
      <c r="K8" s="197">
        <v>14769.889137946539</v>
      </c>
      <c r="L8" s="197">
        <v>12788.986448239439</v>
      </c>
      <c r="M8" s="197">
        <v>19382.13681078775</v>
      </c>
      <c r="N8" s="197">
        <f>N7-N36</f>
        <v>23664.554945618107</v>
      </c>
      <c r="O8" s="197">
        <v>20289.683706923188</v>
      </c>
      <c r="P8" s="197">
        <v>20473.352360283261</v>
      </c>
      <c r="Q8" s="236"/>
      <c r="R8" s="236"/>
      <c r="S8" s="236"/>
      <c r="T8" s="236"/>
      <c r="U8" s="236"/>
      <c r="V8" s="236"/>
      <c r="W8" s="236"/>
      <c r="X8" s="236"/>
    </row>
    <row r="9" spans="1:101" ht="19.95" customHeight="1">
      <c r="A9" s="176">
        <v>1</v>
      </c>
      <c r="B9" s="180" t="str">
        <f>IF('1'!A1=1,D9,F9)</f>
        <v>Польща</v>
      </c>
      <c r="C9" s="177"/>
      <c r="D9" s="253" t="s">
        <v>25</v>
      </c>
      <c r="E9" s="253"/>
      <c r="F9" s="350" t="s">
        <v>84</v>
      </c>
      <c r="G9" s="224">
        <v>1356.6926106190401</v>
      </c>
      <c r="H9" s="224">
        <v>1524.4203893027548</v>
      </c>
      <c r="I9" s="224">
        <v>1801.6424532217409</v>
      </c>
      <c r="J9" s="224">
        <v>2088.035479778328</v>
      </c>
      <c r="K9" s="224">
        <v>2268.2129554954299</v>
      </c>
      <c r="L9" s="224">
        <v>2202.3179975070821</v>
      </c>
      <c r="M9" s="224">
        <v>3703.6917545142023</v>
      </c>
      <c r="N9" s="224">
        <v>5709.0673495008477</v>
      </c>
      <c r="O9" s="224">
        <v>4090.2786484516882</v>
      </c>
      <c r="P9" s="224">
        <v>3775.7799110640249</v>
      </c>
      <c r="Q9" s="236"/>
      <c r="R9" s="236"/>
      <c r="S9" s="236"/>
      <c r="T9" s="236"/>
      <c r="U9" s="236"/>
      <c r="V9" s="236"/>
      <c r="W9" s="236"/>
      <c r="X9" s="236"/>
    </row>
    <row r="10" spans="1:101" ht="21.75" customHeight="1">
      <c r="A10" s="111">
        <v>2</v>
      </c>
      <c r="B10" s="112" t="str">
        <f>IF('1'!A1=1,D10,F10)</f>
        <v>Іспанія</v>
      </c>
      <c r="C10" s="178"/>
      <c r="D10" s="254" t="s">
        <v>338</v>
      </c>
      <c r="E10" s="254"/>
      <c r="F10" s="351" t="s">
        <v>86</v>
      </c>
      <c r="G10" s="199">
        <v>926.85442796500161</v>
      </c>
      <c r="H10" s="199">
        <v>896.94065774097623</v>
      </c>
      <c r="I10" s="199">
        <v>1107.4765850880192</v>
      </c>
      <c r="J10" s="199">
        <v>1157.320331362874</v>
      </c>
      <c r="K10" s="199">
        <v>1330.8566634415101</v>
      </c>
      <c r="L10" s="199">
        <v>1093.3746042996113</v>
      </c>
      <c r="M10" s="199">
        <v>1411.9911921346511</v>
      </c>
      <c r="N10" s="199">
        <v>1476.7400688508615</v>
      </c>
      <c r="O10" s="199">
        <v>1854.6657239948836</v>
      </c>
      <c r="P10" s="199">
        <v>2640.6352171361941</v>
      </c>
      <c r="Q10" s="236"/>
      <c r="R10" s="236"/>
      <c r="S10" s="236"/>
      <c r="T10" s="236"/>
      <c r="U10" s="236"/>
      <c r="V10" s="236"/>
      <c r="W10" s="236"/>
      <c r="X10" s="236"/>
    </row>
    <row r="11" spans="1:101" ht="24" customHeight="1">
      <c r="A11" s="111">
        <v>3</v>
      </c>
      <c r="B11" s="218" t="str">
        <f>IF('1'!A1=1,D11,F11)</f>
        <v>Німеччина</v>
      </c>
      <c r="C11" s="178"/>
      <c r="D11" s="254" t="s">
        <v>24</v>
      </c>
      <c r="E11" s="254"/>
      <c r="F11" s="351" t="s">
        <v>87</v>
      </c>
      <c r="G11" s="199">
        <v>720.21819318193582</v>
      </c>
      <c r="H11" s="199">
        <v>770.14650970707305</v>
      </c>
      <c r="I11" s="199">
        <v>956.3363939833439</v>
      </c>
      <c r="J11" s="199">
        <v>1301.9112811768846</v>
      </c>
      <c r="K11" s="199">
        <v>1582.6016918015534</v>
      </c>
      <c r="L11" s="199">
        <v>1300.3197060715861</v>
      </c>
      <c r="M11" s="199">
        <v>1932.4520643421001</v>
      </c>
      <c r="N11" s="199">
        <v>1707.3974337846325</v>
      </c>
      <c r="O11" s="199">
        <v>1709.151099645258</v>
      </c>
      <c r="P11" s="199">
        <v>2093.607349008435</v>
      </c>
      <c r="Q11" s="236"/>
      <c r="R11" s="236"/>
      <c r="S11" s="236"/>
      <c r="T11" s="236"/>
      <c r="U11" s="236"/>
      <c r="V11" s="236"/>
      <c r="W11" s="236"/>
      <c r="X11" s="236"/>
    </row>
    <row r="12" spans="1:101" ht="19.95" customHeight="1">
      <c r="A12" s="111">
        <v>4</v>
      </c>
      <c r="B12" s="179" t="str">
        <f>IF('1'!A1=1,D12,F12)</f>
        <v>Нідерланди</v>
      </c>
      <c r="C12" s="178"/>
      <c r="D12" s="254" t="s">
        <v>23</v>
      </c>
      <c r="E12" s="254"/>
      <c r="F12" s="352" t="s">
        <v>85</v>
      </c>
      <c r="G12" s="199">
        <v>666.15454468468147</v>
      </c>
      <c r="H12" s="199">
        <v>793.56628692659638</v>
      </c>
      <c r="I12" s="199">
        <v>1359.8467721419809</v>
      </c>
      <c r="J12" s="199">
        <v>1216.8422609119707</v>
      </c>
      <c r="K12" s="199">
        <v>1528.9331853215199</v>
      </c>
      <c r="L12" s="199">
        <v>1419.1075727021134</v>
      </c>
      <c r="M12" s="199">
        <v>1795.5231233542206</v>
      </c>
      <c r="N12" s="199">
        <v>1360.9865432269057</v>
      </c>
      <c r="O12" s="199">
        <v>1369.1718373508515</v>
      </c>
      <c r="P12" s="199">
        <v>1818.967215258338</v>
      </c>
      <c r="Q12" s="236"/>
      <c r="R12" s="236"/>
      <c r="S12" s="236"/>
      <c r="T12" s="236"/>
      <c r="U12" s="236"/>
      <c r="V12" s="236"/>
      <c r="W12" s="236"/>
      <c r="X12" s="236"/>
    </row>
    <row r="13" spans="1:101" ht="19.95" customHeight="1">
      <c r="A13" s="111">
        <v>5</v>
      </c>
      <c r="B13" s="112" t="str">
        <f>IF('1'!A1=1,D13,F13)</f>
        <v>Італія</v>
      </c>
      <c r="C13" s="178"/>
      <c r="D13" s="254" t="s">
        <v>336</v>
      </c>
      <c r="E13" s="254"/>
      <c r="F13" s="351" t="s">
        <v>83</v>
      </c>
      <c r="G13" s="199">
        <v>1642.8166814519639</v>
      </c>
      <c r="H13" s="199">
        <v>1605.8396820794794</v>
      </c>
      <c r="I13" s="199">
        <v>2060.7989617726212</v>
      </c>
      <c r="J13" s="199">
        <v>2108.7627972323003</v>
      </c>
      <c r="K13" s="199">
        <v>2040.915874161487</v>
      </c>
      <c r="L13" s="199">
        <v>1628.6036395900928</v>
      </c>
      <c r="M13" s="199">
        <v>2830.5224201413321</v>
      </c>
      <c r="N13" s="199">
        <v>1490.1573332370228</v>
      </c>
      <c r="O13" s="199">
        <v>1405.660633631175</v>
      </c>
      <c r="P13" s="199">
        <v>1755.4200221226761</v>
      </c>
      <c r="Q13" s="236"/>
      <c r="R13" s="236"/>
      <c r="S13" s="236"/>
      <c r="T13" s="236"/>
      <c r="U13" s="236"/>
      <c r="V13" s="236"/>
      <c r="W13" s="236"/>
      <c r="X13" s="236"/>
    </row>
    <row r="14" spans="1:101" ht="19.95" customHeight="1">
      <c r="A14" s="111">
        <v>6</v>
      </c>
      <c r="B14" s="112" t="str">
        <f>IF('1'!A1=1,D14,F14)</f>
        <v>Румунія</v>
      </c>
      <c r="C14" s="178"/>
      <c r="D14" s="254" t="s">
        <v>27</v>
      </c>
      <c r="E14" s="254"/>
      <c r="F14" s="352" t="s">
        <v>88</v>
      </c>
      <c r="G14" s="199">
        <v>421.41437592649538</v>
      </c>
      <c r="H14" s="199">
        <v>480.84858181981622</v>
      </c>
      <c r="I14" s="199">
        <v>519.99818837214275</v>
      </c>
      <c r="J14" s="199">
        <v>552.22232712192545</v>
      </c>
      <c r="K14" s="199">
        <v>609.15176550020851</v>
      </c>
      <c r="L14" s="199">
        <v>688.59373660174128</v>
      </c>
      <c r="M14" s="199">
        <v>1020.9410267305823</v>
      </c>
      <c r="N14" s="199">
        <v>3517.9562031730388</v>
      </c>
      <c r="O14" s="199">
        <v>3357.7239995000182</v>
      </c>
      <c r="P14" s="199">
        <v>1414.091139511163</v>
      </c>
      <c r="Q14" s="236"/>
      <c r="R14" s="236"/>
      <c r="S14" s="236"/>
      <c r="T14" s="236"/>
      <c r="U14" s="236"/>
      <c r="V14" s="236"/>
      <c r="W14" s="236"/>
      <c r="X14" s="236"/>
    </row>
    <row r="15" spans="1:101" ht="19.95" customHeight="1">
      <c r="A15" s="111">
        <v>7</v>
      </c>
      <c r="B15" s="112" t="str">
        <f>IF('1'!A1=1,D15,F15)</f>
        <v>Болгарія</v>
      </c>
      <c r="C15" s="178"/>
      <c r="D15" s="254" t="s">
        <v>14</v>
      </c>
      <c r="E15" s="254"/>
      <c r="F15" s="352" t="s">
        <v>90</v>
      </c>
      <c r="G15" s="199">
        <v>377.70325938706708</v>
      </c>
      <c r="H15" s="199">
        <v>375.93837990337965</v>
      </c>
      <c r="I15" s="199">
        <v>378.90255931772157</v>
      </c>
      <c r="J15" s="199">
        <v>431.57989939119432</v>
      </c>
      <c r="K15" s="199">
        <v>417.44970091033929</v>
      </c>
      <c r="L15" s="199">
        <v>433.63211454773261</v>
      </c>
      <c r="M15" s="199">
        <v>684.24262061347554</v>
      </c>
      <c r="N15" s="199">
        <v>1354.0380485248115</v>
      </c>
      <c r="O15" s="199">
        <v>836.28857158649032</v>
      </c>
      <c r="P15" s="199">
        <v>1043.4929148619703</v>
      </c>
      <c r="Q15" s="236"/>
      <c r="R15" s="236"/>
      <c r="S15" s="236"/>
      <c r="T15" s="236"/>
      <c r="U15" s="236"/>
      <c r="V15" s="236"/>
      <c r="W15" s="236"/>
      <c r="X15" s="236"/>
    </row>
    <row r="16" spans="1:101" ht="19.95" customHeight="1">
      <c r="A16" s="111">
        <v>8</v>
      </c>
      <c r="B16" s="112" t="str">
        <f>IF('1'!A1=1,D16,F16)</f>
        <v>Словаччина</v>
      </c>
      <c r="C16" s="178"/>
      <c r="D16" s="254" t="s">
        <v>28</v>
      </c>
      <c r="E16" s="254"/>
      <c r="F16" s="352" t="s">
        <v>93</v>
      </c>
      <c r="G16" s="199">
        <v>335.82466500785534</v>
      </c>
      <c r="H16" s="199">
        <v>338.84835598657082</v>
      </c>
      <c r="I16" s="199">
        <v>488.54166887835936</v>
      </c>
      <c r="J16" s="199">
        <v>602.5525620075141</v>
      </c>
      <c r="K16" s="199">
        <v>491.91231771878097</v>
      </c>
      <c r="L16" s="199">
        <v>312.2547960049875</v>
      </c>
      <c r="M16" s="199">
        <v>781.36960151608309</v>
      </c>
      <c r="N16" s="199">
        <v>1363.4826876777072</v>
      </c>
      <c r="O16" s="199">
        <v>975.51451388782334</v>
      </c>
      <c r="P16" s="199">
        <v>829.72766456009413</v>
      </c>
      <c r="Q16" s="236"/>
      <c r="R16" s="236"/>
      <c r="S16" s="236"/>
      <c r="T16" s="236"/>
      <c r="U16" s="236"/>
      <c r="V16" s="236"/>
      <c r="W16" s="236"/>
      <c r="X16" s="236"/>
    </row>
    <row r="17" spans="1:95" ht="19.95" customHeight="1">
      <c r="A17" s="111">
        <v>9</v>
      </c>
      <c r="B17" s="112" t="str">
        <f>IF('1'!A1=1,D17,F17)</f>
        <v>Бельгія</v>
      </c>
      <c r="C17" s="178"/>
      <c r="D17" s="254" t="s">
        <v>13</v>
      </c>
      <c r="E17" s="254"/>
      <c r="F17" s="352" t="s">
        <v>98</v>
      </c>
      <c r="G17" s="199">
        <v>246.64884299225764</v>
      </c>
      <c r="H17" s="199">
        <v>201.38769403022062</v>
      </c>
      <c r="I17" s="199">
        <v>370.66255410778217</v>
      </c>
      <c r="J17" s="199">
        <v>488.9919104903862</v>
      </c>
      <c r="K17" s="199">
        <v>582.62056101571329</v>
      </c>
      <c r="L17" s="199">
        <v>454.10324546322914</v>
      </c>
      <c r="M17" s="199">
        <v>520.63678702261814</v>
      </c>
      <c r="N17" s="199">
        <v>426.77396918282511</v>
      </c>
      <c r="O17" s="199">
        <v>326.91116670567283</v>
      </c>
      <c r="P17" s="199">
        <v>764.93226331753522</v>
      </c>
      <c r="Q17" s="236"/>
      <c r="R17" s="236"/>
      <c r="S17" s="236"/>
      <c r="T17" s="236"/>
      <c r="U17" s="236"/>
      <c r="V17" s="236"/>
      <c r="W17" s="236"/>
      <c r="X17" s="236"/>
      <c r="CK17" s="110"/>
    </row>
    <row r="18" spans="1:95" ht="19.95" customHeight="1">
      <c r="A18" s="111">
        <v>10</v>
      </c>
      <c r="B18" s="112" t="str">
        <f>IF('1'!A1=1,D18,F18)</f>
        <v>Чехія</v>
      </c>
      <c r="C18" s="178"/>
      <c r="D18" s="254" t="s">
        <v>337</v>
      </c>
      <c r="E18" s="254"/>
      <c r="F18" s="352" t="s">
        <v>91</v>
      </c>
      <c r="G18" s="199">
        <v>341.42901977894212</v>
      </c>
      <c r="H18" s="199">
        <v>367.59808314966511</v>
      </c>
      <c r="I18" s="199">
        <v>469.59875306572565</v>
      </c>
      <c r="J18" s="199">
        <v>543.28795923346229</v>
      </c>
      <c r="K18" s="199">
        <v>595.89450786252235</v>
      </c>
      <c r="L18" s="199">
        <v>529.71915221969994</v>
      </c>
      <c r="M18" s="199">
        <v>931.13110144976667</v>
      </c>
      <c r="N18" s="199">
        <v>982.83656725158369</v>
      </c>
      <c r="O18" s="199">
        <v>784.08445223244564</v>
      </c>
      <c r="P18" s="199">
        <v>682.04967204261266</v>
      </c>
      <c r="Q18" s="236"/>
      <c r="R18" s="236"/>
      <c r="S18" s="236"/>
      <c r="T18" s="236"/>
      <c r="U18" s="236"/>
      <c r="V18" s="236"/>
      <c r="W18" s="236"/>
      <c r="X18" s="236"/>
    </row>
    <row r="19" spans="1:95" ht="22.2" customHeight="1">
      <c r="A19" s="111">
        <v>11</v>
      </c>
      <c r="B19" s="112" t="str">
        <f>IF('1'!A1=1,D19,F19)</f>
        <v>Франція</v>
      </c>
      <c r="C19" s="178"/>
      <c r="D19" s="254" t="s">
        <v>33</v>
      </c>
      <c r="E19" s="254"/>
      <c r="F19" s="352" t="s">
        <v>92</v>
      </c>
      <c r="G19" s="199">
        <v>421.10846250800967</v>
      </c>
      <c r="H19" s="199">
        <v>377.80003457947311</v>
      </c>
      <c r="I19" s="199">
        <v>332.22058202789435</v>
      </c>
      <c r="J19" s="199">
        <v>416.44455346472984</v>
      </c>
      <c r="K19" s="199">
        <v>491.60212410438061</v>
      </c>
      <c r="L19" s="199">
        <v>467.24156122576494</v>
      </c>
      <c r="M19" s="199">
        <v>718.61117349070037</v>
      </c>
      <c r="N19" s="199">
        <v>531.87342883305519</v>
      </c>
      <c r="O19" s="199">
        <v>435.79833399412399</v>
      </c>
      <c r="P19" s="199">
        <v>661.28533032613723</v>
      </c>
      <c r="Q19" s="236"/>
      <c r="R19" s="236"/>
      <c r="S19" s="236"/>
      <c r="T19" s="236"/>
      <c r="U19" s="236"/>
      <c r="V19" s="236"/>
      <c r="W19" s="236"/>
      <c r="X19" s="236"/>
    </row>
    <row r="20" spans="1:95" ht="19.95" customHeight="1">
      <c r="A20" s="111">
        <v>12</v>
      </c>
      <c r="B20" s="112" t="str">
        <f>IF('1'!A1=1,D20,F20)</f>
        <v>Литва</v>
      </c>
      <c r="C20" s="178"/>
      <c r="D20" s="254" t="s">
        <v>20</v>
      </c>
      <c r="E20" s="254"/>
      <c r="F20" s="352" t="s">
        <v>96</v>
      </c>
      <c r="G20" s="199">
        <v>199.84256345225117</v>
      </c>
      <c r="H20" s="199">
        <v>217.54174432540901</v>
      </c>
      <c r="I20" s="199">
        <v>317.990115018361</v>
      </c>
      <c r="J20" s="199">
        <v>280.04650800609272</v>
      </c>
      <c r="K20" s="199">
        <v>353.17208689119786</v>
      </c>
      <c r="L20" s="199">
        <v>367.68421554506517</v>
      </c>
      <c r="M20" s="199">
        <v>461.07170627023669</v>
      </c>
      <c r="N20" s="199">
        <v>609.3315145547831</v>
      </c>
      <c r="O20" s="199">
        <v>579.24015872966947</v>
      </c>
      <c r="P20" s="199">
        <v>526.57322493743754</v>
      </c>
      <c r="Q20" s="236"/>
      <c r="R20" s="236"/>
      <c r="S20" s="236"/>
      <c r="T20" s="236"/>
      <c r="U20" s="236"/>
      <c r="V20" s="236"/>
      <c r="W20" s="236"/>
      <c r="X20" s="236"/>
    </row>
    <row r="21" spans="1:95" ht="19.95" customHeight="1">
      <c r="A21" s="111">
        <v>13</v>
      </c>
      <c r="B21" s="112" t="str">
        <f>IF('1'!A1=1,D21,F21)</f>
        <v>Австрія</v>
      </c>
      <c r="C21" s="178"/>
      <c r="D21" s="254" t="s">
        <v>12</v>
      </c>
      <c r="E21" s="254"/>
      <c r="F21" s="352" t="s">
        <v>95</v>
      </c>
      <c r="G21" s="199">
        <v>262.20781279744699</v>
      </c>
      <c r="H21" s="199">
        <v>271.0120206155168</v>
      </c>
      <c r="I21" s="199">
        <v>407.38174373014783</v>
      </c>
      <c r="J21" s="199">
        <v>398.67387453705931</v>
      </c>
      <c r="K21" s="199">
        <v>459.1924302574065</v>
      </c>
      <c r="L21" s="199">
        <v>452.31274142863242</v>
      </c>
      <c r="M21" s="199">
        <v>734.00542356148458</v>
      </c>
      <c r="N21" s="199">
        <v>718.38869116308911</v>
      </c>
      <c r="O21" s="199">
        <v>511.75117905694481</v>
      </c>
      <c r="P21" s="199">
        <v>519.91168614776825</v>
      </c>
      <c r="Q21" s="236"/>
      <c r="R21" s="236"/>
      <c r="S21" s="236"/>
      <c r="T21" s="236"/>
      <c r="U21" s="236"/>
      <c r="V21" s="236"/>
      <c r="W21" s="236"/>
      <c r="X21" s="236"/>
    </row>
    <row r="22" spans="1:95" ht="18.75" customHeight="1">
      <c r="A22" s="111">
        <v>14</v>
      </c>
      <c r="B22" s="112" t="str">
        <f>IF('1'!A1=1,D22,F22)</f>
        <v>Угорщина</v>
      </c>
      <c r="C22" s="178"/>
      <c r="D22" s="254" t="s">
        <v>31</v>
      </c>
      <c r="E22" s="254"/>
      <c r="F22" s="352" t="s">
        <v>89</v>
      </c>
      <c r="G22" s="199">
        <v>343.51233284341617</v>
      </c>
      <c r="H22" s="199">
        <v>397.59772615373367</v>
      </c>
      <c r="I22" s="199">
        <v>486.80992253542098</v>
      </c>
      <c r="J22" s="199">
        <v>616.44227383410919</v>
      </c>
      <c r="K22" s="199">
        <v>671.86367985209279</v>
      </c>
      <c r="L22" s="199">
        <v>431.22942394669292</v>
      </c>
      <c r="M22" s="199">
        <v>515.18223796150278</v>
      </c>
      <c r="N22" s="199">
        <v>1298.6456708441808</v>
      </c>
      <c r="O22" s="199">
        <v>670.84111629396261</v>
      </c>
      <c r="P22" s="199">
        <v>436.54028927509245</v>
      </c>
      <c r="Q22" s="236"/>
      <c r="R22" s="236"/>
      <c r="S22" s="236"/>
      <c r="T22" s="236"/>
      <c r="U22" s="236"/>
      <c r="V22" s="236"/>
      <c r="W22" s="236"/>
      <c r="X22" s="236"/>
    </row>
    <row r="23" spans="1:95" ht="19.95" customHeight="1">
      <c r="A23" s="111">
        <v>15</v>
      </c>
      <c r="B23" s="112" t="str">
        <f>IF('1'!A1=1,D23,F23)</f>
        <v>Греція</v>
      </c>
      <c r="C23" s="256"/>
      <c r="D23" s="257" t="s">
        <v>15</v>
      </c>
      <c r="E23" s="258"/>
      <c r="F23" s="353" t="s">
        <v>97</v>
      </c>
      <c r="G23" s="199">
        <v>137.62511990773959</v>
      </c>
      <c r="H23" s="199">
        <v>143.56998430249436</v>
      </c>
      <c r="I23" s="199">
        <v>173.29475713637305</v>
      </c>
      <c r="J23" s="199">
        <v>235.96572736850527</v>
      </c>
      <c r="K23" s="199">
        <v>243.59002414531318</v>
      </c>
      <c r="L23" s="199">
        <v>155.46423407980896</v>
      </c>
      <c r="M23" s="199">
        <v>178.18677730442829</v>
      </c>
      <c r="N23" s="199">
        <v>173.5234255693436</v>
      </c>
      <c r="O23" s="199">
        <v>238.34793586124533</v>
      </c>
      <c r="P23" s="199">
        <v>376.90066722168729</v>
      </c>
      <c r="Q23" s="236"/>
      <c r="R23" s="236"/>
      <c r="S23" s="236"/>
      <c r="T23" s="236"/>
      <c r="U23" s="236"/>
      <c r="V23" s="236"/>
      <c r="W23" s="236"/>
      <c r="X23" s="236"/>
      <c r="CK23" s="110"/>
    </row>
    <row r="24" spans="1:95" ht="19.95" customHeight="1">
      <c r="A24" s="111">
        <v>16</v>
      </c>
      <c r="B24" s="112" t="str">
        <f>IF('1'!A1=1,D24,F24)</f>
        <v>Латвія</v>
      </c>
      <c r="C24" s="256"/>
      <c r="D24" s="257" t="s">
        <v>19</v>
      </c>
      <c r="E24" s="258"/>
      <c r="F24" s="353" t="s">
        <v>100</v>
      </c>
      <c r="G24" s="199">
        <v>121.49936428566943</v>
      </c>
      <c r="H24" s="199">
        <v>113.08062810519499</v>
      </c>
      <c r="I24" s="199">
        <v>176.81118801613377</v>
      </c>
      <c r="J24" s="199">
        <v>239.2310865124353</v>
      </c>
      <c r="K24" s="199">
        <v>250.60040374676709</v>
      </c>
      <c r="L24" s="199">
        <v>194.47608898125591</v>
      </c>
      <c r="M24" s="199">
        <v>229.45906898232397</v>
      </c>
      <c r="N24" s="199">
        <v>267.00861744861925</v>
      </c>
      <c r="O24" s="199">
        <v>297.56272593898711</v>
      </c>
      <c r="P24" s="199">
        <v>268.59807398631659</v>
      </c>
      <c r="Q24" s="236"/>
      <c r="R24" s="236"/>
      <c r="S24" s="236"/>
      <c r="T24" s="236"/>
      <c r="U24" s="236"/>
      <c r="V24" s="236"/>
      <c r="W24" s="236"/>
      <c r="X24" s="236"/>
      <c r="CK24" s="110"/>
    </row>
    <row r="25" spans="1:95" ht="24" customHeight="1">
      <c r="A25" s="111">
        <v>17</v>
      </c>
      <c r="B25" s="112" t="str">
        <f>IF('1'!A1=1,D25,F25)</f>
        <v>Португалія</v>
      </c>
      <c r="C25" s="256"/>
      <c r="D25" s="257" t="s">
        <v>26</v>
      </c>
      <c r="E25" s="258"/>
      <c r="F25" s="353" t="s">
        <v>99</v>
      </c>
      <c r="G25" s="199">
        <v>260.09719433434327</v>
      </c>
      <c r="H25" s="199">
        <v>181.9753479648312</v>
      </c>
      <c r="I25" s="199">
        <v>212.03442825186895</v>
      </c>
      <c r="J25" s="199">
        <v>189.37133388275174</v>
      </c>
      <c r="K25" s="199">
        <v>249.80863832778908</v>
      </c>
      <c r="L25" s="199">
        <v>203.21323599861677</v>
      </c>
      <c r="M25" s="199">
        <v>280.38938947197408</v>
      </c>
      <c r="N25" s="199">
        <v>124.8916822504418</v>
      </c>
      <c r="O25" s="199">
        <v>206.91961410998289</v>
      </c>
      <c r="P25" s="199">
        <v>215.31630189505324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27" t="s">
        <v>154</v>
      </c>
      <c r="CM25" s="109" t="s">
        <v>168</v>
      </c>
      <c r="CN25" s="109" t="s">
        <v>170</v>
      </c>
    </row>
    <row r="26" spans="1:95" ht="24" customHeight="1">
      <c r="A26" s="111">
        <v>18</v>
      </c>
      <c r="B26" s="112" t="str">
        <f>IF('1'!A1=1,D26,F26)</f>
        <v>Кіпр</v>
      </c>
      <c r="C26" s="256"/>
      <c r="D26" s="257" t="s">
        <v>18</v>
      </c>
      <c r="E26" s="258"/>
      <c r="F26" s="353" t="s">
        <v>103</v>
      </c>
      <c r="G26" s="199">
        <v>54.573954109477519</v>
      </c>
      <c r="H26" s="199">
        <v>48.302191254643589</v>
      </c>
      <c r="I26" s="199">
        <v>70.820921201246819</v>
      </c>
      <c r="J26" s="199">
        <v>33.99588378118839</v>
      </c>
      <c r="K26" s="199">
        <v>38.374066581755926</v>
      </c>
      <c r="L26" s="199">
        <v>26.857863403418307</v>
      </c>
      <c r="M26" s="199">
        <v>40.03942835601984</v>
      </c>
      <c r="N26" s="199">
        <v>52.475471203188334</v>
      </c>
      <c r="O26" s="199">
        <v>99.560572408167175</v>
      </c>
      <c r="P26" s="199">
        <v>129.42216744939373</v>
      </c>
      <c r="Q26" s="236"/>
      <c r="R26" s="236"/>
      <c r="S26" s="236"/>
      <c r="T26" s="236"/>
      <c r="U26" s="236"/>
      <c r="V26" s="236"/>
      <c r="W26" s="236"/>
      <c r="X26" s="236"/>
      <c r="BR26" s="236"/>
      <c r="BS26" s="113"/>
      <c r="BT26" s="113"/>
      <c r="BU26" s="113"/>
      <c r="BV26" s="113"/>
      <c r="BW26" s="113"/>
      <c r="BX26" s="113"/>
      <c r="BY26" s="113"/>
      <c r="BZ26" s="113"/>
      <c r="CA26" s="113"/>
      <c r="CB26" s="109"/>
      <c r="CC26" s="113" t="s">
        <v>68</v>
      </c>
      <c r="CD26" s="113"/>
      <c r="CE26" s="113"/>
      <c r="CF26" s="113"/>
      <c r="CG26" s="113"/>
      <c r="CH26" s="113"/>
      <c r="CI26" s="113"/>
      <c r="CJ26" s="113"/>
      <c r="CK26" s="127" t="s">
        <v>151</v>
      </c>
      <c r="CM26" s="113" t="s">
        <v>169</v>
      </c>
      <c r="CN26" s="127" t="s">
        <v>171</v>
      </c>
    </row>
    <row r="27" spans="1:95" ht="19.95" customHeight="1">
      <c r="A27" s="111">
        <v>19</v>
      </c>
      <c r="B27" s="112" t="str">
        <f>IF('1'!A1=1,D27,F27)</f>
        <v>Данія</v>
      </c>
      <c r="C27" s="256"/>
      <c r="D27" s="257" t="s">
        <v>16</v>
      </c>
      <c r="E27" s="258"/>
      <c r="F27" s="353" t="s">
        <v>102</v>
      </c>
      <c r="G27" s="199">
        <v>72.558371592212637</v>
      </c>
      <c r="H27" s="199">
        <v>70.619591497445654</v>
      </c>
      <c r="I27" s="199">
        <v>78.545876022634701</v>
      </c>
      <c r="J27" s="199">
        <v>110.49057804892863</v>
      </c>
      <c r="K27" s="199">
        <v>126.71080844859</v>
      </c>
      <c r="L27" s="199">
        <v>83.983093204412327</v>
      </c>
      <c r="M27" s="199">
        <v>105.61826030986154</v>
      </c>
      <c r="N27" s="199">
        <v>101.90781478694193</v>
      </c>
      <c r="O27" s="199">
        <v>128.85758826085933</v>
      </c>
      <c r="P27" s="199">
        <v>103.99304267726994</v>
      </c>
      <c r="Q27" s="236"/>
      <c r="R27" s="236"/>
      <c r="S27" s="236"/>
      <c r="T27" s="236"/>
      <c r="U27" s="236"/>
      <c r="V27" s="236"/>
      <c r="W27" s="236"/>
      <c r="X27" s="236"/>
      <c r="CK27" s="110"/>
    </row>
    <row r="28" spans="1:95" ht="19.95" customHeight="1">
      <c r="A28" s="111">
        <v>20</v>
      </c>
      <c r="B28" s="112" t="str">
        <f>IF('1'!A1=1,D28,F28)</f>
        <v>Швеція</v>
      </c>
      <c r="C28" s="256"/>
      <c r="D28" s="257" t="s">
        <v>36</v>
      </c>
      <c r="E28" s="258"/>
      <c r="F28" s="353" t="s">
        <v>104</v>
      </c>
      <c r="G28" s="199">
        <v>43.318741487813696</v>
      </c>
      <c r="H28" s="199">
        <v>46.019468433896513</v>
      </c>
      <c r="I28" s="199">
        <v>55.910137995723971</v>
      </c>
      <c r="J28" s="199">
        <v>50.216850754066535</v>
      </c>
      <c r="K28" s="199">
        <v>53.095597223692693</v>
      </c>
      <c r="L28" s="199">
        <v>55.015140395525641</v>
      </c>
      <c r="M28" s="199">
        <v>75.757926790780459</v>
      </c>
      <c r="N28" s="199">
        <v>63.001737509408649</v>
      </c>
      <c r="O28" s="199">
        <v>65.983191992015776</v>
      </c>
      <c r="P28" s="199">
        <v>81.014868683378026</v>
      </c>
      <c r="Q28" s="236"/>
      <c r="R28" s="236"/>
      <c r="S28" s="236"/>
      <c r="T28" s="236"/>
      <c r="U28" s="236"/>
      <c r="V28" s="236"/>
      <c r="W28" s="236"/>
      <c r="X28" s="236"/>
      <c r="CK28" s="110"/>
    </row>
    <row r="29" spans="1:95" ht="19.95" customHeight="1">
      <c r="A29" s="111">
        <v>21</v>
      </c>
      <c r="B29" s="112" t="str">
        <f>IF('1'!A1=1,D29,F29)</f>
        <v>Естонія</v>
      </c>
      <c r="C29" s="256"/>
      <c r="D29" s="257" t="s">
        <v>17</v>
      </c>
      <c r="E29" s="258"/>
      <c r="F29" s="353" t="s">
        <v>101</v>
      </c>
      <c r="G29" s="199">
        <v>43.125295653454309</v>
      </c>
      <c r="H29" s="199">
        <v>68.62737881221355</v>
      </c>
      <c r="I29" s="199">
        <v>94.841541491068597</v>
      </c>
      <c r="J29" s="199">
        <v>104.13536174260219</v>
      </c>
      <c r="K29" s="199">
        <v>98.634929665965814</v>
      </c>
      <c r="L29" s="199">
        <v>77.66995447622179</v>
      </c>
      <c r="M29" s="199">
        <v>123.74822606462695</v>
      </c>
      <c r="N29" s="199">
        <v>97.719066665706848</v>
      </c>
      <c r="O29" s="199">
        <v>83.979101003749818</v>
      </c>
      <c r="P29" s="199">
        <v>64.303480822858461</v>
      </c>
      <c r="Q29" s="236"/>
      <c r="R29" s="236"/>
      <c r="S29" s="236"/>
      <c r="T29" s="236"/>
      <c r="U29" s="236"/>
      <c r="V29" s="236"/>
      <c r="W29" s="236"/>
      <c r="X29" s="236"/>
      <c r="CK29" s="110"/>
    </row>
    <row r="30" spans="1:95" ht="19.95" customHeight="1">
      <c r="A30" s="111">
        <v>22</v>
      </c>
      <c r="B30" s="112" t="str">
        <f>IF('1'!A1=1,D30,F30)</f>
        <v>Хорватія</v>
      </c>
      <c r="C30" s="256"/>
      <c r="D30" s="257" t="s">
        <v>34</v>
      </c>
      <c r="E30" s="258"/>
      <c r="F30" s="353" t="s">
        <v>107</v>
      </c>
      <c r="G30" s="199">
        <v>23.52167454055439</v>
      </c>
      <c r="H30" s="199">
        <v>33.419387508134101</v>
      </c>
      <c r="I30" s="199">
        <v>21.139044306527779</v>
      </c>
      <c r="J30" s="199">
        <v>29.134771034997993</v>
      </c>
      <c r="K30" s="199">
        <v>32.525373543449476</v>
      </c>
      <c r="L30" s="199">
        <v>24.672477162807702</v>
      </c>
      <c r="M30" s="199">
        <v>36.608366869427087</v>
      </c>
      <c r="N30" s="199">
        <v>68.526329122965251</v>
      </c>
      <c r="O30" s="199">
        <v>80.37902981385561</v>
      </c>
      <c r="P30" s="199">
        <v>59.598459431556492</v>
      </c>
      <c r="Q30" s="236"/>
      <c r="R30" s="236"/>
      <c r="S30" s="236"/>
      <c r="T30" s="236"/>
      <c r="U30" s="236"/>
      <c r="V30" s="236"/>
      <c r="W30" s="236"/>
      <c r="X30" s="236"/>
      <c r="CK30" s="110"/>
      <c r="CP30" s="109" t="s">
        <v>274</v>
      </c>
      <c r="CQ30" s="127" t="s">
        <v>275</v>
      </c>
    </row>
    <row r="31" spans="1:95" ht="19.95" customHeight="1">
      <c r="A31" s="111">
        <v>23</v>
      </c>
      <c r="B31" s="112" t="str">
        <f>IF('1'!A1=1,D31,F31)</f>
        <v>Словенія</v>
      </c>
      <c r="C31" s="256"/>
      <c r="D31" s="257" t="s">
        <v>29</v>
      </c>
      <c r="E31" s="258"/>
      <c r="F31" s="353" t="s">
        <v>109</v>
      </c>
      <c r="G31" s="199">
        <v>13.245558193710758</v>
      </c>
      <c r="H31" s="199">
        <v>13.970588448036402</v>
      </c>
      <c r="I31" s="199">
        <v>24.765278044298437</v>
      </c>
      <c r="J31" s="199">
        <v>27.922187098151451</v>
      </c>
      <c r="K31" s="199">
        <v>34.315286839224456</v>
      </c>
      <c r="L31" s="199">
        <v>34.717355687442279</v>
      </c>
      <c r="M31" s="199">
        <v>63.569726402098929</v>
      </c>
      <c r="N31" s="199">
        <v>55.363298952214848</v>
      </c>
      <c r="O31" s="199">
        <v>59.504588937032466</v>
      </c>
      <c r="P31" s="199">
        <v>58.293592574045036</v>
      </c>
      <c r="Q31" s="236"/>
      <c r="R31" s="236"/>
      <c r="S31" s="236"/>
      <c r="T31" s="236"/>
      <c r="U31" s="236"/>
      <c r="V31" s="236"/>
      <c r="W31" s="236"/>
      <c r="X31" s="236"/>
      <c r="CK31" s="110"/>
      <c r="CP31" s="104" t="s">
        <v>272</v>
      </c>
      <c r="CQ31" s="127" t="s">
        <v>273</v>
      </c>
    </row>
    <row r="32" spans="1:95" ht="19.95" customHeight="1">
      <c r="A32" s="111">
        <v>24</v>
      </c>
      <c r="B32" s="112" t="str">
        <f>IF('1'!A1=1,D32,F32)</f>
        <v>Iрландія</v>
      </c>
      <c r="C32" s="256"/>
      <c r="D32" s="258" t="s">
        <v>9</v>
      </c>
      <c r="E32" s="258"/>
      <c r="F32" s="353" t="s">
        <v>105</v>
      </c>
      <c r="G32" s="199">
        <v>53.06963733629334</v>
      </c>
      <c r="H32" s="199">
        <v>40.565828684701721</v>
      </c>
      <c r="I32" s="199">
        <v>49.574805993003494</v>
      </c>
      <c r="J32" s="199">
        <v>64.204726531152517</v>
      </c>
      <c r="K32" s="199">
        <v>135.51519498307695</v>
      </c>
      <c r="L32" s="199">
        <v>84.082342868735097</v>
      </c>
      <c r="M32" s="199">
        <v>82.492105057194465</v>
      </c>
      <c r="N32" s="199">
        <v>39.962129335050292</v>
      </c>
      <c r="O32" s="199">
        <v>13.789131471560379</v>
      </c>
      <c r="P32" s="199">
        <v>56.361640401859738</v>
      </c>
      <c r="Q32" s="236"/>
      <c r="R32" s="236"/>
      <c r="S32" s="236"/>
      <c r="T32" s="236"/>
      <c r="U32" s="236"/>
      <c r="V32" s="236"/>
      <c r="W32" s="236"/>
      <c r="X32" s="236"/>
      <c r="CK32" s="110"/>
    </row>
    <row r="33" spans="1:101" ht="22.5" customHeight="1">
      <c r="A33" s="111">
        <v>25</v>
      </c>
      <c r="B33" s="112" t="str">
        <f>IF('1'!A1=1,D33,F33)</f>
        <v>Мальта</v>
      </c>
      <c r="C33" s="256"/>
      <c r="D33" s="257" t="s">
        <v>22</v>
      </c>
      <c r="E33" s="258"/>
      <c r="F33" s="353" t="s">
        <v>108</v>
      </c>
      <c r="G33" s="199">
        <v>10.475171136822702</v>
      </c>
      <c r="H33" s="199">
        <v>6.1597440421626946</v>
      </c>
      <c r="I33" s="199">
        <v>37.942479340974188</v>
      </c>
      <c r="J33" s="199">
        <v>41.452923720407597</v>
      </c>
      <c r="K33" s="199">
        <v>25.84368873636015</v>
      </c>
      <c r="L33" s="199">
        <v>7.1994460870747696</v>
      </c>
      <c r="M33" s="199">
        <v>22.0959258066163</v>
      </c>
      <c r="N33" s="199">
        <v>8.1460123255950538</v>
      </c>
      <c r="O33" s="199">
        <v>64.742314579891101</v>
      </c>
      <c r="P33" s="199">
        <v>50.908419185456395</v>
      </c>
      <c r="Q33" s="236"/>
      <c r="R33" s="236"/>
      <c r="S33" s="236"/>
      <c r="T33" s="236"/>
      <c r="U33" s="236"/>
      <c r="V33" s="236"/>
      <c r="W33" s="236"/>
      <c r="X33" s="236"/>
      <c r="BR33" s="236"/>
      <c r="BS33" s="113"/>
      <c r="BT33" s="113"/>
      <c r="BU33" s="113"/>
      <c r="BV33" s="113"/>
      <c r="BW33" s="113"/>
      <c r="BX33" s="113"/>
      <c r="BY33" s="113"/>
      <c r="BZ33" s="113"/>
      <c r="CA33" s="113"/>
      <c r="CB33" s="109" t="s">
        <v>175</v>
      </c>
      <c r="CC33" s="113" t="s">
        <v>70</v>
      </c>
      <c r="CD33" s="113"/>
      <c r="CE33" s="113"/>
      <c r="CF33" s="113"/>
      <c r="CG33" s="113"/>
      <c r="CH33" s="113"/>
      <c r="CI33" s="113"/>
      <c r="CJ33" s="113"/>
      <c r="CK33" s="127" t="s">
        <v>152</v>
      </c>
      <c r="CM33" s="113" t="s">
        <v>155</v>
      </c>
      <c r="CN33" s="127" t="s">
        <v>156</v>
      </c>
      <c r="CP33" s="113" t="s">
        <v>166</v>
      </c>
      <c r="CQ33" s="127" t="s">
        <v>167</v>
      </c>
    </row>
    <row r="34" spans="1:101" ht="19.95" customHeight="1">
      <c r="A34" s="111">
        <v>26</v>
      </c>
      <c r="B34" s="112" t="str">
        <f>IF('1'!A1=1,D34,F34)</f>
        <v>Фінляндія</v>
      </c>
      <c r="C34" s="256"/>
      <c r="D34" s="257" t="s">
        <v>32</v>
      </c>
      <c r="E34" s="258"/>
      <c r="F34" s="353" t="s">
        <v>106</v>
      </c>
      <c r="G34" s="199">
        <v>28.837668017774391</v>
      </c>
      <c r="H34" s="199">
        <v>29.852876148019888</v>
      </c>
      <c r="I34" s="199">
        <v>36.971926591742729</v>
      </c>
      <c r="J34" s="199">
        <v>42.487861325018983</v>
      </c>
      <c r="K34" s="199">
        <v>38.43027505958316</v>
      </c>
      <c r="L34" s="199">
        <v>45.967241628688932</v>
      </c>
      <c r="M34" s="199">
        <v>89.51426664165561</v>
      </c>
      <c r="N34" s="199">
        <v>54.699224205749672</v>
      </c>
      <c r="O34" s="199">
        <v>39.815315806196253</v>
      </c>
      <c r="P34" s="199">
        <v>40.940876819075811</v>
      </c>
      <c r="Q34" s="236"/>
      <c r="R34" s="236"/>
      <c r="S34" s="236"/>
      <c r="T34" s="236"/>
      <c r="U34" s="236"/>
      <c r="V34" s="236"/>
      <c r="W34" s="236"/>
      <c r="X34" s="236"/>
      <c r="CK34" s="110"/>
    </row>
    <row r="35" spans="1:101" ht="27" customHeight="1">
      <c r="A35" s="111">
        <v>27</v>
      </c>
      <c r="B35" s="112" t="str">
        <f>IF('1'!A1=1,D35,F35)</f>
        <v>Люксембург</v>
      </c>
      <c r="C35" s="259"/>
      <c r="D35" s="260" t="s">
        <v>21</v>
      </c>
      <c r="E35" s="261"/>
      <c r="F35" s="354" t="s">
        <v>110</v>
      </c>
      <c r="G35" s="199">
        <v>5.2878195652825868</v>
      </c>
      <c r="H35" s="199">
        <v>4.5978850544802885</v>
      </c>
      <c r="I35" s="199">
        <v>6.454720542861728</v>
      </c>
      <c r="J35" s="199">
        <v>6.1577317496785167</v>
      </c>
      <c r="K35" s="199">
        <v>18.065306310829357</v>
      </c>
      <c r="L35" s="199">
        <v>15.173467111398805</v>
      </c>
      <c r="M35" s="199">
        <v>13.285109627786753</v>
      </c>
      <c r="N35" s="199">
        <v>8.5827172132977516</v>
      </c>
      <c r="O35" s="199">
        <v>3.1611616786363506</v>
      </c>
      <c r="P35" s="199">
        <v>4.6868695658316764</v>
      </c>
      <c r="Q35" s="236"/>
      <c r="R35" s="236"/>
      <c r="S35" s="236"/>
      <c r="T35" s="236"/>
      <c r="U35" s="236"/>
      <c r="V35" s="236"/>
      <c r="W35" s="236"/>
      <c r="X35" s="236"/>
      <c r="BR35" s="236"/>
      <c r="BS35" s="113"/>
      <c r="BT35" s="113"/>
      <c r="BU35" s="113"/>
      <c r="BV35" s="113"/>
      <c r="BW35" s="113"/>
      <c r="BX35" s="113"/>
      <c r="BY35" s="113"/>
      <c r="BZ35" s="113"/>
      <c r="CA35" s="113"/>
      <c r="CB35" s="109"/>
      <c r="CC35" s="113" t="s">
        <v>69</v>
      </c>
      <c r="CD35" s="113"/>
      <c r="CE35" s="113"/>
      <c r="CF35" s="113"/>
      <c r="CG35" s="113"/>
      <c r="CH35" s="113"/>
      <c r="CI35" s="113"/>
      <c r="CJ35" s="113"/>
      <c r="CK35" s="127" t="s">
        <v>153</v>
      </c>
    </row>
    <row r="36" spans="1:101" ht="48.75" customHeight="1">
      <c r="A36" s="206"/>
      <c r="B36" s="219" t="str">
        <f>IF('1'!A1=1,D36,F36)</f>
        <v>Довідково: Сполучене Королівство Великої Британії та Північної Ірландії</v>
      </c>
      <c r="C36" s="313"/>
      <c r="D36" s="255" t="s">
        <v>224</v>
      </c>
      <c r="E36" s="255"/>
      <c r="F36" s="255" t="s">
        <v>225</v>
      </c>
      <c r="G36" s="207">
        <v>288.88854198961832</v>
      </c>
      <c r="H36" s="207">
        <v>256.16933293724242</v>
      </c>
      <c r="I36" s="207">
        <v>391.74881670564821</v>
      </c>
      <c r="J36" s="207">
        <v>455.15793165861095</v>
      </c>
      <c r="K36" s="207">
        <v>510.16738234700563</v>
      </c>
      <c r="L36" s="207">
        <v>510.76068532337433</v>
      </c>
      <c r="M36" s="207">
        <v>833.18691903267552</v>
      </c>
      <c r="N36" s="207">
        <v>342.40521279710953</v>
      </c>
      <c r="O36" s="207">
        <v>329.68794020580424</v>
      </c>
      <c r="P36" s="207">
        <v>525.35944956658511</v>
      </c>
      <c r="Q36" s="236"/>
      <c r="R36" s="236"/>
      <c r="S36" s="236"/>
      <c r="T36" s="236"/>
      <c r="U36" s="236"/>
      <c r="V36" s="236"/>
      <c r="W36" s="236"/>
      <c r="X36" s="236"/>
    </row>
    <row r="37" spans="1:101" ht="16.95" customHeight="1">
      <c r="A37" s="103" t="str">
        <f>IF('1'!$A$1=1,C37,E37)</f>
        <v>*За даними Державної служби статистики України</v>
      </c>
      <c r="B37" s="119"/>
      <c r="C37" s="164" t="s">
        <v>178</v>
      </c>
      <c r="D37" s="167"/>
      <c r="E37" s="165" t="s">
        <v>186</v>
      </c>
      <c r="F37" s="166"/>
      <c r="CK37" s="110"/>
    </row>
    <row r="38" spans="1:101" ht="13.2" customHeight="1">
      <c r="A38" s="102" t="str">
        <f>IF('1'!A1=1,C38,E38)</f>
        <v>Примітки:</v>
      </c>
      <c r="B38" s="114"/>
      <c r="C38" s="115" t="s">
        <v>183</v>
      </c>
      <c r="D38" s="116"/>
      <c r="E38" s="117" t="s">
        <v>184</v>
      </c>
      <c r="F38" s="116"/>
      <c r="CK38" s="110"/>
      <c r="CP38" s="113" t="s">
        <v>155</v>
      </c>
      <c r="CQ38" s="127" t="s">
        <v>156</v>
      </c>
    </row>
    <row r="39" spans="1:101" s="123" customFormat="1">
      <c r="A39" s="103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0"/>
      <c r="C39" s="262" t="s">
        <v>339</v>
      </c>
      <c r="D39" s="263"/>
      <c r="E39" s="294" t="s">
        <v>340</v>
      </c>
      <c r="F39" s="263"/>
      <c r="G39" s="122"/>
      <c r="H39" s="122"/>
      <c r="I39" s="122"/>
      <c r="J39" s="122"/>
      <c r="K39" s="122"/>
      <c r="L39" s="122"/>
      <c r="M39" s="122"/>
      <c r="N39" s="122"/>
      <c r="O39" s="122"/>
      <c r="P39" s="212"/>
      <c r="Q39" s="237"/>
      <c r="R39" s="212"/>
      <c r="S39" s="212"/>
      <c r="T39" s="212"/>
      <c r="U39" s="212"/>
      <c r="V39" s="212"/>
      <c r="W39" s="212"/>
      <c r="X39" s="212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</row>
    <row r="40" spans="1:101" s="108" customFormat="1" ht="19.2" customHeight="1">
      <c r="A40" s="189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265" t="s">
        <v>226</v>
      </c>
      <c r="D40" s="266"/>
      <c r="E40" s="265"/>
      <c r="F40" s="265" t="s">
        <v>242</v>
      </c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</row>
    <row r="43" spans="1:101">
      <c r="A43" s="252"/>
    </row>
    <row r="63" spans="2:6">
      <c r="B63" s="118"/>
      <c r="C63" s="118"/>
      <c r="D63" s="118"/>
      <c r="E63" s="118"/>
      <c r="F63" s="118"/>
    </row>
    <row r="65" spans="7:15">
      <c r="G65" s="107"/>
      <c r="H65" s="107"/>
      <c r="I65" s="107"/>
      <c r="J65" s="107"/>
      <c r="K65" s="107"/>
      <c r="L65" s="107"/>
      <c r="M65" s="107"/>
      <c r="N65" s="107"/>
      <c r="O65" s="107"/>
    </row>
  </sheetData>
  <mergeCells count="16">
    <mergeCell ref="P5:P6"/>
    <mergeCell ref="A5:A6"/>
    <mergeCell ref="B5:B6"/>
    <mergeCell ref="C5:C6"/>
    <mergeCell ref="D5:D6"/>
    <mergeCell ref="E5:E6"/>
    <mergeCell ref="N5:N6"/>
    <mergeCell ref="O5:O6"/>
    <mergeCell ref="G5:G6"/>
    <mergeCell ref="H5:H6"/>
    <mergeCell ref="F5:F6"/>
    <mergeCell ref="I5:I6"/>
    <mergeCell ref="K5:K6"/>
    <mergeCell ref="L5:L6"/>
    <mergeCell ref="M5:M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19685039370078741" header="0.51181102362204722" footer="0.15748031496062992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382" t="str">
        <f>IF('1'!A1=1,C5,E5)</f>
        <v xml:space="preserve">№ </v>
      </c>
      <c r="B5" s="390" t="str">
        <f>IF('1'!A1=1,D5,F5)</f>
        <v>Країни</v>
      </c>
      <c r="C5" s="384" t="s">
        <v>71</v>
      </c>
      <c r="D5" s="386" t="s">
        <v>7</v>
      </c>
      <c r="E5" s="384" t="s">
        <v>79</v>
      </c>
      <c r="F5" s="386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383"/>
      <c r="B6" s="391"/>
      <c r="C6" s="385"/>
      <c r="D6" s="387"/>
      <c r="E6" s="385"/>
      <c r="F6" s="387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388" t="s">
        <v>163</v>
      </c>
      <c r="AJ6" s="389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V40"/>
  <sheetViews>
    <sheetView zoomScale="69" zoomScaleNormal="69" workbookViewId="0">
      <selection activeCell="W18" sqref="W18"/>
    </sheetView>
  </sheetViews>
  <sheetFormatPr defaultColWidth="8" defaultRowHeight="13.2" outlineLevelCol="2"/>
  <cols>
    <col min="1" max="1" width="7.44140625" style="103" customWidth="1"/>
    <col min="2" max="2" width="34.77734375" style="103" customWidth="1"/>
    <col min="3" max="3" width="5.109375" style="103" hidden="1" customWidth="1" outlineLevel="2"/>
    <col min="4" max="4" width="26.109375" style="103" hidden="1" customWidth="1" outlineLevel="2"/>
    <col min="5" max="5" width="8.6640625" style="103" hidden="1" customWidth="1" outlineLevel="2"/>
    <col min="6" max="6" width="23.33203125" style="103" hidden="1" customWidth="1" outlineLevel="2"/>
    <col min="7" max="7" width="9.88671875" style="103" customWidth="1" collapsed="1"/>
    <col min="8" max="14" width="9.88671875" style="103" customWidth="1"/>
    <col min="15" max="15" width="9.21875" style="103" customWidth="1"/>
    <col min="16" max="27" width="8" style="103" customWidth="1"/>
    <col min="28" max="45" width="8" style="109" customWidth="1"/>
    <col min="46" max="46" width="8" style="103" customWidth="1"/>
    <col min="47" max="51" width="8" style="103"/>
    <col min="52" max="77" width="8" style="109"/>
    <col min="78" max="96" width="8" style="103"/>
    <col min="97" max="121" width="8" style="109"/>
    <col min="122" max="138" width="8" style="103"/>
    <col min="139" max="151" width="8" style="109"/>
    <col min="152" max="152" width="8" style="211"/>
    <col min="153" max="16384" width="8" style="103"/>
  </cols>
  <sheetData>
    <row r="1" spans="1:152">
      <c r="A1" s="101" t="str">
        <f>IF('1'!$A$1=1,"до змісту","to title")</f>
        <v>до змісту</v>
      </c>
      <c r="G1" s="125"/>
      <c r="H1" s="125"/>
      <c r="I1" s="125"/>
      <c r="J1" s="125"/>
      <c r="K1" s="125"/>
      <c r="L1" s="125"/>
      <c r="M1" s="125"/>
      <c r="N1" s="125"/>
      <c r="O1" s="125"/>
      <c r="R1" s="348"/>
    </row>
    <row r="2" spans="1:152" s="98" customForma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70"/>
    </row>
    <row r="3" spans="1:152" ht="14.25" customHeight="1">
      <c r="A3" s="105" t="str">
        <f>IF('1'!$A$1=1,"(відповідно до КПБ6)","(according to BPM6 methodology)")</f>
        <v>(відповідно до КПБ6)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2" ht="14.25" customHeight="1">
      <c r="A4" s="297" t="str">
        <f>IF('1'!$A$1=1,"Млн Євро"," Euro мillion")</f>
        <v>Млн Євро</v>
      </c>
      <c r="G4" s="106"/>
      <c r="H4" s="106"/>
      <c r="I4" s="106"/>
      <c r="J4" s="106"/>
      <c r="K4" s="106"/>
      <c r="L4" s="106"/>
      <c r="M4" s="106"/>
      <c r="N4" s="106"/>
      <c r="O4" s="106"/>
    </row>
    <row r="5" spans="1:152" ht="19.5" customHeight="1">
      <c r="A5" s="368" t="str">
        <f>IF('1'!$A$1=1,C5,E5)</f>
        <v xml:space="preserve">№ </v>
      </c>
      <c r="B5" s="370" t="str">
        <f>IF('1'!$A$1=1,D5,F5)</f>
        <v xml:space="preserve">Країни </v>
      </c>
      <c r="C5" s="372" t="s">
        <v>71</v>
      </c>
      <c r="D5" s="374" t="s">
        <v>172</v>
      </c>
      <c r="E5" s="372" t="s">
        <v>79</v>
      </c>
      <c r="F5" s="374" t="s">
        <v>80</v>
      </c>
      <c r="G5" s="376" t="s">
        <v>285</v>
      </c>
      <c r="H5" s="376" t="s">
        <v>286</v>
      </c>
      <c r="I5" s="376" t="s">
        <v>287</v>
      </c>
      <c r="J5" s="376" t="s">
        <v>288</v>
      </c>
      <c r="K5" s="376">
        <v>2019</v>
      </c>
      <c r="L5" s="376">
        <v>2020</v>
      </c>
      <c r="M5" s="392" t="s">
        <v>234</v>
      </c>
      <c r="N5" s="392" t="s">
        <v>289</v>
      </c>
      <c r="O5" s="394" t="s">
        <v>342</v>
      </c>
      <c r="P5" s="366" t="s">
        <v>345</v>
      </c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4"/>
    </row>
    <row r="6" spans="1:152" ht="26.4" customHeight="1">
      <c r="A6" s="369"/>
      <c r="B6" s="371"/>
      <c r="C6" s="373"/>
      <c r="D6" s="375"/>
      <c r="E6" s="373"/>
      <c r="F6" s="375"/>
      <c r="G6" s="377"/>
      <c r="H6" s="377"/>
      <c r="I6" s="377"/>
      <c r="J6" s="377"/>
      <c r="K6" s="377"/>
      <c r="L6" s="377"/>
      <c r="M6" s="393"/>
      <c r="N6" s="393"/>
      <c r="O6" s="395"/>
      <c r="P6" s="367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4"/>
      <c r="BB6" s="310" t="s">
        <v>327</v>
      </c>
      <c r="BC6" s="311"/>
      <c r="BD6" s="311"/>
      <c r="BH6" s="104" t="s">
        <v>328</v>
      </c>
      <c r="BI6" s="104"/>
      <c r="BJ6" s="104"/>
      <c r="BK6" s="104"/>
      <c r="BL6" s="104"/>
      <c r="BM6" s="110"/>
      <c r="BN6" s="110"/>
    </row>
    <row r="7" spans="1:152" ht="18" customHeight="1">
      <c r="A7" s="187"/>
      <c r="B7" s="190" t="str">
        <f>IF('1'!$A$1=1,D7,F7)</f>
        <v>ЄС 28</v>
      </c>
      <c r="C7" s="186"/>
      <c r="D7" s="188" t="s">
        <v>187</v>
      </c>
      <c r="E7" s="186"/>
      <c r="F7" s="208" t="s">
        <v>199</v>
      </c>
      <c r="G7" s="196">
        <v>12378.897507540203</v>
      </c>
      <c r="H7" s="196">
        <v>13949.668784518792</v>
      </c>
      <c r="I7" s="196">
        <v>16645.957063898451</v>
      </c>
      <c r="J7" s="196">
        <v>17934.662250580754</v>
      </c>
      <c r="K7" s="213">
        <v>20641.50410367483</v>
      </c>
      <c r="L7" s="213">
        <v>19402.830856740427</v>
      </c>
      <c r="M7" s="213">
        <v>23795.532606860834</v>
      </c>
      <c r="N7" s="213">
        <v>25129.993519407701</v>
      </c>
      <c r="O7" s="213">
        <f>O8+O36</f>
        <v>29888.713434271827</v>
      </c>
      <c r="P7" s="213">
        <v>32678.453136555712</v>
      </c>
    </row>
    <row r="8" spans="1:152" ht="18.600000000000001" customHeight="1">
      <c r="A8" s="184"/>
      <c r="B8" s="188" t="str">
        <f>IF('1'!$A$1=1,D8,F8)</f>
        <v>ЄС 27 **</v>
      </c>
      <c r="C8" s="186"/>
      <c r="D8" s="188" t="s">
        <v>188</v>
      </c>
      <c r="E8" s="186"/>
      <c r="F8" s="208" t="s">
        <v>200</v>
      </c>
      <c r="G8" s="214">
        <v>11887.431021569097</v>
      </c>
      <c r="H8" s="214">
        <v>13327.77807356558</v>
      </c>
      <c r="I8" s="214">
        <v>15961.457568746162</v>
      </c>
      <c r="J8" s="214">
        <v>17196.610951902861</v>
      </c>
      <c r="K8" s="318">
        <v>19967.599347483087</v>
      </c>
      <c r="L8" s="318">
        <v>18777.373793467981</v>
      </c>
      <c r="M8" s="318">
        <v>22857.446594451711</v>
      </c>
      <c r="N8" s="318">
        <v>24416.619396961822</v>
      </c>
      <c r="O8" s="318">
        <v>28887.4301509949</v>
      </c>
      <c r="P8" s="318">
        <v>31512.03922038266</v>
      </c>
    </row>
    <row r="9" spans="1:152" ht="19.95" customHeight="1">
      <c r="A9" s="240">
        <v>1</v>
      </c>
      <c r="B9" s="180" t="str">
        <f>IF('1'!$A$1=1,D9,F9)</f>
        <v>Польща</v>
      </c>
      <c r="C9" s="177"/>
      <c r="D9" s="267" t="s">
        <v>25</v>
      </c>
      <c r="E9" s="267"/>
      <c r="F9" s="355" t="s">
        <v>84</v>
      </c>
      <c r="G9" s="200">
        <v>1821.5771095122218</v>
      </c>
      <c r="H9" s="200">
        <v>2124.793463942854</v>
      </c>
      <c r="I9" s="200">
        <v>2658.7372756178347</v>
      </c>
      <c r="J9" s="200">
        <v>2708.2006397791388</v>
      </c>
      <c r="K9" s="200">
        <v>3330.581160395092</v>
      </c>
      <c r="L9" s="200">
        <v>3332.3448540406916</v>
      </c>
      <c r="M9" s="200">
        <v>3918.9377126947984</v>
      </c>
      <c r="N9" s="200">
        <v>5025.4398131277449</v>
      </c>
      <c r="O9" s="200">
        <v>5868.4775948432025</v>
      </c>
      <c r="P9" s="200">
        <v>6255.0850111793488</v>
      </c>
    </row>
    <row r="10" spans="1:152" ht="19.95" customHeight="1">
      <c r="A10" s="241">
        <v>2</v>
      </c>
      <c r="B10" s="112" t="str">
        <f>IF('1'!$A$1=1,D10,F10)</f>
        <v>Німеччина</v>
      </c>
      <c r="C10" s="178"/>
      <c r="D10" s="258" t="s">
        <v>24</v>
      </c>
      <c r="E10" s="258"/>
      <c r="F10" s="356" t="s">
        <v>87</v>
      </c>
      <c r="G10" s="200">
        <v>3225.1392362587121</v>
      </c>
      <c r="H10" s="200">
        <v>3538.6370532059977</v>
      </c>
      <c r="I10" s="200">
        <v>4424.4499997560415</v>
      </c>
      <c r="J10" s="200">
        <v>4676.1870276067903</v>
      </c>
      <c r="K10" s="200">
        <v>4982.8605926461114</v>
      </c>
      <c r="L10" s="200">
        <v>4339.5129129801553</v>
      </c>
      <c r="M10" s="200">
        <v>4993.1983698217791</v>
      </c>
      <c r="N10" s="200">
        <v>4083.175485257012</v>
      </c>
      <c r="O10" s="200">
        <v>4478.6310355569494</v>
      </c>
      <c r="P10" s="200">
        <v>4804.7912632237876</v>
      </c>
      <c r="AD10" s="109" t="s">
        <v>334</v>
      </c>
      <c r="AF10" s="109" t="s">
        <v>335</v>
      </c>
    </row>
    <row r="11" spans="1:152" ht="19.95" customHeight="1">
      <c r="A11" s="241">
        <v>3</v>
      </c>
      <c r="B11" s="112" t="str">
        <f>IF('1'!$A$1=1,D11,F11)</f>
        <v>Італія</v>
      </c>
      <c r="C11" s="178"/>
      <c r="D11" s="258" t="s">
        <v>336</v>
      </c>
      <c r="E11" s="258"/>
      <c r="F11" s="356" t="s">
        <v>83</v>
      </c>
      <c r="G11" s="200">
        <v>749.53813205937217</v>
      </c>
      <c r="H11" s="200">
        <v>1067.1890463077593</v>
      </c>
      <c r="I11" s="200">
        <v>1254.0896220862219</v>
      </c>
      <c r="J11" s="200">
        <v>1554.2522993922644</v>
      </c>
      <c r="K11" s="200">
        <v>1708.1666814093519</v>
      </c>
      <c r="L11" s="200">
        <v>1730.4295617989069</v>
      </c>
      <c r="M11" s="200">
        <v>2123.401379131285</v>
      </c>
      <c r="N11" s="200">
        <v>1602.2790363656406</v>
      </c>
      <c r="O11" s="200">
        <v>1999.331174841644</v>
      </c>
      <c r="P11" s="200">
        <v>2274.8328201671629</v>
      </c>
    </row>
    <row r="12" spans="1:152" ht="19.95" customHeight="1">
      <c r="A12" s="241">
        <v>4</v>
      </c>
      <c r="B12" s="112" t="str">
        <f>IF('1'!$A$1=1,D12,F12)</f>
        <v>Чехія</v>
      </c>
      <c r="C12" s="178"/>
      <c r="D12" s="258" t="s">
        <v>337</v>
      </c>
      <c r="E12" s="258"/>
      <c r="F12" s="356" t="s">
        <v>91</v>
      </c>
      <c r="G12" s="200">
        <v>354.40031841150272</v>
      </c>
      <c r="H12" s="200">
        <v>511.93424516211587</v>
      </c>
      <c r="I12" s="200">
        <v>676.47456150129847</v>
      </c>
      <c r="J12" s="200">
        <v>785.76375753402124</v>
      </c>
      <c r="K12" s="200">
        <v>970.46675404827351</v>
      </c>
      <c r="L12" s="200">
        <v>772.90666653807921</v>
      </c>
      <c r="M12" s="200">
        <v>1126.8230327309807</v>
      </c>
      <c r="N12" s="200">
        <v>1266.7570611184101</v>
      </c>
      <c r="O12" s="200">
        <v>1554.9032108844026</v>
      </c>
      <c r="P12" s="200">
        <v>2186.2400282998351</v>
      </c>
      <c r="CV12" s="113" t="s">
        <v>278</v>
      </c>
      <c r="CW12" s="109" t="s">
        <v>175</v>
      </c>
    </row>
    <row r="13" spans="1:152" ht="25.5" customHeight="1">
      <c r="A13" s="241">
        <v>5</v>
      </c>
      <c r="B13" s="112" t="str">
        <f>IF('1'!$A$1=1,D13,F13)</f>
        <v>Болгарія</v>
      </c>
      <c r="C13" s="178"/>
      <c r="D13" s="258" t="s">
        <v>14</v>
      </c>
      <c r="E13" s="258"/>
      <c r="F13" s="356" t="s">
        <v>90</v>
      </c>
      <c r="G13" s="200">
        <v>226.67801706839398</v>
      </c>
      <c r="H13" s="200">
        <v>155.38540450978581</v>
      </c>
      <c r="I13" s="200">
        <v>165.44138045615443</v>
      </c>
      <c r="J13" s="200">
        <v>218.3276470708189</v>
      </c>
      <c r="K13" s="200">
        <v>317.20347603949403</v>
      </c>
      <c r="L13" s="200">
        <v>249.73328125714201</v>
      </c>
      <c r="M13" s="200">
        <v>334.7063830440768</v>
      </c>
      <c r="N13" s="200">
        <v>1973.5683762138756</v>
      </c>
      <c r="O13" s="200">
        <v>2050.7108822148493</v>
      </c>
      <c r="P13" s="200">
        <v>2181.3507188958502</v>
      </c>
      <c r="CV13" s="109" t="s">
        <v>276</v>
      </c>
      <c r="CW13" s="109" t="s">
        <v>277</v>
      </c>
      <c r="CZ13" s="109" t="s">
        <v>276</v>
      </c>
      <c r="DA13" s="109" t="s">
        <v>277</v>
      </c>
      <c r="DD13" s="109" t="s">
        <v>279</v>
      </c>
      <c r="DE13" s="109" t="s">
        <v>280</v>
      </c>
    </row>
    <row r="14" spans="1:152" ht="19.95" customHeight="1">
      <c r="A14" s="241">
        <v>6</v>
      </c>
      <c r="B14" s="112" t="str">
        <f>IF('1'!$A$1=1,D14,F14)</f>
        <v>Греція</v>
      </c>
      <c r="C14" s="178"/>
      <c r="D14" s="257" t="s">
        <v>15</v>
      </c>
      <c r="E14" s="258"/>
      <c r="F14" s="356" t="s">
        <v>97</v>
      </c>
      <c r="G14" s="200">
        <v>214.82474943813457</v>
      </c>
      <c r="H14" s="200">
        <v>211.92924348550935</v>
      </c>
      <c r="I14" s="200">
        <v>216.4576123917341</v>
      </c>
      <c r="J14" s="200">
        <v>230.34364945823478</v>
      </c>
      <c r="K14" s="200">
        <v>276.35433270730101</v>
      </c>
      <c r="L14" s="200">
        <v>275.85041521298263</v>
      </c>
      <c r="M14" s="200">
        <v>421.59549255500781</v>
      </c>
      <c r="N14" s="200">
        <v>730.88731938827573</v>
      </c>
      <c r="O14" s="200">
        <v>1271.0247265981004</v>
      </c>
      <c r="P14" s="200">
        <v>1909.9858508388461</v>
      </c>
    </row>
    <row r="15" spans="1:152" ht="19.95" customHeight="1">
      <c r="A15" s="241">
        <v>7</v>
      </c>
      <c r="B15" s="112" t="str">
        <f>IF('1'!$A$1=1,D15,F15)</f>
        <v>Словаччина</v>
      </c>
      <c r="C15" s="178"/>
      <c r="D15" s="258" t="s">
        <v>28</v>
      </c>
      <c r="E15" s="258"/>
      <c r="F15" s="356" t="s">
        <v>93</v>
      </c>
      <c r="G15" s="200">
        <v>298.42473024466682</v>
      </c>
      <c r="H15" s="200">
        <v>377.52351714562906</v>
      </c>
      <c r="I15" s="200">
        <v>431.40801567166051</v>
      </c>
      <c r="J15" s="200">
        <v>430.34031611479611</v>
      </c>
      <c r="K15" s="200">
        <v>569.19796977809358</v>
      </c>
      <c r="L15" s="200">
        <v>984.5945159420254</v>
      </c>
      <c r="M15" s="200">
        <v>758.32135827517459</v>
      </c>
      <c r="N15" s="200">
        <v>927.73795565027467</v>
      </c>
      <c r="O15" s="200">
        <v>1529.8608263264605</v>
      </c>
      <c r="P15" s="200">
        <v>1807.3641040556931</v>
      </c>
    </row>
    <row r="16" spans="1:152" ht="19.95" customHeight="1">
      <c r="A16" s="241">
        <v>8</v>
      </c>
      <c r="B16" s="112" t="str">
        <f>IF('1'!$A$1=1,D16,F16)</f>
        <v>Франція</v>
      </c>
      <c r="C16" s="178"/>
      <c r="D16" s="258" t="s">
        <v>33</v>
      </c>
      <c r="E16" s="258"/>
      <c r="F16" s="356" t="s">
        <v>92</v>
      </c>
      <c r="G16" s="200">
        <v>772.29394861432229</v>
      </c>
      <c r="H16" s="200">
        <v>1351.4082151763869</v>
      </c>
      <c r="I16" s="200">
        <v>1356.7988687084437</v>
      </c>
      <c r="J16" s="200">
        <v>1214.7464678553069</v>
      </c>
      <c r="K16" s="200">
        <v>1438.6714132039369</v>
      </c>
      <c r="L16" s="200">
        <v>1256.2662365879728</v>
      </c>
      <c r="M16" s="200">
        <v>1465.2357517219466</v>
      </c>
      <c r="N16" s="200">
        <v>1139.2831634331671</v>
      </c>
      <c r="O16" s="200">
        <v>1609.1331097236759</v>
      </c>
      <c r="P16" s="200">
        <v>1485.2307788841963</v>
      </c>
    </row>
    <row r="17" spans="1:147" ht="19.95" customHeight="1">
      <c r="A17" s="241">
        <v>9</v>
      </c>
      <c r="B17" s="112" t="str">
        <f>IF('1'!$A$1=1,D17,F17)</f>
        <v>Румунія</v>
      </c>
      <c r="C17" s="178"/>
      <c r="D17" s="258" t="s">
        <v>27</v>
      </c>
      <c r="E17" s="258"/>
      <c r="F17" s="356" t="s">
        <v>88</v>
      </c>
      <c r="G17" s="200">
        <v>260.51993522821408</v>
      </c>
      <c r="H17" s="200">
        <v>285.3767405607876</v>
      </c>
      <c r="I17" s="200">
        <v>319.99712528279201</v>
      </c>
      <c r="J17" s="200">
        <v>332.54479912750003</v>
      </c>
      <c r="K17" s="200">
        <v>460.1850482427995</v>
      </c>
      <c r="L17" s="200">
        <v>474.38412483781656</v>
      </c>
      <c r="M17" s="200">
        <v>552.78626822632793</v>
      </c>
      <c r="N17" s="200">
        <v>1372.5240433349354</v>
      </c>
      <c r="O17" s="200">
        <v>1389.588934046694</v>
      </c>
      <c r="P17" s="200">
        <v>1445.890210536804</v>
      </c>
      <c r="CV17" s="312" t="s">
        <v>245</v>
      </c>
      <c r="CW17" s="109" t="s">
        <v>246</v>
      </c>
    </row>
    <row r="18" spans="1:147" ht="19.95" customHeight="1">
      <c r="A18" s="241">
        <v>10</v>
      </c>
      <c r="B18" s="112" t="str">
        <f>IF('1'!$A$1=1,D18,F18)</f>
        <v>Угорщина</v>
      </c>
      <c r="C18" s="178"/>
      <c r="D18" s="258" t="s">
        <v>31</v>
      </c>
      <c r="E18" s="258"/>
      <c r="F18" s="356" t="s">
        <v>89</v>
      </c>
      <c r="G18" s="200">
        <v>1190.0297613071598</v>
      </c>
      <c r="H18" s="200">
        <v>453.55559499235608</v>
      </c>
      <c r="I18" s="200">
        <v>687.49904618808227</v>
      </c>
      <c r="J18" s="200">
        <v>730.82388433436063</v>
      </c>
      <c r="K18" s="200">
        <v>799.00694467458493</v>
      </c>
      <c r="L18" s="200">
        <v>931.45115082152279</v>
      </c>
      <c r="M18" s="200">
        <v>1032.956848808024</v>
      </c>
      <c r="N18" s="200">
        <v>699.96909945983884</v>
      </c>
      <c r="O18" s="200">
        <v>1006.5754475034506</v>
      </c>
      <c r="P18" s="200">
        <v>1201.37948211663</v>
      </c>
    </row>
    <row r="19" spans="1:147" ht="19.95" customHeight="1">
      <c r="A19" s="241">
        <v>11</v>
      </c>
      <c r="B19" s="112" t="str">
        <f>IF('1'!$A$1=1,D19,F19)</f>
        <v>Литва</v>
      </c>
      <c r="C19" s="178"/>
      <c r="D19" s="258" t="s">
        <v>20</v>
      </c>
      <c r="E19" s="258"/>
      <c r="F19" s="356" t="s">
        <v>96</v>
      </c>
      <c r="G19" s="200">
        <v>492.92141807131298</v>
      </c>
      <c r="H19" s="200">
        <v>441.59437300781559</v>
      </c>
      <c r="I19" s="200">
        <v>591.17797255307335</v>
      </c>
      <c r="J19" s="200">
        <v>743.77640277215141</v>
      </c>
      <c r="K19" s="200">
        <v>1017.1199844098309</v>
      </c>
      <c r="L19" s="200">
        <v>710.46325889008017</v>
      </c>
      <c r="M19" s="200">
        <v>1086.9047324552846</v>
      </c>
      <c r="N19" s="200">
        <v>1271.7148914596382</v>
      </c>
      <c r="O19" s="200">
        <v>1198.0388804610166</v>
      </c>
      <c r="P19" s="200">
        <v>1097.5333486170841</v>
      </c>
    </row>
    <row r="20" spans="1:147" ht="19.95" customHeight="1">
      <c r="A20" s="241">
        <v>12</v>
      </c>
      <c r="B20" s="112" t="str">
        <f>IF('1'!$A$1=1,D20,F20)</f>
        <v>Нідерланди</v>
      </c>
      <c r="C20" s="178"/>
      <c r="D20" s="258" t="s">
        <v>23</v>
      </c>
      <c r="E20" s="258"/>
      <c r="F20" s="356" t="s">
        <v>85</v>
      </c>
      <c r="G20" s="200">
        <v>376.29370479460459</v>
      </c>
      <c r="H20" s="200">
        <v>471.12738575034132</v>
      </c>
      <c r="I20" s="200">
        <v>550.14072280239077</v>
      </c>
      <c r="J20" s="200">
        <v>641.54933603958011</v>
      </c>
      <c r="K20" s="200">
        <v>665.97581008853444</v>
      </c>
      <c r="L20" s="200">
        <v>634.39680051270921</v>
      </c>
      <c r="M20" s="200">
        <v>830.61922438385341</v>
      </c>
      <c r="N20" s="200">
        <v>1012.6114325815679</v>
      </c>
      <c r="O20" s="200">
        <v>939.93797590873419</v>
      </c>
      <c r="P20" s="200">
        <v>829.93043051204336</v>
      </c>
    </row>
    <row r="21" spans="1:147" ht="19.95" customHeight="1">
      <c r="A21" s="241">
        <v>13</v>
      </c>
      <c r="B21" s="112" t="str">
        <f>IF('1'!$A$1=1,D21,F21)</f>
        <v>Іспанія</v>
      </c>
      <c r="C21" s="178"/>
      <c r="D21" s="315" t="s">
        <v>338</v>
      </c>
      <c r="E21" s="258"/>
      <c r="F21" s="356" t="s">
        <v>86</v>
      </c>
      <c r="G21" s="200">
        <v>382.16004867276354</v>
      </c>
      <c r="H21" s="200">
        <v>436.20839149992975</v>
      </c>
      <c r="I21" s="200">
        <v>494.6834273598609</v>
      </c>
      <c r="J21" s="200">
        <v>525.66318427705494</v>
      </c>
      <c r="K21" s="200">
        <v>742.56154299911623</v>
      </c>
      <c r="L21" s="200">
        <v>632.17068850545252</v>
      </c>
      <c r="M21" s="200">
        <v>813.55005258168558</v>
      </c>
      <c r="N21" s="200">
        <v>656.40093654904285</v>
      </c>
      <c r="O21" s="200">
        <v>808.38099002343779</v>
      </c>
      <c r="P21" s="200">
        <v>777.33493514543648</v>
      </c>
    </row>
    <row r="22" spans="1:147" ht="19.95" customHeight="1">
      <c r="A22" s="241">
        <v>14</v>
      </c>
      <c r="B22" s="112" t="str">
        <f>IF('1'!$A$1=1,D22,F22)</f>
        <v>Швеція</v>
      </c>
      <c r="C22" s="178"/>
      <c r="D22" s="257" t="s">
        <v>36</v>
      </c>
      <c r="E22" s="258"/>
      <c r="F22" s="356" t="s">
        <v>104</v>
      </c>
      <c r="G22" s="200">
        <v>176.70080606763747</v>
      </c>
      <c r="H22" s="200">
        <v>316.42551664017662</v>
      </c>
      <c r="I22" s="200">
        <v>376.74289269558363</v>
      </c>
      <c r="J22" s="200">
        <v>386.86306257126682</v>
      </c>
      <c r="K22" s="200">
        <v>432.57477438666285</v>
      </c>
      <c r="L22" s="200">
        <v>366.58784622965283</v>
      </c>
      <c r="M22" s="200">
        <v>609.16441745407167</v>
      </c>
      <c r="N22" s="200">
        <v>483.65983592667351</v>
      </c>
      <c r="O22" s="200">
        <v>692.67594214787357</v>
      </c>
      <c r="P22" s="200">
        <v>640.07086987028561</v>
      </c>
    </row>
    <row r="23" spans="1:147" ht="19.95" customHeight="1">
      <c r="A23" s="241">
        <v>15</v>
      </c>
      <c r="B23" s="112" t="str">
        <f>IF('1'!$A$1=1,D23,F23)</f>
        <v>Бельгія</v>
      </c>
      <c r="C23" s="178"/>
      <c r="D23" s="258" t="s">
        <v>13</v>
      </c>
      <c r="E23" s="258"/>
      <c r="F23" s="356" t="s">
        <v>98</v>
      </c>
      <c r="G23" s="200">
        <v>310.09154372338071</v>
      </c>
      <c r="H23" s="200">
        <v>384.92058923068873</v>
      </c>
      <c r="I23" s="200">
        <v>441.20961413448288</v>
      </c>
      <c r="J23" s="200">
        <v>444.34254857634176</v>
      </c>
      <c r="K23" s="200">
        <v>469.00859596980956</v>
      </c>
      <c r="L23" s="200">
        <v>442.70194560024021</v>
      </c>
      <c r="M23" s="200">
        <v>622.44057833424245</v>
      </c>
      <c r="N23" s="200">
        <v>501.36233479046803</v>
      </c>
      <c r="O23" s="200">
        <v>598.90548787312275</v>
      </c>
      <c r="P23" s="200">
        <v>613.49474706818728</v>
      </c>
    </row>
    <row r="24" spans="1:147" ht="19.95" customHeight="1">
      <c r="A24" s="241">
        <v>16</v>
      </c>
      <c r="B24" s="112" t="str">
        <f>IF('1'!$A$1=1,D24,F24)</f>
        <v>Австрія</v>
      </c>
      <c r="C24" s="178"/>
      <c r="D24" s="258" t="s">
        <v>12</v>
      </c>
      <c r="E24" s="258"/>
      <c r="F24" s="356" t="s">
        <v>95</v>
      </c>
      <c r="G24" s="200">
        <v>300.396187348328</v>
      </c>
      <c r="H24" s="200">
        <v>382.28386938512762</v>
      </c>
      <c r="I24" s="200">
        <v>385.2706444973486</v>
      </c>
      <c r="J24" s="200">
        <v>464.68862420935062</v>
      </c>
      <c r="K24" s="200">
        <v>532.71180831135382</v>
      </c>
      <c r="L24" s="200">
        <v>448.05266155982224</v>
      </c>
      <c r="M24" s="200">
        <v>681.949096861312</v>
      </c>
      <c r="N24" s="200">
        <v>428.69734430889395</v>
      </c>
      <c r="O24" s="200">
        <v>449.84907428141122</v>
      </c>
      <c r="P24" s="200">
        <v>536.84163487408262</v>
      </c>
    </row>
    <row r="25" spans="1:147" ht="19.95" customHeight="1">
      <c r="A25" s="241">
        <v>17</v>
      </c>
      <c r="B25" s="112" t="str">
        <f>IF('1'!$A$1=1,D25,F25)</f>
        <v>Словенія</v>
      </c>
      <c r="C25" s="178"/>
      <c r="D25" s="257" t="s">
        <v>29</v>
      </c>
      <c r="E25" s="258"/>
      <c r="F25" s="356" t="s">
        <v>109</v>
      </c>
      <c r="G25" s="200">
        <v>113.14655232158428</v>
      </c>
      <c r="H25" s="200">
        <v>120.28482833826891</v>
      </c>
      <c r="I25" s="200">
        <v>148.91250873756854</v>
      </c>
      <c r="J25" s="200">
        <v>157.80795920784925</v>
      </c>
      <c r="K25" s="200">
        <v>215.55692318941124</v>
      </c>
      <c r="L25" s="200">
        <v>217.93793214424051</v>
      </c>
      <c r="M25" s="200">
        <v>241.51192528468829</v>
      </c>
      <c r="N25" s="200">
        <v>233.06286573503911</v>
      </c>
      <c r="O25" s="200">
        <v>219.72311800726951</v>
      </c>
      <c r="P25" s="200">
        <v>242.42918177431838</v>
      </c>
    </row>
    <row r="26" spans="1:147" ht="19.95" customHeight="1">
      <c r="A26" s="241">
        <v>18</v>
      </c>
      <c r="B26" s="112" t="str">
        <f>IF('1'!$A$1=1,D26,F26)</f>
        <v>Iрландія</v>
      </c>
      <c r="C26" s="178"/>
      <c r="D26" s="258" t="s">
        <v>9</v>
      </c>
      <c r="E26" s="258"/>
      <c r="F26" s="356" t="s">
        <v>105</v>
      </c>
      <c r="G26" s="200">
        <v>67.454022729376987</v>
      </c>
      <c r="H26" s="200">
        <v>76.274557663315761</v>
      </c>
      <c r="I26" s="200">
        <v>99.810384520655987</v>
      </c>
      <c r="J26" s="200">
        <v>121.48115765493127</v>
      </c>
      <c r="K26" s="200">
        <v>151.30154605862771</v>
      </c>
      <c r="L26" s="200">
        <v>183.64739303557062</v>
      </c>
      <c r="M26" s="200">
        <v>196.13934905101291</v>
      </c>
      <c r="N26" s="200">
        <v>139.9989026023832</v>
      </c>
      <c r="O26" s="200">
        <v>181.04713910151617</v>
      </c>
      <c r="P26" s="200">
        <v>227.13590908442461</v>
      </c>
    </row>
    <row r="27" spans="1:147" ht="19.95" customHeight="1">
      <c r="A27" s="241">
        <v>19</v>
      </c>
      <c r="B27" s="112" t="str">
        <f>IF('1'!$A$1=1,D27,F27)</f>
        <v>Данія</v>
      </c>
      <c r="C27" s="178"/>
      <c r="D27" s="257" t="s">
        <v>16</v>
      </c>
      <c r="E27" s="258"/>
      <c r="F27" s="356" t="s">
        <v>102</v>
      </c>
      <c r="G27" s="200">
        <v>109.64775393230266</v>
      </c>
      <c r="H27" s="200">
        <v>147.06000504889883</v>
      </c>
      <c r="I27" s="200">
        <v>152.22914911431923</v>
      </c>
      <c r="J27" s="200">
        <v>212.9995172055836</v>
      </c>
      <c r="K27" s="200">
        <v>220.65128830417939</v>
      </c>
      <c r="L27" s="200">
        <v>164.22751087224077</v>
      </c>
      <c r="M27" s="200">
        <v>226.6659736793934</v>
      </c>
      <c r="N27" s="200">
        <v>197.074191621593</v>
      </c>
      <c r="O27" s="200">
        <v>202.778510781829</v>
      </c>
      <c r="P27" s="200">
        <v>219.6829595768105</v>
      </c>
      <c r="EO27" s="109" t="s">
        <v>216</v>
      </c>
      <c r="EQ27" s="109" t="s">
        <v>217</v>
      </c>
    </row>
    <row r="28" spans="1:147" ht="19.95" customHeight="1">
      <c r="A28" s="241">
        <v>20</v>
      </c>
      <c r="B28" s="112" t="str">
        <f>IF('1'!$A$1=1,D28,F28)</f>
        <v>Фінляндія</v>
      </c>
      <c r="C28" s="178"/>
      <c r="D28" s="257" t="s">
        <v>32</v>
      </c>
      <c r="E28" s="258"/>
      <c r="F28" s="356" t="s">
        <v>106</v>
      </c>
      <c r="G28" s="200">
        <v>185.30970613721743</v>
      </c>
      <c r="H28" s="200">
        <v>181.66668478485701</v>
      </c>
      <c r="I28" s="200">
        <v>193.60451626920735</v>
      </c>
      <c r="J28" s="200">
        <v>244.34450091571182</v>
      </c>
      <c r="K28" s="200">
        <v>227.31107777247459</v>
      </c>
      <c r="L28" s="200">
        <v>203.3341967959754</v>
      </c>
      <c r="M28" s="200">
        <v>249.24834665818088</v>
      </c>
      <c r="N28" s="200">
        <v>219.75985090744803</v>
      </c>
      <c r="O28" s="200">
        <v>256.78112420044488</v>
      </c>
      <c r="P28" s="200">
        <v>215.80438836014071</v>
      </c>
    </row>
    <row r="29" spans="1:147" ht="19.95" customHeight="1">
      <c r="A29" s="241">
        <v>21</v>
      </c>
      <c r="B29" s="112" t="str">
        <f>IF('1'!$A$1=1,D29,F29)</f>
        <v>Латвія</v>
      </c>
      <c r="C29" s="178"/>
      <c r="D29" s="257" t="s">
        <v>19</v>
      </c>
      <c r="E29" s="258"/>
      <c r="F29" s="356" t="s">
        <v>100</v>
      </c>
      <c r="G29" s="200">
        <v>70.428643176449043</v>
      </c>
      <c r="H29" s="200">
        <v>94.54413299232732</v>
      </c>
      <c r="I29" s="200">
        <v>120.15987922347617</v>
      </c>
      <c r="J29" s="200">
        <v>122.75030953999294</v>
      </c>
      <c r="K29" s="200">
        <v>141.00445004316325</v>
      </c>
      <c r="L29" s="200">
        <v>132.84062555460616</v>
      </c>
      <c r="M29" s="200">
        <v>166.39307938971336</v>
      </c>
      <c r="N29" s="200">
        <v>217.50329207005572</v>
      </c>
      <c r="O29" s="200">
        <v>266.24326300745656</v>
      </c>
      <c r="P29" s="200">
        <v>180.80175357496307</v>
      </c>
    </row>
    <row r="30" spans="1:147" ht="19.95" customHeight="1">
      <c r="A30" s="241">
        <v>22</v>
      </c>
      <c r="B30" s="112" t="str">
        <f>IF('1'!$A$1=1,D30,F30)</f>
        <v>Естонія</v>
      </c>
      <c r="C30" s="178"/>
      <c r="D30" s="257" t="s">
        <v>17</v>
      </c>
      <c r="E30" s="258"/>
      <c r="F30" s="356" t="s">
        <v>101</v>
      </c>
      <c r="G30" s="200">
        <v>68.834151069111599</v>
      </c>
      <c r="H30" s="200">
        <v>58.562480457049872</v>
      </c>
      <c r="I30" s="200">
        <v>71.209174338447951</v>
      </c>
      <c r="J30" s="200">
        <v>78.6003210756719</v>
      </c>
      <c r="K30" s="200">
        <v>125.04475704744935</v>
      </c>
      <c r="L30" s="200">
        <v>154.71499058196602</v>
      </c>
      <c r="M30" s="200">
        <v>140.34492394860504</v>
      </c>
      <c r="N30" s="200">
        <v>87.92003035855555</v>
      </c>
      <c r="O30" s="200">
        <v>117.96029904019125</v>
      </c>
      <c r="P30" s="200">
        <v>111.90085908390856</v>
      </c>
      <c r="EO30" s="109" t="s">
        <v>281</v>
      </c>
      <c r="EQ30" s="109" t="s">
        <v>282</v>
      </c>
    </row>
    <row r="31" spans="1:147" ht="19.95" customHeight="1">
      <c r="A31" s="241">
        <v>23</v>
      </c>
      <c r="B31" s="112" t="str">
        <f>IF('1'!$A$1=1,D31,F31)</f>
        <v>Хорватія</v>
      </c>
      <c r="C31" s="178"/>
      <c r="D31" s="258" t="s">
        <v>34</v>
      </c>
      <c r="E31" s="258"/>
      <c r="F31" s="356" t="s">
        <v>107</v>
      </c>
      <c r="G31" s="200">
        <v>13.663669282437784</v>
      </c>
      <c r="H31" s="200">
        <v>26.959417606102608</v>
      </c>
      <c r="I31" s="200">
        <v>27.061552876212591</v>
      </c>
      <c r="J31" s="200">
        <v>38.236616072447717</v>
      </c>
      <c r="K31" s="200">
        <v>46.056208563174096</v>
      </c>
      <c r="L31" s="200">
        <v>46.324856107412884</v>
      </c>
      <c r="M31" s="200">
        <v>56.899519208455374</v>
      </c>
      <c r="N31" s="200">
        <v>64.515872184009595</v>
      </c>
      <c r="O31" s="200">
        <v>75.839633332271475</v>
      </c>
      <c r="P31" s="200">
        <v>103.65864428230424</v>
      </c>
    </row>
    <row r="32" spans="1:147" ht="19.95" customHeight="1">
      <c r="A32" s="241">
        <v>24</v>
      </c>
      <c r="B32" s="112" t="str">
        <f>IF('1'!$A$1=1,D32,F32)</f>
        <v>Кіпр</v>
      </c>
      <c r="C32" s="178"/>
      <c r="D32" s="257" t="s">
        <v>18</v>
      </c>
      <c r="E32" s="258"/>
      <c r="F32" s="356" t="s">
        <v>103</v>
      </c>
      <c r="G32" s="200">
        <v>15.264621525146916</v>
      </c>
      <c r="H32" s="200">
        <v>19.927001325182196</v>
      </c>
      <c r="I32" s="200">
        <v>18.294336053196812</v>
      </c>
      <c r="J32" s="200">
        <v>19.435504063224311</v>
      </c>
      <c r="K32" s="200">
        <v>20.722964758456179</v>
      </c>
      <c r="L32" s="200">
        <v>16.369155818381291</v>
      </c>
      <c r="M32" s="200">
        <v>32.504724350184404</v>
      </c>
      <c r="N32" s="200">
        <v>14.038269035964039</v>
      </c>
      <c r="O32" s="200">
        <v>44.247468393807786</v>
      </c>
      <c r="P32" s="200">
        <v>74.48222418525809</v>
      </c>
    </row>
    <row r="33" spans="1:152" ht="19.95" customHeight="1">
      <c r="A33" s="241">
        <v>25</v>
      </c>
      <c r="B33" s="112" t="str">
        <f>IF('1'!$A$1=1,D33,F33)</f>
        <v>Португалія</v>
      </c>
      <c r="C33" s="178"/>
      <c r="D33" s="257" t="s">
        <v>26</v>
      </c>
      <c r="E33" s="258"/>
      <c r="F33" s="356" t="s">
        <v>99</v>
      </c>
      <c r="G33" s="200">
        <v>29.611832767647321</v>
      </c>
      <c r="H33" s="200">
        <v>32.179415439666919</v>
      </c>
      <c r="I33" s="200">
        <v>39.658563801411574</v>
      </c>
      <c r="J33" s="200">
        <v>39.561911164161046</v>
      </c>
      <c r="K33" s="200">
        <v>56.348736162383872</v>
      </c>
      <c r="L33" s="200">
        <v>49.490208131602088</v>
      </c>
      <c r="M33" s="200">
        <v>63.166055629608429</v>
      </c>
      <c r="N33" s="200">
        <v>49.113939474352279</v>
      </c>
      <c r="O33" s="200">
        <v>57.566001559678185</v>
      </c>
      <c r="P33" s="200">
        <v>64.835517248754115</v>
      </c>
    </row>
    <row r="34" spans="1:152" ht="20.399999999999999" customHeight="1">
      <c r="A34" s="241">
        <v>26</v>
      </c>
      <c r="B34" s="112" t="str">
        <f>IF('1'!$A$1=1,D34,F34)</f>
        <v>Люксембург</v>
      </c>
      <c r="C34" s="178"/>
      <c r="D34" s="257" t="s">
        <v>21</v>
      </c>
      <c r="E34" s="258"/>
      <c r="F34" s="356" t="s">
        <v>110</v>
      </c>
      <c r="G34" s="200">
        <v>51.634824008025333</v>
      </c>
      <c r="H34" s="200">
        <v>54.986990818006277</v>
      </c>
      <c r="I34" s="200">
        <v>54.985253233672914</v>
      </c>
      <c r="J34" s="200">
        <v>69.274133229170346</v>
      </c>
      <c r="K34" s="200">
        <v>46.73847830508987</v>
      </c>
      <c r="L34" s="200">
        <v>14.508856100800468</v>
      </c>
      <c r="M34" s="200">
        <v>16.569605911927127</v>
      </c>
      <c r="N34" s="200">
        <v>9.9910448383459673</v>
      </c>
      <c r="O34" s="200">
        <v>12.002509856142382</v>
      </c>
      <c r="P34" s="200">
        <v>13.414372576439991</v>
      </c>
    </row>
    <row r="35" spans="1:152" ht="30.6" customHeight="1">
      <c r="A35" s="242">
        <v>27</v>
      </c>
      <c r="B35" s="243" t="str">
        <f>IF('1'!$A$1=1,D35,F35)</f>
        <v>Мальта</v>
      </c>
      <c r="C35" s="316"/>
      <c r="D35" s="260" t="s">
        <v>22</v>
      </c>
      <c r="E35" s="261"/>
      <c r="F35" s="357" t="s">
        <v>108</v>
      </c>
      <c r="G35" s="200">
        <v>10.445597799070539</v>
      </c>
      <c r="H35" s="200">
        <v>5.0399090886447606</v>
      </c>
      <c r="I35" s="200">
        <v>4.9534688749914162</v>
      </c>
      <c r="J35" s="200">
        <v>3.7053750551425475</v>
      </c>
      <c r="K35" s="200">
        <v>4.2160279683320852</v>
      </c>
      <c r="L35" s="200">
        <v>12.131147009933155</v>
      </c>
      <c r="M35" s="200">
        <v>95.412392260090002</v>
      </c>
      <c r="N35" s="200">
        <v>7.573009168614659</v>
      </c>
      <c r="O35" s="200">
        <v>7.2157904792664365</v>
      </c>
      <c r="P35" s="200">
        <v>10.537176350061426</v>
      </c>
      <c r="EO35" s="109" t="s">
        <v>166</v>
      </c>
      <c r="EQ35" s="109" t="s">
        <v>167</v>
      </c>
    </row>
    <row r="36" spans="1:152" s="121" customFormat="1" ht="39.75" customHeight="1">
      <c r="A36" s="238"/>
      <c r="B36" s="239" t="str">
        <f>IF('1'!$A$1=1,D36,F36)</f>
        <v>Довідково: Сполучене Королівство Великої Британії та Північної Ірландії</v>
      </c>
      <c r="C36" s="314"/>
      <c r="D36" s="268" t="s">
        <v>224</v>
      </c>
      <c r="E36" s="268"/>
      <c r="F36" s="268" t="s">
        <v>225</v>
      </c>
      <c r="G36" s="205">
        <v>491.46648597110652</v>
      </c>
      <c r="H36" s="205">
        <v>621.89071095321174</v>
      </c>
      <c r="I36" s="205">
        <v>684.49949515228559</v>
      </c>
      <c r="J36" s="205">
        <v>738.05129867789287</v>
      </c>
      <c r="K36" s="205">
        <v>673.9047561917389</v>
      </c>
      <c r="L36" s="205">
        <v>625.45706327244397</v>
      </c>
      <c r="M36" s="205">
        <v>938.08601240912412</v>
      </c>
      <c r="N36" s="205">
        <v>713.37412244588131</v>
      </c>
      <c r="O36" s="205">
        <v>1001.2832832769257</v>
      </c>
      <c r="P36" s="205">
        <v>1166.4139161730511</v>
      </c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CS36" s="217"/>
      <c r="CT36" s="217"/>
      <c r="CU36" s="217"/>
      <c r="CV36" s="217"/>
      <c r="CW36" s="217"/>
      <c r="CX36" s="217"/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217"/>
      <c r="DJ36" s="217"/>
      <c r="DK36" s="217"/>
      <c r="DL36" s="217"/>
      <c r="DM36" s="217"/>
      <c r="DN36" s="217"/>
      <c r="DO36" s="217"/>
      <c r="DP36" s="217"/>
      <c r="DQ36" s="217"/>
      <c r="EI36" s="217"/>
      <c r="EJ36" s="217"/>
      <c r="EK36" s="217"/>
      <c r="EL36" s="217"/>
      <c r="EM36" s="217"/>
      <c r="EN36" s="217"/>
      <c r="EO36" s="217" t="s">
        <v>283</v>
      </c>
      <c r="EP36" s="217"/>
      <c r="EQ36" s="217" t="s">
        <v>284</v>
      </c>
      <c r="ER36" s="217"/>
      <c r="ES36" s="217"/>
      <c r="ET36" s="217"/>
      <c r="EU36" s="217"/>
      <c r="EV36" s="183"/>
    </row>
    <row r="37" spans="1:152" ht="18" customHeight="1">
      <c r="A37" s="103" t="str">
        <f>IF('1'!$A$1=1,C37,E37)</f>
        <v>*За даними Державної служби статистики України</v>
      </c>
      <c r="B37" s="119"/>
      <c r="C37" s="263" t="s">
        <v>178</v>
      </c>
      <c r="D37" s="269"/>
      <c r="E37" s="270" t="s">
        <v>82</v>
      </c>
      <c r="F37" s="166"/>
      <c r="G37" s="108"/>
      <c r="H37" s="108"/>
      <c r="I37" s="108"/>
      <c r="J37" s="108"/>
      <c r="K37" s="108"/>
      <c r="L37" s="108"/>
      <c r="M37" s="108"/>
      <c r="N37" s="108"/>
      <c r="O37" s="108"/>
      <c r="EO37" s="217" t="s">
        <v>329</v>
      </c>
      <c r="EP37" s="217"/>
      <c r="EQ37" s="217" t="s">
        <v>330</v>
      </c>
      <c r="ER37" s="217"/>
    </row>
    <row r="38" spans="1:152">
      <c r="A38" s="102" t="str">
        <f>IF('1'!$A$1=1,C38,E38)</f>
        <v>Примітки:</v>
      </c>
      <c r="B38" s="114"/>
      <c r="C38" s="271" t="s">
        <v>183</v>
      </c>
      <c r="D38" s="272"/>
      <c r="E38" s="273" t="s">
        <v>184</v>
      </c>
      <c r="F38" s="116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1:152" s="119" customFormat="1" ht="14.25" customHeight="1">
      <c r="A39" s="128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20"/>
      <c r="C39" s="264" t="s">
        <v>341</v>
      </c>
      <c r="D39" s="274"/>
      <c r="E39" s="294" t="s">
        <v>340</v>
      </c>
      <c r="F39" s="168"/>
      <c r="G39" s="129"/>
      <c r="H39" s="129"/>
      <c r="I39" s="129"/>
      <c r="J39" s="129"/>
      <c r="K39" s="129"/>
      <c r="L39" s="129"/>
      <c r="M39" s="129"/>
      <c r="N39" s="129"/>
      <c r="O39" s="129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212"/>
    </row>
    <row r="40" spans="1:152" ht="17.399999999999999" customHeight="1">
      <c r="A40" s="189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265" t="s">
        <v>226</v>
      </c>
      <c r="D40" s="266"/>
      <c r="E40" s="265"/>
      <c r="F40" s="265" t="s">
        <v>227</v>
      </c>
      <c r="G40" s="108"/>
      <c r="H40" s="108"/>
      <c r="I40" s="108"/>
      <c r="J40" s="108"/>
      <c r="K40" s="108"/>
      <c r="L40" s="108"/>
      <c r="M40" s="108"/>
      <c r="N40" s="108"/>
      <c r="O40" s="108"/>
    </row>
  </sheetData>
  <mergeCells count="16">
    <mergeCell ref="A5:A6"/>
    <mergeCell ref="B5:B6"/>
    <mergeCell ref="C5:C6"/>
    <mergeCell ref="D5:D6"/>
    <mergeCell ref="E5:E6"/>
    <mergeCell ref="P5:P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G72"/>
  <sheetViews>
    <sheetView zoomScale="68" zoomScaleNormal="68" workbookViewId="0">
      <selection activeCell="M68" sqref="M68"/>
    </sheetView>
  </sheetViews>
  <sheetFormatPr defaultColWidth="8" defaultRowHeight="13.2" outlineLevelCol="2"/>
  <cols>
    <col min="1" max="1" width="8.6640625" style="146" customWidth="1"/>
    <col min="2" max="2" width="34.5546875" style="130" customWidth="1"/>
    <col min="3" max="3" width="10.88671875" style="131" hidden="1" customWidth="1" outlineLevel="2"/>
    <col min="4" max="4" width="31.6640625" style="131" hidden="1" customWidth="1" outlineLevel="2"/>
    <col min="5" max="5" width="8.109375" style="131" hidden="1" customWidth="1" outlineLevel="2"/>
    <col min="6" max="6" width="35.33203125" style="131" hidden="1" customWidth="1" outlineLevel="2"/>
    <col min="7" max="7" width="9.88671875" style="141" customWidth="1" collapsed="1"/>
    <col min="8" max="15" width="9.88671875" style="141" customWidth="1"/>
    <col min="16" max="16" width="9.88671875" style="249" customWidth="1"/>
    <col min="17" max="17" width="8" style="360"/>
    <col min="18" max="49" width="8" style="147"/>
    <col min="50" max="64" width="8.21875" style="147" customWidth="1"/>
    <col min="65" max="97" width="8" style="147"/>
    <col min="98" max="118" width="8" style="149"/>
    <col min="119" max="140" width="8" style="147"/>
    <col min="141" max="152" width="8" style="149"/>
    <col min="153" max="183" width="8" style="147"/>
    <col min="184" max="190" width="8" style="149"/>
    <col min="191" max="191" width="10" style="149" customWidth="1"/>
    <col min="192" max="192" width="12.109375" style="149" customWidth="1"/>
    <col min="193" max="193" width="8.5546875" style="149" customWidth="1"/>
    <col min="194" max="194" width="12.44140625" style="149" customWidth="1"/>
    <col min="195" max="203" width="8" style="149"/>
    <col min="204" max="249" width="8" style="130"/>
    <col min="250" max="252" width="8" style="149"/>
    <col min="253" max="253" width="8" style="149" customWidth="1"/>
    <col min="254" max="254" width="8" style="225"/>
    <col min="255" max="255" width="14.88671875" style="225" customWidth="1"/>
    <col min="256" max="256" width="12.6640625" style="225" customWidth="1"/>
    <col min="257" max="257" width="9.5546875" style="225" customWidth="1"/>
    <col min="258" max="258" width="10.33203125" style="149" customWidth="1"/>
    <col min="259" max="260" width="8" style="149"/>
    <col min="261" max="261" width="11.88671875" style="149" customWidth="1"/>
    <col min="262" max="267" width="8" style="149"/>
    <col min="268" max="16384" width="8" style="130"/>
  </cols>
  <sheetData>
    <row r="1" spans="1:261">
      <c r="A1" s="101" t="str">
        <f>IF('1'!A1=1,"до змісту","to title")</f>
        <v>до змісту</v>
      </c>
      <c r="Q1" s="359"/>
      <c r="S1" s="348"/>
    </row>
    <row r="2" spans="1:261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33"/>
      <c r="D2" s="133"/>
      <c r="E2" s="133"/>
      <c r="F2" s="133"/>
      <c r="G2" s="134"/>
      <c r="H2" s="134"/>
      <c r="I2" s="134"/>
      <c r="J2" s="134"/>
      <c r="K2" s="134"/>
      <c r="L2" s="134"/>
      <c r="M2" s="134"/>
      <c r="N2" s="134"/>
      <c r="O2" s="134"/>
    </row>
    <row r="3" spans="1:261">
      <c r="A3" s="132" t="str">
        <f>IF('1'!A1=1,"(відповідно дл КПБ6)","(according to BPM6 methodology)" )</f>
        <v>(відповідно дл КПБ6)</v>
      </c>
      <c r="B3" s="100"/>
      <c r="C3" s="133"/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</row>
    <row r="4" spans="1:261">
      <c r="A4" s="297" t="str">
        <f>IF('1'!$A$1=1,"Млн Євро"," Euro мillion")</f>
        <v>Млн Євро</v>
      </c>
      <c r="B4" s="100"/>
      <c r="C4" s="133"/>
      <c r="D4" s="133"/>
      <c r="E4" s="133"/>
      <c r="F4" s="133"/>
      <c r="G4" s="134"/>
      <c r="H4" s="134"/>
      <c r="I4" s="134"/>
      <c r="J4" s="134"/>
      <c r="K4" s="134"/>
      <c r="L4" s="134"/>
      <c r="M4" s="134"/>
      <c r="N4" s="134"/>
      <c r="O4" s="134"/>
    </row>
    <row r="5" spans="1:261">
      <c r="A5" s="297"/>
      <c r="B5" s="100"/>
      <c r="C5" s="133"/>
      <c r="D5" s="133"/>
      <c r="E5" s="133"/>
      <c r="F5" s="133"/>
      <c r="G5" s="134"/>
      <c r="H5" s="134"/>
      <c r="I5" s="134"/>
      <c r="J5" s="134"/>
      <c r="K5" s="134"/>
      <c r="L5" s="134"/>
      <c r="M5" s="134"/>
      <c r="N5" s="134"/>
      <c r="O5" s="134"/>
    </row>
    <row r="6" spans="1:261" ht="18" customHeight="1">
      <c r="A6" s="406" t="str">
        <f>IF('1'!A1=1,C6,E6)</f>
        <v>Код згідно з УКТЗЕД</v>
      </c>
      <c r="B6" s="408" t="str">
        <f>IF('1'!A1=1,D6,F6)</f>
        <v>Найменування груп товарів</v>
      </c>
      <c r="C6" s="410" t="s">
        <v>67</v>
      </c>
      <c r="D6" s="402" t="s">
        <v>0</v>
      </c>
      <c r="E6" s="402" t="s">
        <v>137</v>
      </c>
      <c r="F6" s="400" t="s">
        <v>135</v>
      </c>
      <c r="G6" s="412">
        <v>2015</v>
      </c>
      <c r="H6" s="412">
        <v>2016</v>
      </c>
      <c r="I6" s="398">
        <v>2017</v>
      </c>
      <c r="J6" s="396">
        <v>2018</v>
      </c>
      <c r="K6" s="412">
        <v>2019</v>
      </c>
      <c r="L6" s="412">
        <v>2020</v>
      </c>
      <c r="M6" s="412">
        <v>2021</v>
      </c>
      <c r="N6" s="398">
        <v>2022</v>
      </c>
      <c r="O6" s="398">
        <v>2023</v>
      </c>
      <c r="P6" s="366" t="s">
        <v>345</v>
      </c>
    </row>
    <row r="7" spans="1:261" ht="33.6" customHeight="1">
      <c r="A7" s="407"/>
      <c r="B7" s="409"/>
      <c r="C7" s="411"/>
      <c r="D7" s="403"/>
      <c r="E7" s="403"/>
      <c r="F7" s="401" t="s">
        <v>136</v>
      </c>
      <c r="G7" s="413"/>
      <c r="H7" s="413"/>
      <c r="I7" s="399"/>
      <c r="J7" s="397"/>
      <c r="K7" s="413"/>
      <c r="L7" s="413"/>
      <c r="M7" s="413"/>
      <c r="N7" s="399"/>
      <c r="O7" s="399"/>
      <c r="P7" s="367"/>
      <c r="CU7" s="310" t="s">
        <v>327</v>
      </c>
      <c r="CV7" s="311"/>
      <c r="CW7" s="311"/>
      <c r="CX7" s="109"/>
      <c r="CY7" s="109"/>
      <c r="CZ7" s="109"/>
      <c r="DA7" s="104" t="s">
        <v>328</v>
      </c>
      <c r="DB7" s="104"/>
      <c r="DC7" s="104"/>
      <c r="DD7" s="104"/>
      <c r="DE7" s="104"/>
    </row>
    <row r="8" spans="1:261" ht="22.95" customHeight="1">
      <c r="A8" s="331"/>
      <c r="B8" s="190" t="str">
        <f>IF('1'!$A$1=1,D8,F8)</f>
        <v>ЄС 27 **</v>
      </c>
      <c r="C8" s="320"/>
      <c r="D8" s="319" t="s">
        <v>188</v>
      </c>
      <c r="E8" s="321"/>
      <c r="F8" s="322" t="s">
        <v>200</v>
      </c>
      <c r="G8" s="196">
        <v>9129.6633627575175</v>
      </c>
      <c r="H8" s="196">
        <v>9420.2470465769202</v>
      </c>
      <c r="I8" s="196">
        <v>12097.314358195723</v>
      </c>
      <c r="J8" s="196">
        <v>13377.881042098717</v>
      </c>
      <c r="K8" s="195">
        <v>14769.88913794654</v>
      </c>
      <c r="L8" s="195">
        <v>12788.986448239437</v>
      </c>
      <c r="M8" s="195">
        <v>19382.13681078775</v>
      </c>
      <c r="N8" s="195">
        <v>23664.554945618111</v>
      </c>
      <c r="O8" s="195">
        <v>20289.683706923184</v>
      </c>
      <c r="P8" s="196">
        <v>20473.352360283254</v>
      </c>
    </row>
    <row r="9" spans="1:261" ht="33.75" customHeight="1">
      <c r="A9" s="135"/>
      <c r="B9" s="136" t="str">
        <f>IF('1'!A1=1,D9,F9)</f>
        <v>Продовольчі товари та сировина для їх виробництва</v>
      </c>
      <c r="C9" s="285"/>
      <c r="D9" s="285" t="s">
        <v>1</v>
      </c>
      <c r="E9" s="285"/>
      <c r="F9" s="285" t="s">
        <v>113</v>
      </c>
      <c r="G9" s="197">
        <v>3522.44892010166</v>
      </c>
      <c r="H9" s="197">
        <v>3628.3501379288332</v>
      </c>
      <c r="I9" s="197">
        <v>4817.4268805212996</v>
      </c>
      <c r="J9" s="197">
        <v>5013.3977723923799</v>
      </c>
      <c r="K9" s="193">
        <v>6268.6635292649571</v>
      </c>
      <c r="L9" s="193">
        <v>5350.6778537545597</v>
      </c>
      <c r="M9" s="193">
        <v>6510.1168605217299</v>
      </c>
      <c r="N9" s="193">
        <v>12400.757318478696</v>
      </c>
      <c r="O9" s="193">
        <v>11570.29736067205</v>
      </c>
      <c r="P9" s="197">
        <v>11856.53567233765</v>
      </c>
      <c r="EP9" s="113" t="s">
        <v>292</v>
      </c>
      <c r="EQ9" s="127" t="s">
        <v>293</v>
      </c>
    </row>
    <row r="10" spans="1:261" ht="24.6" customHeight="1">
      <c r="A10" s="220">
        <v>10</v>
      </c>
      <c r="B10" s="138" t="str">
        <f>IF('1'!A1=1,D10,F10)</f>
        <v>зернові культури</v>
      </c>
      <c r="C10" s="281">
        <v>10</v>
      </c>
      <c r="D10" s="323" t="s">
        <v>37</v>
      </c>
      <c r="E10" s="281">
        <v>10</v>
      </c>
      <c r="F10" s="323" t="s">
        <v>114</v>
      </c>
      <c r="G10" s="198">
        <v>1434.0201043092607</v>
      </c>
      <c r="H10" s="198">
        <v>1138.9512067311348</v>
      </c>
      <c r="I10" s="198">
        <v>1487.7085374919038</v>
      </c>
      <c r="J10" s="198">
        <v>1819.8617724029793</v>
      </c>
      <c r="K10" s="192">
        <v>2220.8089847767765</v>
      </c>
      <c r="L10" s="192">
        <v>1468.1219055693291</v>
      </c>
      <c r="M10" s="192">
        <v>1643.7239548197722</v>
      </c>
      <c r="N10" s="192">
        <v>4488.3436961897351</v>
      </c>
      <c r="O10" s="192">
        <v>4236.2331444031106</v>
      </c>
      <c r="P10" s="192">
        <v>3624.4232239175481</v>
      </c>
      <c r="EP10" s="113" t="s">
        <v>294</v>
      </c>
      <c r="EQ10" s="127" t="s">
        <v>295</v>
      </c>
      <c r="GC10" s="248"/>
      <c r="GE10" s="109" t="s">
        <v>248</v>
      </c>
      <c r="GF10" s="109" t="s">
        <v>247</v>
      </c>
      <c r="GG10" s="109"/>
    </row>
    <row r="11" spans="1:261" ht="26.4" customHeight="1">
      <c r="A11" s="202">
        <v>1001</v>
      </c>
      <c r="B11" s="203" t="str">
        <f>IF('1'!$A$1=1,D11,F11)</f>
        <v>пшениця</v>
      </c>
      <c r="C11" s="290">
        <v>1001</v>
      </c>
      <c r="D11" s="324" t="s">
        <v>189</v>
      </c>
      <c r="E11" s="290">
        <v>1001</v>
      </c>
      <c r="F11" s="323" t="s">
        <v>207</v>
      </c>
      <c r="G11" s="198">
        <v>257.84691701234988</v>
      </c>
      <c r="H11" s="198">
        <v>166.65720860255544</v>
      </c>
      <c r="I11" s="198">
        <v>185.94160547575166</v>
      </c>
      <c r="J11" s="198">
        <v>206.84141750102233</v>
      </c>
      <c r="K11" s="192">
        <v>97.254701126027101</v>
      </c>
      <c r="L11" s="192">
        <v>119.94524305215937</v>
      </c>
      <c r="M11" s="192">
        <v>82.033645202127374</v>
      </c>
      <c r="N11" s="192">
        <v>910.2133527193273</v>
      </c>
      <c r="O11" s="192">
        <v>1350.7662152128321</v>
      </c>
      <c r="P11" s="192">
        <v>1183.1835588517927</v>
      </c>
      <c r="EP11" s="113" t="s">
        <v>249</v>
      </c>
      <c r="EQ11" s="127" t="s">
        <v>296</v>
      </c>
      <c r="GC11" s="248"/>
      <c r="GE11" s="109" t="s">
        <v>265</v>
      </c>
      <c r="GF11" s="109" t="s">
        <v>266</v>
      </c>
      <c r="GG11" s="109"/>
    </row>
    <row r="12" spans="1:261" ht="27" customHeight="1">
      <c r="A12" s="202">
        <v>1005</v>
      </c>
      <c r="B12" s="203" t="str">
        <f>IF('1'!$A$1=1,D12,F12)</f>
        <v>кукурудза</v>
      </c>
      <c r="C12" s="290">
        <v>1005</v>
      </c>
      <c r="D12" s="324" t="s">
        <v>190</v>
      </c>
      <c r="E12" s="290">
        <v>1005</v>
      </c>
      <c r="F12" s="323" t="s">
        <v>271</v>
      </c>
      <c r="G12" s="198">
        <v>1125.7609692054718</v>
      </c>
      <c r="H12" s="198">
        <v>845.59545050215752</v>
      </c>
      <c r="I12" s="198">
        <v>1238.1536890578057</v>
      </c>
      <c r="J12" s="198">
        <v>1568.6812415992761</v>
      </c>
      <c r="K12" s="192">
        <v>2033.4728687028146</v>
      </c>
      <c r="L12" s="192">
        <v>1308.867437193376</v>
      </c>
      <c r="M12" s="192">
        <v>1503.769952276205</v>
      </c>
      <c r="N12" s="192">
        <v>3328.007220167377</v>
      </c>
      <c r="O12" s="192">
        <v>2717.839944990455</v>
      </c>
      <c r="P12" s="192">
        <v>2315.9689893616569</v>
      </c>
      <c r="EP12" s="113" t="s">
        <v>258</v>
      </c>
      <c r="EQ12" s="127" t="s">
        <v>297</v>
      </c>
      <c r="GC12" s="248"/>
      <c r="GE12" s="109" t="s">
        <v>181</v>
      </c>
      <c r="GF12" s="109" t="s">
        <v>182</v>
      </c>
      <c r="GG12" s="109"/>
      <c r="IW12" s="113" t="s">
        <v>228</v>
      </c>
      <c r="IX12" s="127" t="s">
        <v>229</v>
      </c>
    </row>
    <row r="13" spans="1:261" ht="24.75" customHeight="1">
      <c r="A13" s="221">
        <v>12</v>
      </c>
      <c r="B13" s="191" t="str">
        <f>IF('1'!A1=1,D13,F13)</f>
        <v xml:space="preserve">насіння і плоди олійних рослин </v>
      </c>
      <c r="C13" s="281">
        <v>12</v>
      </c>
      <c r="D13" s="286" t="s">
        <v>38</v>
      </c>
      <c r="E13" s="281">
        <v>12</v>
      </c>
      <c r="F13" s="286" t="s">
        <v>115</v>
      </c>
      <c r="G13" s="198">
        <v>578.19718185395595</v>
      </c>
      <c r="H13" s="198">
        <v>547.70910353960494</v>
      </c>
      <c r="I13" s="198">
        <v>944.77710127285741</v>
      </c>
      <c r="J13" s="198">
        <v>995.94647329358804</v>
      </c>
      <c r="K13" s="192">
        <v>1371.3012822666747</v>
      </c>
      <c r="L13" s="192">
        <v>977.4605419190907</v>
      </c>
      <c r="M13" s="192">
        <v>1264.3823932420767</v>
      </c>
      <c r="N13" s="192">
        <v>2841.8433487691218</v>
      </c>
      <c r="O13" s="192">
        <v>1802.7115259789371</v>
      </c>
      <c r="P13" s="192">
        <v>2214.967340964522</v>
      </c>
      <c r="EP13" s="113" t="s">
        <v>298</v>
      </c>
      <c r="EQ13" s="127" t="s">
        <v>299</v>
      </c>
      <c r="GC13" s="248"/>
      <c r="IW13" s="113" t="s">
        <v>232</v>
      </c>
      <c r="IX13" s="127" t="s">
        <v>233</v>
      </c>
    </row>
    <row r="14" spans="1:261" ht="25.2" customHeight="1">
      <c r="A14" s="202">
        <v>1201</v>
      </c>
      <c r="B14" s="191" t="str">
        <f>IF('1'!$A$1=1,D14,F14)</f>
        <v>соєві боби</v>
      </c>
      <c r="C14" s="290">
        <v>1201</v>
      </c>
      <c r="D14" s="287" t="s">
        <v>191</v>
      </c>
      <c r="E14" s="290">
        <v>1201</v>
      </c>
      <c r="F14" s="286" t="s">
        <v>208</v>
      </c>
      <c r="G14" s="198">
        <v>112.08271855257337</v>
      </c>
      <c r="H14" s="198">
        <v>122.41583000947689</v>
      </c>
      <c r="I14" s="198">
        <v>273.62765894613756</v>
      </c>
      <c r="J14" s="198">
        <v>165.79408877666418</v>
      </c>
      <c r="K14" s="192">
        <v>222.40403737831315</v>
      </c>
      <c r="L14" s="192">
        <v>174.40007696654766</v>
      </c>
      <c r="M14" s="192">
        <v>206.21730206158963</v>
      </c>
      <c r="N14" s="192">
        <v>447.85230295944973</v>
      </c>
      <c r="O14" s="192">
        <v>529.3123228549706</v>
      </c>
      <c r="P14" s="192">
        <v>529.70655102908654</v>
      </c>
      <c r="EP14" s="113" t="s">
        <v>300</v>
      </c>
      <c r="EQ14" s="127" t="s">
        <v>301</v>
      </c>
      <c r="GC14" s="248"/>
      <c r="GE14" s="109" t="s">
        <v>249</v>
      </c>
      <c r="GF14" s="109" t="s">
        <v>250</v>
      </c>
      <c r="GG14" s="109"/>
      <c r="GI14" s="229" t="s">
        <v>254</v>
      </c>
      <c r="GJ14" s="229" t="s">
        <v>256</v>
      </c>
      <c r="GK14" s="251" t="s">
        <v>255</v>
      </c>
      <c r="GL14" s="229" t="s">
        <v>257</v>
      </c>
    </row>
    <row r="15" spans="1:261" ht="25.5" customHeight="1">
      <c r="A15" s="202">
        <v>1205</v>
      </c>
      <c r="B15" s="191" t="str">
        <f>IF('1'!$A$1=1,D15,F15)</f>
        <v>насіння свиріпи або ріпаку</v>
      </c>
      <c r="C15" s="290">
        <v>1205</v>
      </c>
      <c r="D15" s="287" t="s">
        <v>192</v>
      </c>
      <c r="E15" s="290">
        <v>1205</v>
      </c>
      <c r="F15" s="286" t="s">
        <v>209</v>
      </c>
      <c r="G15" s="198">
        <v>405.34672726945684</v>
      </c>
      <c r="H15" s="198">
        <v>279.74865055757402</v>
      </c>
      <c r="I15" s="198">
        <v>611.53108231981366</v>
      </c>
      <c r="J15" s="198">
        <v>771.6141478637843</v>
      </c>
      <c r="K15" s="192">
        <v>1086.4263252626438</v>
      </c>
      <c r="L15" s="192">
        <v>712.19977154310243</v>
      </c>
      <c r="M15" s="192">
        <v>982.21642914416225</v>
      </c>
      <c r="N15" s="192">
        <v>1361.6437713559765</v>
      </c>
      <c r="O15" s="192">
        <v>997.98212370051613</v>
      </c>
      <c r="P15" s="192">
        <v>1524.4046907575137</v>
      </c>
      <c r="EP15" s="113" t="s">
        <v>302</v>
      </c>
      <c r="EQ15" s="127" t="s">
        <v>303</v>
      </c>
      <c r="GC15" s="248"/>
      <c r="GE15" s="109" t="s">
        <v>263</v>
      </c>
      <c r="GF15" s="109" t="s">
        <v>264</v>
      </c>
      <c r="GG15" s="109"/>
      <c r="GI15" s="229" t="s">
        <v>258</v>
      </c>
      <c r="GJ15" s="229" t="s">
        <v>260</v>
      </c>
      <c r="GK15" s="229" t="s">
        <v>259</v>
      </c>
      <c r="GL15" s="229" t="s">
        <v>261</v>
      </c>
      <c r="IT15" s="229" t="s">
        <v>219</v>
      </c>
      <c r="IU15" s="229" t="s">
        <v>222</v>
      </c>
      <c r="IZ15" s="113" t="s">
        <v>243</v>
      </c>
      <c r="JA15" s="127" t="s">
        <v>244</v>
      </c>
    </row>
    <row r="16" spans="1:261" ht="30" customHeight="1">
      <c r="A16" s="202">
        <v>1206</v>
      </c>
      <c r="B16" s="191" t="str">
        <f>IF('1'!$A$1=1,D16,F16)</f>
        <v>насiння соняшнику, подрiбнене або неподрiбнене</v>
      </c>
      <c r="C16" s="287">
        <v>1206</v>
      </c>
      <c r="D16" s="287" t="s">
        <v>237</v>
      </c>
      <c r="E16" s="290">
        <v>1206</v>
      </c>
      <c r="F16" s="287" t="s">
        <v>238</v>
      </c>
      <c r="G16" s="198">
        <v>13.950763069926506</v>
      </c>
      <c r="H16" s="198">
        <v>45.845249479796067</v>
      </c>
      <c r="I16" s="198">
        <v>15.42632938998265</v>
      </c>
      <c r="J16" s="198">
        <v>11.846347787346943</v>
      </c>
      <c r="K16" s="192">
        <v>12.815105142249456</v>
      </c>
      <c r="L16" s="192">
        <v>40.597867214672789</v>
      </c>
      <c r="M16" s="192">
        <v>13</v>
      </c>
      <c r="N16" s="192">
        <v>957.76289182673577</v>
      </c>
      <c r="O16" s="192">
        <v>206.78830676988824</v>
      </c>
      <c r="P16" s="192">
        <v>48.745724687757161</v>
      </c>
      <c r="EP16" s="113" t="s">
        <v>304</v>
      </c>
      <c r="EQ16" s="127" t="s">
        <v>305</v>
      </c>
      <c r="GE16" s="109" t="s">
        <v>251</v>
      </c>
      <c r="GF16" s="109" t="s">
        <v>252</v>
      </c>
      <c r="GG16" s="109"/>
      <c r="IT16" s="229"/>
      <c r="IU16" s="229"/>
      <c r="IW16" s="113" t="s">
        <v>216</v>
      </c>
      <c r="IX16" s="127" t="s">
        <v>217</v>
      </c>
    </row>
    <row r="17" spans="1:258" ht="28.8" customHeight="1">
      <c r="A17" s="221">
        <v>15</v>
      </c>
      <c r="B17" s="191" t="str">
        <f>IF('1'!A1=1,D17,F17)</f>
        <v>жири та олія тваринного або рослинного походження</v>
      </c>
      <c r="C17" s="281">
        <v>15</v>
      </c>
      <c r="D17" s="286" t="s">
        <v>56</v>
      </c>
      <c r="E17" s="281">
        <v>15</v>
      </c>
      <c r="F17" s="286" t="s">
        <v>116</v>
      </c>
      <c r="G17" s="198">
        <v>557.46630674850326</v>
      </c>
      <c r="H17" s="198">
        <v>1038.4166952536734</v>
      </c>
      <c r="I17" s="198">
        <v>1232.9972257062877</v>
      </c>
      <c r="J17" s="198">
        <v>897.49211056855847</v>
      </c>
      <c r="K17" s="192">
        <v>1307.6340274030856</v>
      </c>
      <c r="L17" s="192">
        <v>1535.8495711539172</v>
      </c>
      <c r="M17" s="192">
        <v>2008.5344220730469</v>
      </c>
      <c r="N17" s="192">
        <v>2915.2923610883354</v>
      </c>
      <c r="O17" s="192">
        <v>2755.55660437406</v>
      </c>
      <c r="P17" s="192">
        <v>3122.0548588420907</v>
      </c>
      <c r="EP17" s="113" t="s">
        <v>220</v>
      </c>
      <c r="EQ17" s="127" t="s">
        <v>223</v>
      </c>
      <c r="IW17" s="113" t="s">
        <v>69</v>
      </c>
      <c r="IX17" s="127" t="s">
        <v>262</v>
      </c>
    </row>
    <row r="18" spans="1:258" ht="22.2" customHeight="1">
      <c r="A18" s="202">
        <v>1512</v>
      </c>
      <c r="B18" s="191" t="str">
        <f>IF('1'!$A$1=1,D18,F18)</f>
        <v>олія соняшникова та інш.</v>
      </c>
      <c r="C18" s="290">
        <v>1512</v>
      </c>
      <c r="D18" s="287" t="s">
        <v>193</v>
      </c>
      <c r="E18" s="290">
        <v>1512</v>
      </c>
      <c r="F18" s="286" t="s">
        <v>210</v>
      </c>
      <c r="G18" s="198">
        <v>461.63481741124201</v>
      </c>
      <c r="H18" s="198">
        <v>865.64731561427539</v>
      </c>
      <c r="I18" s="198">
        <v>1109.6136053300486</v>
      </c>
      <c r="J18" s="198">
        <v>780.83273399537359</v>
      </c>
      <c r="K18" s="192">
        <v>1161.9799625495434</v>
      </c>
      <c r="L18" s="192">
        <v>1356.5509122905396</v>
      </c>
      <c r="M18" s="192">
        <v>1623.4932592269315</v>
      </c>
      <c r="N18" s="192">
        <v>2536.1119518652395</v>
      </c>
      <c r="O18" s="192">
        <v>2353.4699389008947</v>
      </c>
      <c r="P18" s="192">
        <v>2666.8234817986222</v>
      </c>
      <c r="EP18" s="113" t="s">
        <v>292</v>
      </c>
      <c r="EQ18" s="127" t="s">
        <v>293</v>
      </c>
    </row>
    <row r="19" spans="1:258" ht="27" customHeight="1">
      <c r="A19" s="220">
        <v>20</v>
      </c>
      <c r="B19" s="139" t="str">
        <f>IF('1'!A1=1,D19,F19)</f>
        <v xml:space="preserve">продукти переробки овочів, плодів </v>
      </c>
      <c r="C19" s="281">
        <v>20</v>
      </c>
      <c r="D19" s="286" t="s">
        <v>65</v>
      </c>
      <c r="E19" s="281">
        <v>20</v>
      </c>
      <c r="F19" s="286" t="s">
        <v>117</v>
      </c>
      <c r="G19" s="198">
        <v>102.06291890358118</v>
      </c>
      <c r="H19" s="198">
        <v>70.30428902425993</v>
      </c>
      <c r="I19" s="198">
        <v>94.831899701249085</v>
      </c>
      <c r="J19" s="198">
        <v>80.808743075309422</v>
      </c>
      <c r="K19" s="192">
        <v>79.459128367328859</v>
      </c>
      <c r="L19" s="192">
        <v>88.132874854641955</v>
      </c>
      <c r="M19" s="192">
        <v>74.839267219633285</v>
      </c>
      <c r="N19" s="192">
        <v>110.03804747955581</v>
      </c>
      <c r="O19" s="192">
        <v>107.60657819648024</v>
      </c>
      <c r="P19" s="192">
        <v>215.77883591997673</v>
      </c>
      <c r="EP19" s="113" t="s">
        <v>306</v>
      </c>
      <c r="EQ19" s="127" t="s">
        <v>307</v>
      </c>
      <c r="IW19" s="113" t="s">
        <v>267</v>
      </c>
      <c r="IX19" s="127" t="s">
        <v>269</v>
      </c>
    </row>
    <row r="20" spans="1:258" ht="28.5" customHeight="1">
      <c r="A20" s="220">
        <v>23</v>
      </c>
      <c r="B20" s="139" t="str">
        <f>IF('1'!A1=1,D20,F20)</f>
        <v>залишки і відходи харчової промисловості</v>
      </c>
      <c r="C20" s="325">
        <v>23</v>
      </c>
      <c r="D20" s="326" t="s">
        <v>39</v>
      </c>
      <c r="E20" s="325">
        <v>23</v>
      </c>
      <c r="F20" s="326" t="s">
        <v>118</v>
      </c>
      <c r="G20" s="198">
        <v>413.56309981073343</v>
      </c>
      <c r="H20" s="198">
        <v>380.75583211539322</v>
      </c>
      <c r="I20" s="198">
        <v>424.31441553832627</v>
      </c>
      <c r="J20" s="198">
        <v>425.80735095816698</v>
      </c>
      <c r="K20" s="192">
        <v>450.21130906373634</v>
      </c>
      <c r="L20" s="192">
        <v>400.39596457981162</v>
      </c>
      <c r="M20" s="192">
        <v>398.80003575576501</v>
      </c>
      <c r="N20" s="192">
        <v>486.80063635780061</v>
      </c>
      <c r="O20" s="192">
        <v>742.05540734437659</v>
      </c>
      <c r="P20" s="192">
        <v>754.42806001265876</v>
      </c>
      <c r="EP20" s="113" t="s">
        <v>308</v>
      </c>
      <c r="EQ20" s="127" t="s">
        <v>309</v>
      </c>
      <c r="IW20" s="113" t="s">
        <v>268</v>
      </c>
      <c r="IX20" s="127" t="s">
        <v>270</v>
      </c>
    </row>
    <row r="21" spans="1:258" ht="23.25" customHeight="1">
      <c r="A21" s="135"/>
      <c r="B21" s="136" t="str">
        <f>IF('1'!A1=1,D21,F21)</f>
        <v>Мінеральні продукти</v>
      </c>
      <c r="C21" s="327"/>
      <c r="D21" s="327" t="s">
        <v>2</v>
      </c>
      <c r="E21" s="327"/>
      <c r="F21" s="327" t="s">
        <v>119</v>
      </c>
      <c r="G21" s="197">
        <v>1150.833873208865</v>
      </c>
      <c r="H21" s="197">
        <v>1167.8744096245509</v>
      </c>
      <c r="I21" s="197">
        <v>1828.5626878015062</v>
      </c>
      <c r="J21" s="197">
        <v>2070.9487077032632</v>
      </c>
      <c r="K21" s="193">
        <v>2149.7417558352799</v>
      </c>
      <c r="L21" s="193">
        <v>1629.0933730881472</v>
      </c>
      <c r="M21" s="193">
        <v>3007.3624030281399</v>
      </c>
      <c r="N21" s="193">
        <v>3119.5374376640229</v>
      </c>
      <c r="O21" s="193">
        <v>1792.1364362005788</v>
      </c>
      <c r="P21" s="193">
        <v>1653.805281651199</v>
      </c>
      <c r="EP21" s="113" t="s">
        <v>310</v>
      </c>
      <c r="EQ21" s="127" t="s">
        <v>311</v>
      </c>
    </row>
    <row r="22" spans="1:258" ht="18" customHeight="1">
      <c r="A22" s="204">
        <v>2601</v>
      </c>
      <c r="B22" s="138" t="str">
        <f>IF('1'!A1=1,D22,F22)</f>
        <v>руди та концентрати залізні</v>
      </c>
      <c r="C22" s="325">
        <v>2601</v>
      </c>
      <c r="D22" s="328" t="s">
        <v>40</v>
      </c>
      <c r="E22" s="325">
        <v>2601</v>
      </c>
      <c r="F22" s="328" t="s">
        <v>120</v>
      </c>
      <c r="G22" s="198">
        <v>812.46102106010289</v>
      </c>
      <c r="H22" s="198">
        <v>756.48368099333686</v>
      </c>
      <c r="I22" s="198">
        <v>1324.7541920749868</v>
      </c>
      <c r="J22" s="198">
        <v>1476.9472458739028</v>
      </c>
      <c r="K22" s="192">
        <v>1520.4641535254166</v>
      </c>
      <c r="L22" s="192">
        <v>1214.7582083596819</v>
      </c>
      <c r="M22" s="192">
        <v>2482.2628729889302</v>
      </c>
      <c r="N22" s="192">
        <v>2122.1809872036965</v>
      </c>
      <c r="O22" s="192">
        <v>1486.1516280006467</v>
      </c>
      <c r="P22" s="192">
        <v>1458.4625978000636</v>
      </c>
      <c r="EP22" s="113" t="s">
        <v>312</v>
      </c>
      <c r="EQ22" s="127" t="s">
        <v>313</v>
      </c>
    </row>
    <row r="23" spans="1:258" ht="27" customHeight="1">
      <c r="A23" s="215">
        <v>2701</v>
      </c>
      <c r="B23" s="139" t="str">
        <f>IF('1'!A1=1,D23,F23)</f>
        <v>вугілля кам'яне, антрацит, брикети</v>
      </c>
      <c r="C23" s="325">
        <v>2701</v>
      </c>
      <c r="D23" s="326" t="s">
        <v>57</v>
      </c>
      <c r="E23" s="325">
        <v>2701</v>
      </c>
      <c r="F23" s="326" t="s">
        <v>121</v>
      </c>
      <c r="G23" s="198">
        <v>40.263210587670073</v>
      </c>
      <c r="H23" s="198">
        <v>23.667169173939367</v>
      </c>
      <c r="I23" s="198">
        <v>39</v>
      </c>
      <c r="J23" s="198">
        <v>3</v>
      </c>
      <c r="K23" s="192">
        <v>9.4989389068195901E-2</v>
      </c>
      <c r="L23" s="192">
        <v>1.8130745612036499E-4</v>
      </c>
      <c r="M23" s="192">
        <v>1</v>
      </c>
      <c r="N23" s="192">
        <v>206.78779562239299</v>
      </c>
      <c r="O23" s="192">
        <v>100.10155852454541</v>
      </c>
      <c r="P23" s="192">
        <v>22.819834522529799</v>
      </c>
      <c r="EP23" s="113" t="s">
        <v>331</v>
      </c>
      <c r="EQ23" s="127" t="s">
        <v>297</v>
      </c>
    </row>
    <row r="24" spans="1:258" ht="27.75" customHeight="1">
      <c r="A24" s="204">
        <v>2710</v>
      </c>
      <c r="B24" s="139" t="str">
        <f>IF('1'!A1=1,D24,F24)</f>
        <v>нафта або нафтопродукти, крім сирих</v>
      </c>
      <c r="C24" s="325">
        <v>2710</v>
      </c>
      <c r="D24" s="326" t="s">
        <v>62</v>
      </c>
      <c r="E24" s="325">
        <v>2710</v>
      </c>
      <c r="F24" s="326" t="s">
        <v>122</v>
      </c>
      <c r="G24" s="198">
        <v>63.942090003136961</v>
      </c>
      <c r="H24" s="198">
        <v>49.155969272973778</v>
      </c>
      <c r="I24" s="198">
        <v>122.16886209566071</v>
      </c>
      <c r="J24" s="198">
        <v>161.09115264822532</v>
      </c>
      <c r="K24" s="192">
        <v>181.75927288175205</v>
      </c>
      <c r="L24" s="192">
        <v>70.862239906859358</v>
      </c>
      <c r="M24" s="192">
        <v>88.70638476161443</v>
      </c>
      <c r="N24" s="192">
        <v>26.861646905389598</v>
      </c>
      <c r="O24" s="192">
        <v>10.687230452816296</v>
      </c>
      <c r="P24" s="192">
        <v>4.0901180745736454</v>
      </c>
    </row>
    <row r="25" spans="1:258" ht="27.6" customHeight="1">
      <c r="A25" s="204">
        <v>2716</v>
      </c>
      <c r="B25" s="139" t="str">
        <f>IF('1'!A1=1,D25,F25)</f>
        <v>електроенергія</v>
      </c>
      <c r="C25" s="325">
        <v>2716</v>
      </c>
      <c r="D25" s="326" t="s">
        <v>41</v>
      </c>
      <c r="E25" s="325">
        <v>2716</v>
      </c>
      <c r="F25" s="329" t="s">
        <v>123</v>
      </c>
      <c r="G25" s="198">
        <v>133.67056773924236</v>
      </c>
      <c r="H25" s="198">
        <v>129.08105364526347</v>
      </c>
      <c r="I25" s="198">
        <v>162.99210161538591</v>
      </c>
      <c r="J25" s="198">
        <v>235.94373117281941</v>
      </c>
      <c r="K25" s="192">
        <v>301.15775408001423</v>
      </c>
      <c r="L25" s="192">
        <v>235.55391604190959</v>
      </c>
      <c r="M25" s="192">
        <v>210.5437263850136</v>
      </c>
      <c r="N25" s="192">
        <v>517.66198489458475</v>
      </c>
      <c r="O25" s="192">
        <v>72.049757095570811</v>
      </c>
      <c r="P25" s="192">
        <v>61.63285323607915</v>
      </c>
      <c r="IT25" s="229" t="s">
        <v>290</v>
      </c>
      <c r="IU25" s="229" t="s">
        <v>291</v>
      </c>
      <c r="IV25" s="309"/>
    </row>
    <row r="26" spans="1:258" ht="27.6" customHeight="1">
      <c r="A26" s="135"/>
      <c r="B26" s="136" t="str">
        <f>IF('1'!A1=1,D26,F26)</f>
        <v>Продукція хімічної та пов'язаних з нею галузей промисловості</v>
      </c>
      <c r="C26" s="327"/>
      <c r="D26" s="327" t="s">
        <v>3</v>
      </c>
      <c r="E26" s="327"/>
      <c r="F26" s="327" t="s">
        <v>124</v>
      </c>
      <c r="G26" s="197">
        <v>547.34576875677203</v>
      </c>
      <c r="H26" s="197">
        <v>495.26966849475787</v>
      </c>
      <c r="I26" s="197">
        <v>618.11274292278858</v>
      </c>
      <c r="J26" s="197">
        <v>764.25787192890675</v>
      </c>
      <c r="K26" s="193">
        <v>701.28256490992203</v>
      </c>
      <c r="L26" s="193">
        <v>680.00819064361485</v>
      </c>
      <c r="M26" s="193">
        <v>1093.709028961887</v>
      </c>
      <c r="N26" s="193">
        <v>955.77528348907344</v>
      </c>
      <c r="O26" s="193">
        <v>693.21093838956801</v>
      </c>
      <c r="P26" s="193">
        <v>868.00031435966332</v>
      </c>
    </row>
    <row r="27" spans="1:258" ht="24.75" customHeight="1">
      <c r="A27" s="135"/>
      <c r="B27" s="136" t="str">
        <f>IF('1'!A1=1,D27,F27)</f>
        <v>Деревина та вироби з неї</v>
      </c>
      <c r="C27" s="327"/>
      <c r="D27" s="327" t="s">
        <v>4</v>
      </c>
      <c r="E27" s="327"/>
      <c r="F27" s="330" t="s">
        <v>125</v>
      </c>
      <c r="G27" s="197">
        <v>658.54774943835787</v>
      </c>
      <c r="H27" s="197">
        <v>737.70073778141364</v>
      </c>
      <c r="I27" s="197">
        <v>794.53763457344348</v>
      </c>
      <c r="J27" s="197">
        <v>926.30620199738291</v>
      </c>
      <c r="K27" s="193">
        <v>955.17399460533306</v>
      </c>
      <c r="L27" s="193">
        <v>940.63222433478552</v>
      </c>
      <c r="M27" s="193">
        <v>1341.8000529825431</v>
      </c>
      <c r="N27" s="193">
        <v>1647.1706698838209</v>
      </c>
      <c r="O27" s="193">
        <v>1279.5445353756731</v>
      </c>
      <c r="P27" s="193">
        <v>1204.9652937239866</v>
      </c>
    </row>
    <row r="28" spans="1:258" ht="22.5" customHeight="1">
      <c r="A28" s="135"/>
      <c r="B28" s="136" t="str">
        <f>IF('1'!A1=1,D28,F28)</f>
        <v>Промислові вироби</v>
      </c>
      <c r="C28" s="327"/>
      <c r="D28" s="327" t="s">
        <v>5</v>
      </c>
      <c r="E28" s="327"/>
      <c r="F28" s="330" t="s">
        <v>126</v>
      </c>
      <c r="G28" s="197">
        <v>123.68867755889141</v>
      </c>
      <c r="H28" s="197">
        <v>142.60568944926399</v>
      </c>
      <c r="I28" s="197">
        <v>179.60882982635658</v>
      </c>
      <c r="J28" s="197">
        <v>241.22438707004937</v>
      </c>
      <c r="K28" s="193">
        <v>308.48972395061992</v>
      </c>
      <c r="L28" s="193">
        <v>327.47699213877621</v>
      </c>
      <c r="M28" s="193">
        <v>425.60552765251242</v>
      </c>
      <c r="N28" s="193">
        <v>366.65629351525041</v>
      </c>
      <c r="O28" s="193">
        <v>359.50481680108788</v>
      </c>
      <c r="P28" s="193">
        <v>381.9519656339283</v>
      </c>
    </row>
    <row r="29" spans="1:258" ht="27" customHeight="1">
      <c r="A29" s="135"/>
      <c r="B29" s="136" t="str">
        <f>IF('1'!A1=1,D29,F29)</f>
        <v>Чорні й кольорові метали та вироби з них</v>
      </c>
      <c r="C29" s="327"/>
      <c r="D29" s="327" t="s">
        <v>6</v>
      </c>
      <c r="E29" s="327"/>
      <c r="F29" s="327" t="s">
        <v>127</v>
      </c>
      <c r="G29" s="197">
        <v>2423.8143197017926</v>
      </c>
      <c r="H29" s="197">
        <v>2512.5077672536149</v>
      </c>
      <c r="I29" s="197">
        <v>2987.2037644738948</v>
      </c>
      <c r="J29" s="197">
        <v>3388.4128603332615</v>
      </c>
      <c r="K29" s="193">
        <v>3077.1064843001941</v>
      </c>
      <c r="L29" s="193">
        <v>2474.6879703661998</v>
      </c>
      <c r="M29" s="193">
        <v>5267.6280111427895</v>
      </c>
      <c r="N29" s="193">
        <v>3341.4511289790007</v>
      </c>
      <c r="O29" s="193">
        <v>2780.502035401003</v>
      </c>
      <c r="P29" s="193">
        <v>2628.8573778113409</v>
      </c>
    </row>
    <row r="30" spans="1:258" ht="20.25" customHeight="1">
      <c r="A30" s="204">
        <v>7202</v>
      </c>
      <c r="B30" s="139" t="str">
        <f>IF('1'!A1=1,D30,F30)</f>
        <v>феросплави</v>
      </c>
      <c r="C30" s="325">
        <v>7202</v>
      </c>
      <c r="D30" s="326" t="s">
        <v>42</v>
      </c>
      <c r="E30" s="325">
        <v>7202</v>
      </c>
      <c r="F30" s="329" t="s">
        <v>128</v>
      </c>
      <c r="G30" s="198">
        <v>192.6877375993609</v>
      </c>
      <c r="H30" s="198">
        <v>173.21317838502199</v>
      </c>
      <c r="I30" s="198">
        <v>417.77209471525111</v>
      </c>
      <c r="J30" s="198">
        <v>368.99256007083517</v>
      </c>
      <c r="K30" s="192">
        <v>331.21583006812932</v>
      </c>
      <c r="L30" s="192">
        <v>247.27327873548282</v>
      </c>
      <c r="M30" s="192">
        <v>402.71078893318497</v>
      </c>
      <c r="N30" s="192">
        <v>386.0429965645742</v>
      </c>
      <c r="O30" s="192">
        <v>202.16328018511783</v>
      </c>
      <c r="P30" s="192">
        <v>55.202850336250343</v>
      </c>
    </row>
    <row r="31" spans="1:258" ht="24.75" customHeight="1">
      <c r="A31" s="204">
        <v>7207</v>
      </c>
      <c r="B31" s="139" t="str">
        <f>IF('1'!A1=1,D31,F31)</f>
        <v>напівфабрикати з вуглецевої сталі</v>
      </c>
      <c r="C31" s="325">
        <v>7207</v>
      </c>
      <c r="D31" s="326" t="s">
        <v>43</v>
      </c>
      <c r="E31" s="325">
        <v>7207</v>
      </c>
      <c r="F31" s="326" t="s">
        <v>129</v>
      </c>
      <c r="G31" s="198">
        <v>637.44113496999103</v>
      </c>
      <c r="H31" s="198">
        <v>645.06617075734096</v>
      </c>
      <c r="I31" s="198">
        <v>840.69188227646976</v>
      </c>
      <c r="J31" s="198">
        <v>1110.4639081938249</v>
      </c>
      <c r="K31" s="192">
        <v>1072.7423176490561</v>
      </c>
      <c r="L31" s="192">
        <v>834.45834914245586</v>
      </c>
      <c r="M31" s="192">
        <v>1493.2438964799815</v>
      </c>
      <c r="N31" s="192">
        <v>658.42477747829491</v>
      </c>
      <c r="O31" s="192">
        <v>466.88918749425153</v>
      </c>
      <c r="P31" s="192">
        <v>502.68166651183338</v>
      </c>
    </row>
    <row r="32" spans="1:258" ht="23.4" customHeight="1">
      <c r="A32" s="204">
        <v>7208</v>
      </c>
      <c r="B32" s="139" t="str">
        <f>IF('1'!A1=1,D32,F32)</f>
        <v>прокат плоский з вуглецевої сталі</v>
      </c>
      <c r="C32" s="325">
        <v>7208</v>
      </c>
      <c r="D32" s="326" t="s">
        <v>53</v>
      </c>
      <c r="E32" s="325">
        <v>7208</v>
      </c>
      <c r="F32" s="326" t="s">
        <v>130</v>
      </c>
      <c r="G32" s="198">
        <v>631.17355049593993</v>
      </c>
      <c r="H32" s="198">
        <v>611.70522836384123</v>
      </c>
      <c r="I32" s="198">
        <v>622.25370934522016</v>
      </c>
      <c r="J32" s="198">
        <v>563.2785995275558</v>
      </c>
      <c r="K32" s="192">
        <v>466.83469491015859</v>
      </c>
      <c r="L32" s="192">
        <v>348.31406120358156</v>
      </c>
      <c r="M32" s="192">
        <v>1073.4774110245862</v>
      </c>
      <c r="N32" s="192">
        <v>448.00668208782713</v>
      </c>
      <c r="O32" s="192">
        <v>439.73115475044727</v>
      </c>
      <c r="P32" s="192">
        <v>636.59199399207534</v>
      </c>
      <c r="IU32" s="113" t="s">
        <v>230</v>
      </c>
      <c r="IV32" s="127" t="s">
        <v>231</v>
      </c>
    </row>
    <row r="33" spans="1:16" ht="26.4" customHeight="1">
      <c r="A33" s="135"/>
      <c r="B33" s="136" t="str">
        <f>IF('1'!A1=1,D33,F33)</f>
        <v xml:space="preserve">Машини та устаткування, транспортні засоби, прилади </v>
      </c>
      <c r="C33" s="327"/>
      <c r="D33" s="327" t="s">
        <v>44</v>
      </c>
      <c r="E33" s="327"/>
      <c r="F33" s="327" t="s">
        <v>131</v>
      </c>
      <c r="G33" s="197">
        <v>555.10715270713922</v>
      </c>
      <c r="H33" s="197">
        <v>516.74729312274667</v>
      </c>
      <c r="I33" s="197">
        <v>588.60021647253484</v>
      </c>
      <c r="J33" s="197">
        <v>647.97541085480793</v>
      </c>
      <c r="K33" s="193">
        <v>921.86716699994531</v>
      </c>
      <c r="L33" s="193">
        <v>945.52607164759092</v>
      </c>
      <c r="M33" s="193">
        <v>1131.9928858261717</v>
      </c>
      <c r="N33" s="193">
        <v>1273.6971679848939</v>
      </c>
      <c r="O33" s="193">
        <v>1215.1704352192357</v>
      </c>
      <c r="P33" s="193">
        <v>1183.7478405220729</v>
      </c>
    </row>
    <row r="34" spans="1:16" ht="19.95" customHeight="1">
      <c r="A34" s="220">
        <v>84</v>
      </c>
      <c r="B34" s="139" t="str">
        <f>IF('1'!A1=1,D34,F34)</f>
        <v>механічні машини, апарати</v>
      </c>
      <c r="C34" s="325">
        <v>84</v>
      </c>
      <c r="D34" s="326" t="s">
        <v>59</v>
      </c>
      <c r="E34" s="325">
        <v>84</v>
      </c>
      <c r="F34" s="326" t="s">
        <v>132</v>
      </c>
      <c r="G34" s="198">
        <v>269.924317830615</v>
      </c>
      <c r="H34" s="198">
        <v>271.62072838504946</v>
      </c>
      <c r="I34" s="198">
        <v>325.89136212401218</v>
      </c>
      <c r="J34" s="198">
        <v>341.79124294320138</v>
      </c>
      <c r="K34" s="192">
        <v>393.83242568624883</v>
      </c>
      <c r="L34" s="192">
        <v>406.57692922356171</v>
      </c>
      <c r="M34" s="192">
        <v>458.22902863476531</v>
      </c>
      <c r="N34" s="192">
        <v>497.53478704962168</v>
      </c>
      <c r="O34" s="192">
        <v>396.11906409272103</v>
      </c>
      <c r="P34" s="192">
        <v>355.00946398256872</v>
      </c>
    </row>
    <row r="35" spans="1:16" ht="28.2" customHeight="1">
      <c r="A35" s="220">
        <v>85</v>
      </c>
      <c r="B35" s="139" t="str">
        <f>IF('1'!A1=1,D35,F35)</f>
        <v>електричні машини та устаткування</v>
      </c>
      <c r="C35" s="325">
        <v>85</v>
      </c>
      <c r="D35" s="326" t="s">
        <v>60</v>
      </c>
      <c r="E35" s="325">
        <v>85</v>
      </c>
      <c r="F35" s="326" t="s">
        <v>133</v>
      </c>
      <c r="G35" s="198">
        <v>103.03213490605245</v>
      </c>
      <c r="H35" s="198">
        <v>114.34887635974906</v>
      </c>
      <c r="I35" s="198">
        <v>145.4052158920519</v>
      </c>
      <c r="J35" s="198">
        <v>180.53234734799008</v>
      </c>
      <c r="K35" s="192">
        <v>344.20678722420348</v>
      </c>
      <c r="L35" s="192">
        <v>322.01327137620751</v>
      </c>
      <c r="M35" s="192">
        <v>466.77798119747609</v>
      </c>
      <c r="N35" s="192">
        <v>524.46364888444668</v>
      </c>
      <c r="O35" s="192">
        <v>574.49100797336382</v>
      </c>
      <c r="P35" s="192">
        <v>528.24655857666062</v>
      </c>
    </row>
    <row r="36" spans="1:16" ht="28.95" customHeight="1">
      <c r="A36" s="222">
        <v>86</v>
      </c>
      <c r="B36" s="181" t="str">
        <f>IF('1'!A1=1,D36,F36)</f>
        <v>залізничні або трамвайні локомотиви</v>
      </c>
      <c r="C36" s="325">
        <v>86</v>
      </c>
      <c r="D36" s="326" t="s">
        <v>63</v>
      </c>
      <c r="E36" s="325">
        <v>86</v>
      </c>
      <c r="F36" s="326" t="s">
        <v>134</v>
      </c>
      <c r="G36" s="230">
        <v>44.520998721615115</v>
      </c>
      <c r="H36" s="230">
        <v>43.804884009292721</v>
      </c>
      <c r="I36" s="230">
        <v>41.763459454168654</v>
      </c>
      <c r="J36" s="230">
        <v>54.452758664006822</v>
      </c>
      <c r="K36" s="194">
        <v>79.713919260551265</v>
      </c>
      <c r="L36" s="194">
        <v>117.47274164534942</v>
      </c>
      <c r="M36" s="194">
        <v>93.518935332151472</v>
      </c>
      <c r="N36" s="194">
        <v>97.729980632443784</v>
      </c>
      <c r="O36" s="194">
        <v>128.40756261304111</v>
      </c>
      <c r="P36" s="194">
        <v>163.8346374055848</v>
      </c>
    </row>
    <row r="37" spans="1:16">
      <c r="A37" s="103" t="str">
        <f>IF('1'!A1=1,C37,E37)</f>
        <v>*За даними Державної служби статистики України</v>
      </c>
      <c r="B37" s="143"/>
      <c r="C37" s="275" t="s">
        <v>178</v>
      </c>
      <c r="D37" s="276"/>
      <c r="E37" s="277" t="s">
        <v>82</v>
      </c>
      <c r="F37" s="276"/>
      <c r="G37" s="144"/>
      <c r="H37" s="144"/>
      <c r="I37" s="144"/>
      <c r="J37" s="144"/>
      <c r="K37" s="144"/>
      <c r="L37" s="144"/>
      <c r="M37" s="144"/>
      <c r="N37" s="144"/>
      <c r="O37" s="144"/>
    </row>
    <row r="38" spans="1:16">
      <c r="A38" s="102" t="str">
        <f>IF('1'!A1=1,C38,E38)</f>
        <v>Примітки:</v>
      </c>
      <c r="B38" s="140"/>
      <c r="C38" s="271" t="s">
        <v>183</v>
      </c>
      <c r="D38" s="278"/>
      <c r="E38" s="273" t="s">
        <v>184</v>
      </c>
      <c r="F38" s="278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1:16" ht="15.75" customHeight="1">
      <c r="A39" s="128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0"/>
      <c r="C39" s="279" t="s">
        <v>339</v>
      </c>
      <c r="D39" s="280"/>
      <c r="E39" s="294" t="s">
        <v>340</v>
      </c>
      <c r="F39" s="280"/>
      <c r="G39" s="145"/>
      <c r="H39" s="145"/>
      <c r="I39" s="145"/>
      <c r="J39" s="145"/>
      <c r="K39" s="145"/>
      <c r="L39" s="145"/>
      <c r="M39" s="145"/>
      <c r="N39" s="145"/>
      <c r="O39" s="145"/>
    </row>
    <row r="40" spans="1:16" ht="21" customHeight="1">
      <c r="A40" s="189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40" s="103"/>
      <c r="C40" s="265" t="s">
        <v>226</v>
      </c>
      <c r="D40" s="266"/>
      <c r="E40" s="265"/>
      <c r="F40" s="265" t="s">
        <v>227</v>
      </c>
    </row>
    <row r="71" spans="1:267" s="232" customFormat="1">
      <c r="A71" s="231"/>
      <c r="C71" s="233"/>
      <c r="D71" s="233"/>
      <c r="E71" s="233"/>
      <c r="F71" s="233"/>
      <c r="P71" s="250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34"/>
      <c r="CU71" s="234"/>
      <c r="CV71" s="234"/>
      <c r="CW71" s="234"/>
      <c r="CX71" s="234"/>
      <c r="CY71" s="234"/>
      <c r="CZ71" s="234"/>
      <c r="DA71" s="234"/>
      <c r="DB71" s="234"/>
      <c r="DC71" s="234"/>
      <c r="DD71" s="234"/>
      <c r="DE71" s="234"/>
      <c r="DF71" s="234"/>
      <c r="DG71" s="234"/>
      <c r="DH71" s="234"/>
      <c r="DI71" s="234"/>
      <c r="DJ71" s="234"/>
      <c r="DK71" s="234"/>
      <c r="DL71" s="234"/>
      <c r="DM71" s="234"/>
      <c r="DN71" s="23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34"/>
      <c r="EL71" s="234"/>
      <c r="EM71" s="234"/>
      <c r="EN71" s="234"/>
      <c r="EO71" s="234"/>
      <c r="EP71" s="234"/>
      <c r="EQ71" s="234"/>
      <c r="ER71" s="234"/>
      <c r="ES71" s="234"/>
      <c r="ET71" s="234"/>
      <c r="EU71" s="234"/>
      <c r="EV71" s="234"/>
      <c r="EW71" s="244"/>
      <c r="EX71" s="244"/>
      <c r="EY71" s="244"/>
      <c r="EZ71" s="244"/>
      <c r="FA71" s="244"/>
      <c r="FB71" s="244"/>
      <c r="FC71" s="244"/>
      <c r="FD71" s="244"/>
      <c r="FE71" s="244"/>
      <c r="FF71" s="244"/>
      <c r="FG71" s="244"/>
      <c r="FH71" s="244"/>
      <c r="FI71" s="244"/>
      <c r="FJ71" s="244"/>
      <c r="FK71" s="244"/>
      <c r="FL71" s="244"/>
      <c r="FM71" s="244"/>
      <c r="FN71" s="244"/>
      <c r="FO71" s="244"/>
      <c r="FP71" s="244"/>
      <c r="FQ71" s="244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34"/>
      <c r="GC71" s="234"/>
      <c r="GD71" s="234"/>
      <c r="GE71" s="234"/>
      <c r="GF71" s="234"/>
      <c r="GG71" s="234"/>
      <c r="GH71" s="234"/>
      <c r="GI71" s="234"/>
      <c r="GJ71" s="234"/>
      <c r="GK71" s="234"/>
      <c r="GL71" s="234"/>
      <c r="GM71" s="234"/>
      <c r="GN71" s="234"/>
      <c r="GO71" s="234"/>
      <c r="GP71" s="234"/>
      <c r="GQ71" s="234"/>
      <c r="GR71" s="234"/>
      <c r="GS71" s="234"/>
      <c r="GT71" s="234"/>
      <c r="GU71" s="234"/>
      <c r="IP71" s="234"/>
      <c r="IQ71" s="234"/>
      <c r="IR71" s="234"/>
      <c r="IS71" s="234"/>
      <c r="IT71" s="234"/>
      <c r="IU71" s="234"/>
      <c r="IV71" s="234"/>
      <c r="IW71" s="234"/>
      <c r="IX71" s="234"/>
      <c r="IY71" s="234"/>
      <c r="IZ71" s="234"/>
      <c r="JA71" s="234"/>
      <c r="JB71" s="234"/>
      <c r="JC71" s="234"/>
      <c r="JD71" s="234"/>
      <c r="JE71" s="234"/>
      <c r="JF71" s="234"/>
      <c r="JG71" s="234"/>
    </row>
    <row r="72" spans="1:267" s="232" customFormat="1" ht="13.5" customHeight="1">
      <c r="A72" s="404"/>
      <c r="B72" s="405"/>
      <c r="C72" s="405"/>
      <c r="D72" s="405"/>
      <c r="E72" s="405"/>
      <c r="F72" s="405"/>
      <c r="P72" s="250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244"/>
      <c r="CE72" s="244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244"/>
      <c r="CS72" s="244"/>
      <c r="CT72" s="234"/>
      <c r="CU72" s="234"/>
      <c r="CV72" s="234"/>
      <c r="CW72" s="234"/>
      <c r="CX72" s="234"/>
      <c r="CY72" s="234"/>
      <c r="CZ72" s="234"/>
      <c r="DA72" s="234"/>
      <c r="DB72" s="234"/>
      <c r="DC72" s="234"/>
      <c r="DD72" s="234"/>
      <c r="DE72" s="234"/>
      <c r="DF72" s="234"/>
      <c r="DG72" s="234"/>
      <c r="DH72" s="234"/>
      <c r="DI72" s="234"/>
      <c r="DJ72" s="234"/>
      <c r="DK72" s="234"/>
      <c r="DL72" s="234"/>
      <c r="DM72" s="234"/>
      <c r="DN72" s="234"/>
      <c r="DO72" s="244"/>
      <c r="DP72" s="244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244"/>
      <c r="EC72" s="244"/>
      <c r="ED72" s="244"/>
      <c r="EE72" s="244"/>
      <c r="EF72" s="244"/>
      <c r="EG72" s="244"/>
      <c r="EH72" s="244"/>
      <c r="EI72" s="244"/>
      <c r="EJ72" s="244"/>
      <c r="EK72" s="234"/>
      <c r="EL72" s="234"/>
      <c r="EM72" s="234"/>
      <c r="EN72" s="234"/>
      <c r="EO72" s="234"/>
      <c r="EP72" s="234"/>
      <c r="EQ72" s="234"/>
      <c r="ER72" s="234"/>
      <c r="ES72" s="234"/>
      <c r="ET72" s="234"/>
      <c r="EU72" s="234"/>
      <c r="EV72" s="234"/>
      <c r="EW72" s="244"/>
      <c r="EX72" s="244"/>
      <c r="EY72" s="244"/>
      <c r="EZ72" s="244"/>
      <c r="FA72" s="244"/>
      <c r="FB72" s="244"/>
      <c r="FC72" s="244"/>
      <c r="FD72" s="244"/>
      <c r="FE72" s="244"/>
      <c r="FF72" s="244"/>
      <c r="FG72" s="244"/>
      <c r="FH72" s="244"/>
      <c r="FI72" s="244"/>
      <c r="FJ72" s="244"/>
      <c r="FK72" s="244"/>
      <c r="FL72" s="244"/>
      <c r="FM72" s="244"/>
      <c r="FN72" s="244"/>
      <c r="FO72" s="244"/>
      <c r="FP72" s="244"/>
      <c r="FQ72" s="244"/>
      <c r="FR72" s="244"/>
      <c r="FS72" s="244"/>
      <c r="FT72" s="244"/>
      <c r="FU72" s="244"/>
      <c r="FV72" s="244"/>
      <c r="FW72" s="244"/>
      <c r="FX72" s="244"/>
      <c r="FY72" s="244"/>
      <c r="FZ72" s="244"/>
      <c r="GA72" s="244"/>
      <c r="GB72" s="234"/>
      <c r="GC72" s="234"/>
      <c r="GD72" s="234"/>
      <c r="GE72" s="234"/>
      <c r="GF72" s="234"/>
      <c r="GG72" s="234"/>
      <c r="GH72" s="234"/>
      <c r="GI72" s="234"/>
      <c r="GJ72" s="234"/>
      <c r="GK72" s="234"/>
      <c r="GL72" s="234"/>
      <c r="GM72" s="234"/>
      <c r="GN72" s="234"/>
      <c r="GO72" s="234"/>
      <c r="GP72" s="234"/>
      <c r="GQ72" s="234"/>
      <c r="GR72" s="234"/>
      <c r="GS72" s="234"/>
      <c r="GT72" s="234"/>
      <c r="GU72" s="234"/>
      <c r="IP72" s="234"/>
      <c r="IQ72" s="234"/>
      <c r="IR72" s="234"/>
      <c r="IS72" s="234"/>
      <c r="IT72" s="234"/>
      <c r="IU72" s="234"/>
      <c r="IV72" s="234"/>
      <c r="IW72" s="234"/>
      <c r="IX72" s="234"/>
      <c r="IY72" s="234"/>
      <c r="IZ72" s="234"/>
      <c r="JA72" s="234"/>
      <c r="JB72" s="234"/>
      <c r="JC72" s="234"/>
      <c r="JD72" s="234"/>
      <c r="JE72" s="234"/>
      <c r="JF72" s="234"/>
      <c r="JG72" s="234"/>
    </row>
  </sheetData>
  <mergeCells count="17">
    <mergeCell ref="A72:F72"/>
    <mergeCell ref="A6:A7"/>
    <mergeCell ref="B6:B7"/>
    <mergeCell ref="C6:C7"/>
    <mergeCell ref="D6:D7"/>
    <mergeCell ref="J6:J7"/>
    <mergeCell ref="N6:N7"/>
    <mergeCell ref="P6:P7"/>
    <mergeCell ref="F6:F7"/>
    <mergeCell ref="E6:E7"/>
    <mergeCell ref="K6:K7"/>
    <mergeCell ref="L6:L7"/>
    <mergeCell ref="M6:M7"/>
    <mergeCell ref="O6:O7"/>
    <mergeCell ref="G6:G7"/>
    <mergeCell ref="H6:H7"/>
    <mergeCell ref="I6:I7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V42"/>
  <sheetViews>
    <sheetView zoomScale="66" zoomScaleNormal="66" workbookViewId="0">
      <selection activeCell="T8" sqref="T8"/>
    </sheetView>
  </sheetViews>
  <sheetFormatPr defaultColWidth="8" defaultRowHeight="13.2" outlineLevelCol="2"/>
  <cols>
    <col min="1" max="1" width="8.5546875" style="130" customWidth="1"/>
    <col min="2" max="2" width="38.33203125" style="130" customWidth="1"/>
    <col min="3" max="3" width="9.5546875" style="130" hidden="1" customWidth="1" outlineLevel="2"/>
    <col min="4" max="4" width="32.33203125" style="130" hidden="1" customWidth="1" outlineLevel="2"/>
    <col min="5" max="5" width="7.44140625" style="130" hidden="1" customWidth="1" outlineLevel="2"/>
    <col min="6" max="6" width="36.109375" style="130" hidden="1" customWidth="1" outlineLevel="2"/>
    <col min="7" max="7" width="9.88671875" style="130" customWidth="1" collapsed="1"/>
    <col min="8" max="16" width="9.88671875" style="130" customWidth="1"/>
    <col min="17" max="17" width="8" style="141" customWidth="1"/>
    <col min="18" max="93" width="8" style="130" customWidth="1"/>
    <col min="94" max="145" width="8" style="130"/>
    <col min="146" max="146" width="8" style="130" customWidth="1"/>
    <col min="147" max="149" width="8" style="149"/>
    <col min="150" max="154" width="8" style="147"/>
    <col min="155" max="163" width="8" style="130"/>
    <col min="164" max="167" width="8" style="149"/>
    <col min="168" max="168" width="12.109375" style="149" customWidth="1"/>
    <col min="169" max="177" width="8" style="149"/>
    <col min="178" max="186" width="8" style="147"/>
    <col min="187" max="189" width="8" style="149"/>
    <col min="190" max="223" width="8" style="148"/>
    <col min="224" max="230" width="8" style="149"/>
    <col min="231" max="16384" width="8" style="130"/>
  </cols>
  <sheetData>
    <row r="1" spans="1:230" ht="15.75" customHeight="1">
      <c r="A1" s="101" t="str">
        <f>IF('1'!A1=1,"до змісту","to title")</f>
        <v>до змісту</v>
      </c>
      <c r="R1" s="348"/>
      <c r="T1" s="339"/>
      <c r="CS1" s="125"/>
    </row>
    <row r="2" spans="1:230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30">
      <c r="A3" s="132" t="str">
        <f>IF('1'!A1=1,"(відповідно до КПБ6)","(according to BPM6 methodology)")</f>
        <v>(відповідно до КПБ6)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230">
      <c r="A4" s="297" t="str">
        <f>IF('1'!$A$1=1,"Млн Євро"," Euro мillion")</f>
        <v>Млн Євро</v>
      </c>
      <c r="B4" s="100"/>
      <c r="C4" s="100"/>
      <c r="D4" s="100"/>
      <c r="E4" s="100"/>
      <c r="F4" s="100"/>
      <c r="G4" s="132"/>
      <c r="H4" s="132"/>
      <c r="I4" s="132"/>
      <c r="J4" s="132"/>
      <c r="K4" s="132"/>
      <c r="L4" s="132"/>
      <c r="M4" s="132"/>
      <c r="N4" s="132"/>
      <c r="O4" s="132"/>
    </row>
    <row r="5" spans="1:230" ht="21.6" customHeight="1">
      <c r="A5" s="406" t="str">
        <f>IF('1'!A1=1,C5,E5)</f>
        <v>Код згідно з УКТЗЕД</v>
      </c>
      <c r="B5" s="408" t="str">
        <f>IF('1'!A1=1,D5,F5)</f>
        <v>Найменування груп товарів</v>
      </c>
      <c r="C5" s="410" t="s">
        <v>67</v>
      </c>
      <c r="D5" s="402" t="s">
        <v>0</v>
      </c>
      <c r="E5" s="402" t="s">
        <v>137</v>
      </c>
      <c r="F5" s="400" t="s">
        <v>135</v>
      </c>
      <c r="G5" s="396">
        <v>2015</v>
      </c>
      <c r="H5" s="396">
        <v>2016</v>
      </c>
      <c r="I5" s="396">
        <v>2017</v>
      </c>
      <c r="J5" s="396">
        <v>2018</v>
      </c>
      <c r="K5" s="396">
        <v>2019</v>
      </c>
      <c r="L5" s="396">
        <v>2020</v>
      </c>
      <c r="M5" s="396">
        <v>2021</v>
      </c>
      <c r="N5" s="396">
        <v>2022</v>
      </c>
      <c r="O5" s="412">
        <v>2023</v>
      </c>
      <c r="P5" s="366" t="s">
        <v>345</v>
      </c>
    </row>
    <row r="6" spans="1:230" s="150" customFormat="1" ht="24.6" customHeight="1">
      <c r="A6" s="415"/>
      <c r="B6" s="416"/>
      <c r="C6" s="417"/>
      <c r="D6" s="418"/>
      <c r="E6" s="418"/>
      <c r="F6" s="414" t="s">
        <v>136</v>
      </c>
      <c r="G6" s="397"/>
      <c r="H6" s="397"/>
      <c r="I6" s="397"/>
      <c r="J6" s="397"/>
      <c r="K6" s="397"/>
      <c r="L6" s="397"/>
      <c r="M6" s="397"/>
      <c r="N6" s="397"/>
      <c r="O6" s="413"/>
      <c r="P6" s="367"/>
      <c r="Q6" s="361"/>
      <c r="CU6" s="305" t="s">
        <v>327</v>
      </c>
      <c r="CV6" s="306"/>
      <c r="CW6" s="306"/>
      <c r="CX6" s="211"/>
      <c r="CY6" s="211"/>
      <c r="CZ6" s="211"/>
      <c r="DA6" s="307" t="s">
        <v>328</v>
      </c>
      <c r="DB6" s="307"/>
      <c r="DC6" s="307"/>
      <c r="DD6" s="307"/>
      <c r="DE6" s="307"/>
      <c r="EQ6" s="153"/>
      <c r="ER6" s="153"/>
      <c r="ES6" s="153"/>
      <c r="ET6" s="151"/>
      <c r="EU6" s="151"/>
      <c r="EV6" s="151"/>
      <c r="EW6" s="151"/>
      <c r="EX6" s="151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1"/>
      <c r="FW6" s="151"/>
      <c r="FX6" s="151"/>
      <c r="FY6" s="151"/>
      <c r="FZ6" s="151"/>
      <c r="GA6" s="151"/>
      <c r="GB6" s="151"/>
      <c r="GC6" s="151"/>
      <c r="GD6" s="151"/>
      <c r="GE6" s="153"/>
      <c r="GF6" s="153"/>
      <c r="GG6" s="153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3"/>
      <c r="HQ6" s="153"/>
      <c r="HR6" s="153"/>
      <c r="HS6" s="153"/>
      <c r="HT6" s="153"/>
      <c r="HU6" s="153"/>
      <c r="HV6" s="153"/>
    </row>
    <row r="7" spans="1:230" s="150" customFormat="1" ht="24" customHeight="1">
      <c r="A7" s="331"/>
      <c r="B7" s="190" t="str">
        <f>IF('1'!$A$1=1,D7,F7)</f>
        <v>ЄС 27 **</v>
      </c>
      <c r="C7" s="334"/>
      <c r="D7" s="333" t="s">
        <v>188</v>
      </c>
      <c r="E7" s="335"/>
      <c r="F7" s="336" t="s">
        <v>200</v>
      </c>
      <c r="G7" s="196">
        <v>11887.431021569098</v>
      </c>
      <c r="H7" s="196">
        <v>13327.778073565587</v>
      </c>
      <c r="I7" s="196">
        <v>15961.457568746164</v>
      </c>
      <c r="J7" s="196">
        <v>17196.610951902865</v>
      </c>
      <c r="K7" s="195">
        <v>19967.629474704492</v>
      </c>
      <c r="L7" s="195">
        <v>18777.260816984883</v>
      </c>
      <c r="M7" s="195">
        <v>22857.446594451703</v>
      </c>
      <c r="N7" s="195">
        <v>24416.619396961822</v>
      </c>
      <c r="O7" s="195">
        <v>28887.4301509949</v>
      </c>
      <c r="P7" s="196">
        <v>31512.039220382656</v>
      </c>
      <c r="Q7" s="361"/>
      <c r="EQ7" s="153"/>
      <c r="ER7" s="153"/>
      <c r="ES7" s="153"/>
      <c r="ET7" s="151"/>
      <c r="EU7" s="151"/>
      <c r="EV7" s="151"/>
      <c r="EW7" s="151"/>
      <c r="EX7" s="151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1"/>
      <c r="FW7" s="151"/>
      <c r="FX7" s="151"/>
      <c r="FY7" s="151"/>
      <c r="FZ7" s="151"/>
      <c r="GA7" s="151"/>
      <c r="GB7" s="151"/>
      <c r="GC7" s="151"/>
      <c r="GD7" s="151"/>
      <c r="GE7" s="153"/>
      <c r="GF7" s="153"/>
      <c r="GG7" s="153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3"/>
      <c r="HQ7" s="153"/>
      <c r="HR7" s="153"/>
      <c r="HS7" s="153"/>
      <c r="HT7" s="153"/>
      <c r="HU7" s="153"/>
      <c r="HV7" s="153"/>
    </row>
    <row r="8" spans="1:230" ht="27.75" customHeight="1">
      <c r="A8" s="338"/>
      <c r="B8" s="136" t="str">
        <f>IF('1'!A1=1,D8,F8)</f>
        <v>Продовольчі товари та сировина для їх виробництва</v>
      </c>
      <c r="C8" s="332"/>
      <c r="D8" s="285" t="s">
        <v>1</v>
      </c>
      <c r="E8" s="332"/>
      <c r="F8" s="285" t="s">
        <v>113</v>
      </c>
      <c r="G8" s="197">
        <v>1294.0025472578279</v>
      </c>
      <c r="H8" s="197">
        <v>1476.4690961003321</v>
      </c>
      <c r="I8" s="197">
        <v>1705.832841243408</v>
      </c>
      <c r="J8" s="197">
        <v>1972.945293323796</v>
      </c>
      <c r="K8" s="193">
        <v>2444.0762019881586</v>
      </c>
      <c r="L8" s="193">
        <v>2768.2079116553559</v>
      </c>
      <c r="M8" s="193">
        <v>3186.9207863215024</v>
      </c>
      <c r="N8" s="193">
        <v>2978.2316106116259</v>
      </c>
      <c r="O8" s="193">
        <v>3356.6819004437352</v>
      </c>
      <c r="P8" s="193">
        <v>3672.707364434068</v>
      </c>
    </row>
    <row r="9" spans="1:230" s="157" customFormat="1" ht="17.25" customHeight="1">
      <c r="A9" s="220" t="s">
        <v>45</v>
      </c>
      <c r="B9" s="139" t="str">
        <f>IF('1'!A1=1,D9,F9)</f>
        <v>м'ясо та субпродукти</v>
      </c>
      <c r="C9" s="281" t="s">
        <v>45</v>
      </c>
      <c r="D9" s="286" t="s">
        <v>46</v>
      </c>
      <c r="E9" s="281" t="s">
        <v>45</v>
      </c>
      <c r="F9" s="282" t="s">
        <v>138</v>
      </c>
      <c r="G9" s="198">
        <v>82.951284270598819</v>
      </c>
      <c r="H9" s="198">
        <v>69.37062952904266</v>
      </c>
      <c r="I9" s="198">
        <v>93.605116051707739</v>
      </c>
      <c r="J9" s="198">
        <v>132.61709287741752</v>
      </c>
      <c r="K9" s="192">
        <v>130.19447234810877</v>
      </c>
      <c r="L9" s="192">
        <v>128.80685653892675</v>
      </c>
      <c r="M9" s="192">
        <v>173.49100420668316</v>
      </c>
      <c r="N9" s="192">
        <v>196.14674249190128</v>
      </c>
      <c r="O9" s="192">
        <v>122.63395457592583</v>
      </c>
      <c r="P9" s="192">
        <v>84.456036380824258</v>
      </c>
      <c r="Q9" s="362"/>
      <c r="EQ9" s="160"/>
      <c r="ER9" s="160"/>
      <c r="ES9" s="160"/>
      <c r="ET9" s="158"/>
      <c r="EU9" s="158"/>
      <c r="EV9" s="158"/>
      <c r="EW9" s="158"/>
      <c r="EX9" s="158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58"/>
      <c r="FW9" s="158"/>
      <c r="FX9" s="158"/>
      <c r="FY9" s="158"/>
      <c r="FZ9" s="158"/>
      <c r="GA9" s="158"/>
      <c r="GB9" s="158"/>
      <c r="GC9" s="158"/>
      <c r="GD9" s="158"/>
      <c r="GE9" s="160"/>
      <c r="GF9" s="160"/>
      <c r="GG9" s="160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60"/>
      <c r="HQ9" s="160"/>
      <c r="HR9" s="160"/>
      <c r="HS9" s="160"/>
      <c r="HT9" s="160"/>
      <c r="HU9" s="160"/>
      <c r="HV9" s="160"/>
    </row>
    <row r="10" spans="1:230" s="157" customFormat="1" ht="24" customHeight="1">
      <c r="A10" s="220" t="s">
        <v>47</v>
      </c>
      <c r="B10" s="139" t="str">
        <f>IF('1'!A1=1,D10,F10)</f>
        <v>їстівні плоди та горіхи</v>
      </c>
      <c r="C10" s="281" t="s">
        <v>47</v>
      </c>
      <c r="D10" s="286" t="s">
        <v>48</v>
      </c>
      <c r="E10" s="281" t="s">
        <v>47</v>
      </c>
      <c r="F10" s="282" t="s">
        <v>139</v>
      </c>
      <c r="G10" s="198">
        <v>94.316592727548823</v>
      </c>
      <c r="H10" s="198">
        <v>77.042888685925476</v>
      </c>
      <c r="I10" s="198">
        <v>84.748515365774949</v>
      </c>
      <c r="J10" s="198">
        <v>64.395270474337309</v>
      </c>
      <c r="K10" s="192">
        <v>105.42248738359747</v>
      </c>
      <c r="L10" s="192">
        <v>113.00497022784683</v>
      </c>
      <c r="M10" s="192">
        <v>95.531813215734061</v>
      </c>
      <c r="N10" s="192">
        <v>99.535705017731601</v>
      </c>
      <c r="O10" s="192">
        <v>117.95699505395902</v>
      </c>
      <c r="P10" s="192">
        <v>129.07044869155197</v>
      </c>
      <c r="Q10" s="362"/>
      <c r="EQ10" s="160"/>
      <c r="ER10" s="160"/>
      <c r="ES10" s="160"/>
      <c r="ET10" s="158"/>
      <c r="EU10" s="158"/>
      <c r="EV10" s="158"/>
      <c r="EW10" s="158"/>
      <c r="EX10" s="158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58"/>
      <c r="FW10" s="158"/>
      <c r="FX10" s="158"/>
      <c r="FY10" s="158"/>
      <c r="FZ10" s="158"/>
      <c r="GA10" s="158"/>
      <c r="GB10" s="158"/>
      <c r="GC10" s="158"/>
      <c r="GD10" s="158"/>
      <c r="GE10" s="160"/>
      <c r="GF10" s="160"/>
      <c r="GG10" s="160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60"/>
      <c r="HQ10" s="160"/>
      <c r="HR10" s="160"/>
      <c r="HS10" s="160"/>
      <c r="HT10" s="160"/>
      <c r="HU10" s="160"/>
      <c r="HV10" s="160"/>
    </row>
    <row r="11" spans="1:230" s="157" customFormat="1" ht="28.2" customHeight="1">
      <c r="A11" s="220">
        <v>10</v>
      </c>
      <c r="B11" s="139" t="str">
        <f>IF('1'!A1=1,D11,F11)</f>
        <v>зернові культури</v>
      </c>
      <c r="C11" s="281">
        <v>10</v>
      </c>
      <c r="D11" s="286" t="s">
        <v>37</v>
      </c>
      <c r="E11" s="281">
        <v>10</v>
      </c>
      <c r="F11" s="283" t="s">
        <v>114</v>
      </c>
      <c r="G11" s="198">
        <v>92.104474239953589</v>
      </c>
      <c r="H11" s="198">
        <v>95.498389417565406</v>
      </c>
      <c r="I11" s="198">
        <v>102.58703113393116</v>
      </c>
      <c r="J11" s="198">
        <v>97.599571455720636</v>
      </c>
      <c r="K11" s="192">
        <v>104.47053416753997</v>
      </c>
      <c r="L11" s="192">
        <v>83.192279866326587</v>
      </c>
      <c r="M11" s="192">
        <v>77.02591501043598</v>
      </c>
      <c r="N11" s="192">
        <v>69.074564828655582</v>
      </c>
      <c r="O11" s="192">
        <v>51.955874569143042</v>
      </c>
      <c r="P11" s="192">
        <v>47.341799774166802</v>
      </c>
      <c r="Q11" s="362"/>
      <c r="EQ11" s="160"/>
      <c r="ER11" s="160"/>
      <c r="ES11" s="160"/>
      <c r="ET11" s="158"/>
      <c r="EU11" s="158"/>
      <c r="EV11" s="158"/>
      <c r="EW11" s="158"/>
      <c r="EX11" s="300" t="s">
        <v>314</v>
      </c>
      <c r="EY11" s="299" t="s">
        <v>315</v>
      </c>
      <c r="EZ11" s="299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58"/>
      <c r="FW11" s="158"/>
      <c r="FX11" s="158"/>
      <c r="FY11" s="158"/>
      <c r="FZ11" s="158"/>
      <c r="GA11" s="158"/>
      <c r="GB11" s="158"/>
      <c r="GC11" s="158"/>
      <c r="GD11" s="158"/>
      <c r="GE11" s="160"/>
      <c r="GF11" s="160"/>
      <c r="GG11" s="160"/>
      <c r="GH11" s="159"/>
      <c r="GI11" s="159" t="s">
        <v>155</v>
      </c>
      <c r="GJ11" s="159"/>
      <c r="GK11" s="159" t="s">
        <v>156</v>
      </c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60"/>
      <c r="HQ11" s="160"/>
      <c r="HR11" s="160"/>
      <c r="HS11" s="160"/>
      <c r="HT11" s="160"/>
      <c r="HU11" s="160"/>
      <c r="HV11" s="160"/>
    </row>
    <row r="12" spans="1:230" s="157" customFormat="1" ht="21" customHeight="1">
      <c r="A12" s="223">
        <v>21</v>
      </c>
      <c r="B12" s="139" t="str">
        <f>IF('1'!A1=1,D12,F12)</f>
        <v>різні харчові продукти</v>
      </c>
      <c r="C12" s="281">
        <v>21</v>
      </c>
      <c r="D12" s="286" t="s">
        <v>49</v>
      </c>
      <c r="E12" s="281">
        <v>21</v>
      </c>
      <c r="F12" s="282" t="s">
        <v>140</v>
      </c>
      <c r="G12" s="198">
        <v>160.36325671318841</v>
      </c>
      <c r="H12" s="198">
        <v>199.90761740702729</v>
      </c>
      <c r="I12" s="198">
        <v>213.72730256049999</v>
      </c>
      <c r="J12" s="198">
        <v>238.86757296511342</v>
      </c>
      <c r="K12" s="192">
        <v>268.9849279908957</v>
      </c>
      <c r="L12" s="192">
        <v>283.27538788970787</v>
      </c>
      <c r="M12" s="192">
        <v>327.13565377060797</v>
      </c>
      <c r="N12" s="192">
        <v>276.31913938198397</v>
      </c>
      <c r="O12" s="192">
        <v>317.0317828183737</v>
      </c>
      <c r="P12" s="192">
        <v>374.44252434305918</v>
      </c>
      <c r="Q12" s="362"/>
      <c r="EQ12" s="160"/>
      <c r="ER12" s="160"/>
      <c r="ES12" s="160"/>
      <c r="ET12" s="158"/>
      <c r="EU12" s="158"/>
      <c r="EV12" s="158"/>
      <c r="EW12" s="158"/>
      <c r="EX12" s="300" t="s">
        <v>181</v>
      </c>
      <c r="EY12" s="157" t="s">
        <v>316</v>
      </c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58"/>
      <c r="FW12" s="158"/>
      <c r="FX12" s="158"/>
      <c r="FY12" s="158"/>
      <c r="FZ12" s="158"/>
      <c r="GA12" s="158"/>
      <c r="GB12" s="158"/>
      <c r="GC12" s="158"/>
      <c r="GD12" s="158"/>
      <c r="GE12" s="160"/>
      <c r="GF12" s="160"/>
      <c r="GG12" s="160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60"/>
      <c r="HQ12" s="160"/>
      <c r="HR12" s="160"/>
      <c r="HS12" s="160"/>
      <c r="HT12" s="160"/>
      <c r="HU12" s="160"/>
      <c r="HV12" s="160"/>
    </row>
    <row r="13" spans="1:230" s="157" customFormat="1" ht="33.6" customHeight="1">
      <c r="A13" s="223">
        <v>22</v>
      </c>
      <c r="B13" s="139" t="str">
        <f>IF('1'!A1=1,D13,F13)</f>
        <v>алкогольні і безалклгольні напої</v>
      </c>
      <c r="C13" s="281">
        <v>22</v>
      </c>
      <c r="D13" s="286" t="s">
        <v>50</v>
      </c>
      <c r="E13" s="281">
        <v>22</v>
      </c>
      <c r="F13" s="282" t="s">
        <v>141</v>
      </c>
      <c r="G13" s="198">
        <v>103.8822051965405</v>
      </c>
      <c r="H13" s="198">
        <v>140.5240275989218</v>
      </c>
      <c r="I13" s="198">
        <v>187.98393298701654</v>
      </c>
      <c r="J13" s="198">
        <v>230.43619027199358</v>
      </c>
      <c r="K13" s="192">
        <v>271.10574586417749</v>
      </c>
      <c r="L13" s="192">
        <v>291.77637223754118</v>
      </c>
      <c r="M13" s="192">
        <v>348.91688300537214</v>
      </c>
      <c r="N13" s="192">
        <v>296.16358207299811</v>
      </c>
      <c r="O13" s="192">
        <v>403.57498683579348</v>
      </c>
      <c r="P13" s="192">
        <v>447.54556437617634</v>
      </c>
      <c r="Q13" s="362"/>
      <c r="EQ13" s="160"/>
      <c r="ER13" s="160"/>
      <c r="ES13" s="160"/>
      <c r="ET13" s="158"/>
      <c r="EU13" s="158"/>
      <c r="EV13" s="158"/>
      <c r="EW13" s="158"/>
      <c r="EX13" s="300" t="s">
        <v>68</v>
      </c>
      <c r="EY13" s="157" t="s">
        <v>151</v>
      </c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58"/>
      <c r="FW13" s="158"/>
      <c r="FX13" s="158"/>
      <c r="FY13" s="158"/>
      <c r="FZ13" s="158"/>
      <c r="GA13" s="158"/>
      <c r="GB13" s="158"/>
      <c r="GC13" s="158"/>
      <c r="GD13" s="158"/>
      <c r="GE13" s="160"/>
      <c r="GF13" s="160"/>
      <c r="GG13" s="160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60"/>
      <c r="HQ13" s="160"/>
      <c r="HR13" s="160"/>
      <c r="HS13" s="160"/>
      <c r="HT13" s="160"/>
      <c r="HU13" s="160"/>
      <c r="HV13" s="160"/>
    </row>
    <row r="14" spans="1:230" ht="19.2" customHeight="1">
      <c r="A14" s="154"/>
      <c r="B14" s="136" t="str">
        <f>IF('1'!A1=1,D14,F14)</f>
        <v>Мінеральні продукти</v>
      </c>
      <c r="C14" s="284"/>
      <c r="D14" s="285" t="s">
        <v>2</v>
      </c>
      <c r="E14" s="284"/>
      <c r="F14" s="285" t="s">
        <v>119</v>
      </c>
      <c r="G14" s="197">
        <v>2956.2135339859501</v>
      </c>
      <c r="H14" s="197">
        <v>2147.8477041423562</v>
      </c>
      <c r="I14" s="197">
        <v>2578.0714132711851</v>
      </c>
      <c r="J14" s="197">
        <v>2532.5031181896748</v>
      </c>
      <c r="K14" s="193">
        <v>2267.4456582803118</v>
      </c>
      <c r="L14" s="193">
        <v>1773.5595454160857</v>
      </c>
      <c r="M14" s="193">
        <v>2559.3443614511907</v>
      </c>
      <c r="N14" s="193">
        <v>6190.4862888111948</v>
      </c>
      <c r="O14" s="193">
        <v>6135.2851276029733</v>
      </c>
      <c r="P14" s="193">
        <v>5650.9616456671256</v>
      </c>
      <c r="EX14" s="300" t="s">
        <v>317</v>
      </c>
      <c r="EY14" s="157" t="s">
        <v>221</v>
      </c>
      <c r="EZ14" s="157"/>
      <c r="FK14" s="113" t="s">
        <v>232</v>
      </c>
      <c r="FL14" s="127" t="s">
        <v>233</v>
      </c>
      <c r="FM14" s="225"/>
      <c r="HH14" s="175" t="s">
        <v>155</v>
      </c>
    </row>
    <row r="15" spans="1:230" s="157" customFormat="1" ht="29.25" customHeight="1">
      <c r="A15" s="174">
        <v>2701</v>
      </c>
      <c r="B15" s="139" t="str">
        <f>IF('1'!A1=1,D15,F15)</f>
        <v>вугілля кам'яне, антрацит, брикети</v>
      </c>
      <c r="C15" s="281">
        <v>2701</v>
      </c>
      <c r="D15" s="286" t="s">
        <v>57</v>
      </c>
      <c r="E15" s="281">
        <v>2701</v>
      </c>
      <c r="F15" s="286" t="s">
        <v>121</v>
      </c>
      <c r="G15" s="198">
        <v>28.116974819456455</v>
      </c>
      <c r="H15" s="198">
        <v>46.504318507743434</v>
      </c>
      <c r="I15" s="198">
        <v>53.655279104416095</v>
      </c>
      <c r="J15" s="198">
        <v>11.184293227514198</v>
      </c>
      <c r="K15" s="192">
        <v>29.787173181137213</v>
      </c>
      <c r="L15" s="192">
        <v>35.598389618777446</v>
      </c>
      <c r="M15" s="192">
        <v>67.844405704173823</v>
      </c>
      <c r="N15" s="192">
        <v>90.902663998005792</v>
      </c>
      <c r="O15" s="192">
        <v>36.981521016397458</v>
      </c>
      <c r="P15" s="192">
        <v>119.35456845126552</v>
      </c>
      <c r="Q15" s="362"/>
      <c r="EQ15" s="160"/>
      <c r="ER15" s="160"/>
      <c r="ES15" s="160"/>
      <c r="ET15" s="158"/>
      <c r="EU15" s="158"/>
      <c r="EV15" s="158"/>
      <c r="EW15" s="158"/>
      <c r="EX15" s="300" t="s">
        <v>318</v>
      </c>
      <c r="EY15" s="157" t="s">
        <v>319</v>
      </c>
      <c r="FH15" s="160"/>
      <c r="FI15" s="160"/>
      <c r="FJ15" s="160"/>
      <c r="FK15" s="227" t="s">
        <v>235</v>
      </c>
      <c r="FL15" s="227" t="s">
        <v>236</v>
      </c>
      <c r="FM15" s="226"/>
      <c r="FN15" s="160"/>
      <c r="FO15" s="160"/>
      <c r="FP15" s="160"/>
      <c r="FQ15" s="160"/>
      <c r="FR15" s="160"/>
      <c r="FS15" s="160"/>
      <c r="FT15" s="160"/>
      <c r="FU15" s="160"/>
      <c r="FV15" s="158"/>
      <c r="FW15" s="158"/>
      <c r="FX15" s="158"/>
      <c r="FY15" s="158"/>
      <c r="FZ15" s="158"/>
      <c r="GA15" s="158"/>
      <c r="GB15" s="158"/>
      <c r="GC15" s="158"/>
      <c r="GD15" s="158"/>
      <c r="GE15" s="160"/>
      <c r="GF15" s="160"/>
      <c r="GG15" s="160"/>
      <c r="GH15" s="159"/>
      <c r="GI15" s="159" t="s">
        <v>157</v>
      </c>
      <c r="GJ15" s="159"/>
      <c r="GK15" s="159" t="s">
        <v>158</v>
      </c>
      <c r="GL15" s="159"/>
      <c r="GM15" s="216"/>
      <c r="GN15" s="159"/>
      <c r="GO15" s="159" t="s">
        <v>157</v>
      </c>
      <c r="GP15" s="159"/>
      <c r="GQ15" s="159" t="s">
        <v>158</v>
      </c>
      <c r="GR15" s="159"/>
      <c r="GS15" s="159"/>
      <c r="GT15" s="159" t="s">
        <v>166</v>
      </c>
      <c r="GU15" s="159"/>
      <c r="GV15" s="159" t="s">
        <v>167</v>
      </c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 t="s">
        <v>156</v>
      </c>
      <c r="HI15" s="159"/>
      <c r="HJ15" s="159"/>
      <c r="HK15" s="159"/>
      <c r="HL15" s="159"/>
      <c r="HM15" s="159"/>
      <c r="HN15" s="159"/>
      <c r="HO15" s="159"/>
      <c r="HP15" s="160"/>
      <c r="HQ15" s="160"/>
      <c r="HR15" s="160"/>
      <c r="HS15" s="160"/>
      <c r="HT15" s="160"/>
      <c r="HU15" s="160"/>
      <c r="HV15" s="160"/>
    </row>
    <row r="16" spans="1:230" s="157" customFormat="1" ht="27.6" customHeight="1">
      <c r="A16" s="137">
        <v>2704</v>
      </c>
      <c r="B16" s="139" t="str">
        <f>IF('1'!A1=1,D16,F16)</f>
        <v>кокс і напівкокс із кам'яного вугілля</v>
      </c>
      <c r="C16" s="281">
        <v>2704</v>
      </c>
      <c r="D16" s="286" t="s">
        <v>58</v>
      </c>
      <c r="E16" s="281">
        <v>2704</v>
      </c>
      <c r="F16" s="286" t="s">
        <v>142</v>
      </c>
      <c r="G16" s="198">
        <v>129.44321758617281</v>
      </c>
      <c r="H16" s="198">
        <v>129.20472964676966</v>
      </c>
      <c r="I16" s="198">
        <v>153.38378542468342</v>
      </c>
      <c r="J16" s="198">
        <v>25.883511741993619</v>
      </c>
      <c r="K16" s="192">
        <v>36.183428836222092</v>
      </c>
      <c r="L16" s="192">
        <v>28.27083616262702</v>
      </c>
      <c r="M16" s="192">
        <v>90.938708856467542</v>
      </c>
      <c r="N16" s="192">
        <v>73.470954144119034</v>
      </c>
      <c r="O16" s="192">
        <v>110.44919045103893</v>
      </c>
      <c r="P16" s="192">
        <v>194.98289054139934</v>
      </c>
      <c r="Q16" s="362"/>
      <c r="EQ16" s="160"/>
      <c r="ER16" s="160"/>
      <c r="ES16" s="160"/>
      <c r="ET16" s="158"/>
      <c r="EU16" s="158"/>
      <c r="EV16" s="158"/>
      <c r="EW16" s="158"/>
      <c r="EX16" s="300" t="s">
        <v>228</v>
      </c>
      <c r="EY16" s="301" t="s">
        <v>229</v>
      </c>
      <c r="EZ16" s="301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58"/>
      <c r="FW16" s="158"/>
      <c r="FX16" s="158"/>
      <c r="FY16" s="158"/>
      <c r="FZ16" s="158"/>
      <c r="GA16" s="158"/>
      <c r="GB16" s="158"/>
      <c r="GC16" s="158"/>
      <c r="GD16" s="158"/>
      <c r="GE16" s="160"/>
      <c r="GF16" s="160"/>
      <c r="GG16" s="160"/>
      <c r="GH16" s="159"/>
      <c r="GI16" s="159" t="s">
        <v>164</v>
      </c>
      <c r="GJ16" s="159"/>
      <c r="GK16" s="159" t="s">
        <v>165</v>
      </c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60"/>
      <c r="HQ16" s="160"/>
      <c r="HR16" s="160"/>
      <c r="HS16" s="160"/>
      <c r="HT16" s="160"/>
      <c r="HU16" s="160"/>
      <c r="HV16" s="160"/>
    </row>
    <row r="17" spans="1:230" s="157" customFormat="1" ht="24" customHeight="1">
      <c r="A17" s="137">
        <v>2710</v>
      </c>
      <c r="B17" s="139" t="str">
        <f>IF('1'!A1=1,D17,F17)</f>
        <v>нафта або нафтопродукти, крім сирих</v>
      </c>
      <c r="C17" s="281">
        <v>2710</v>
      </c>
      <c r="D17" s="286" t="s">
        <v>62</v>
      </c>
      <c r="E17" s="281">
        <v>2710</v>
      </c>
      <c r="F17" s="286" t="s">
        <v>122</v>
      </c>
      <c r="G17" s="198">
        <v>1048.6145350999582</v>
      </c>
      <c r="H17" s="198">
        <v>694.94295053278802</v>
      </c>
      <c r="I17" s="198">
        <v>734.84239496479802</v>
      </c>
      <c r="J17" s="198">
        <v>924.3635098293139</v>
      </c>
      <c r="K17" s="192">
        <v>952.46332155069013</v>
      </c>
      <c r="L17" s="192">
        <v>621.61121756922728</v>
      </c>
      <c r="M17" s="192">
        <v>1006.7161916255752</v>
      </c>
      <c r="N17" s="192">
        <v>5016.0078511426545</v>
      </c>
      <c r="O17" s="192">
        <v>4725.2570445538195</v>
      </c>
      <c r="P17" s="192">
        <v>4349.0860426054769</v>
      </c>
      <c r="Q17" s="362"/>
      <c r="EQ17" s="160"/>
      <c r="ER17" s="160"/>
      <c r="ES17" s="160"/>
      <c r="ET17" s="109" t="s">
        <v>239</v>
      </c>
      <c r="EU17" s="109" t="s">
        <v>253</v>
      </c>
      <c r="EV17" s="109"/>
      <c r="EW17" s="160"/>
      <c r="EX17" s="302" t="s">
        <v>292</v>
      </c>
      <c r="EY17" s="157" t="s">
        <v>293</v>
      </c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58"/>
      <c r="FW17" s="158"/>
      <c r="FX17" s="158"/>
      <c r="FY17" s="158"/>
      <c r="FZ17" s="158"/>
      <c r="GA17" s="158"/>
      <c r="GB17" s="158"/>
      <c r="GC17" s="158"/>
      <c r="GD17" s="158"/>
      <c r="GE17" s="160"/>
      <c r="GF17" s="160"/>
      <c r="GG17" s="160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60"/>
      <c r="HQ17" s="160"/>
      <c r="HR17" s="160"/>
      <c r="HS17" s="160"/>
      <c r="HT17" s="160"/>
      <c r="HU17" s="160"/>
      <c r="HV17" s="160"/>
    </row>
    <row r="18" spans="1:230" s="157" customFormat="1" ht="25.95" customHeight="1">
      <c r="A18" s="137">
        <v>2711</v>
      </c>
      <c r="B18" s="139" t="str">
        <f>IF('1'!A1=1,D18,F18)</f>
        <v>газ природний</v>
      </c>
      <c r="C18" s="281">
        <v>2711</v>
      </c>
      <c r="D18" s="286" t="s">
        <v>61</v>
      </c>
      <c r="E18" s="281">
        <v>2711</v>
      </c>
      <c r="F18" s="286" t="s">
        <v>143</v>
      </c>
      <c r="G18" s="198">
        <v>1723.293897910768</v>
      </c>
      <c r="H18" s="198">
        <v>1252.6984270466653</v>
      </c>
      <c r="I18" s="198">
        <v>1601.6736780369101</v>
      </c>
      <c r="J18" s="198">
        <v>1529.5512431948723</v>
      </c>
      <c r="K18" s="192">
        <v>1136.2074484418342</v>
      </c>
      <c r="L18" s="192">
        <v>898.15445332755121</v>
      </c>
      <c r="M18" s="192">
        <v>1145.7551929032911</v>
      </c>
      <c r="N18" s="192">
        <v>874.32788229300695</v>
      </c>
      <c r="O18" s="192">
        <v>1005.973221748682</v>
      </c>
      <c r="P18" s="192">
        <v>322.07767941660899</v>
      </c>
      <c r="Q18" s="362"/>
      <c r="EQ18" s="160"/>
      <c r="ER18" s="160"/>
      <c r="ES18" s="160"/>
      <c r="ET18" s="158"/>
      <c r="EU18" s="158"/>
      <c r="EV18" s="158"/>
      <c r="EW18" s="158"/>
      <c r="EX18" s="302" t="s">
        <v>320</v>
      </c>
      <c r="EY18" s="157" t="s">
        <v>321</v>
      </c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58"/>
      <c r="FW18" s="158"/>
      <c r="FX18" s="158"/>
      <c r="FY18" s="158"/>
      <c r="FZ18" s="158"/>
      <c r="GA18" s="158"/>
      <c r="GB18" s="158"/>
      <c r="GC18" s="158"/>
      <c r="GD18" s="158"/>
      <c r="GE18" s="160"/>
      <c r="GF18" s="160"/>
      <c r="GG18" s="160"/>
      <c r="GH18" s="159"/>
      <c r="GI18" s="159" t="s">
        <v>173</v>
      </c>
      <c r="GJ18" s="159"/>
      <c r="GK18" s="159" t="s">
        <v>174</v>
      </c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60"/>
      <c r="HQ18" s="160"/>
      <c r="HR18" s="160"/>
      <c r="HS18" s="160"/>
      <c r="HT18" s="160"/>
      <c r="HU18" s="160"/>
      <c r="HV18" s="160"/>
    </row>
    <row r="19" spans="1:230" ht="30.75" customHeight="1">
      <c r="A19" s="154"/>
      <c r="B19" s="136" t="str">
        <f>IF('1'!A1=1,D19,F19)</f>
        <v>Продукція хімічної та пов'язаних з нею галузей промисловості</v>
      </c>
      <c r="C19" s="284"/>
      <c r="D19" s="285" t="s">
        <v>3</v>
      </c>
      <c r="E19" s="284"/>
      <c r="F19" s="285" t="s">
        <v>124</v>
      </c>
      <c r="G19" s="197">
        <v>3189.9894203178569</v>
      </c>
      <c r="H19" s="197">
        <v>3607.4443706661718</v>
      </c>
      <c r="I19" s="197">
        <v>4123.1834967899849</v>
      </c>
      <c r="J19" s="197">
        <v>4407.0110395416868</v>
      </c>
      <c r="K19" s="193">
        <v>5004.1419654852771</v>
      </c>
      <c r="L19" s="193">
        <v>5051.7030779955785</v>
      </c>
      <c r="M19" s="193">
        <v>6155.7723051890534</v>
      </c>
      <c r="N19" s="193">
        <v>4908.3369960818263</v>
      </c>
      <c r="O19" s="193">
        <v>5968.2581360555141</v>
      </c>
      <c r="P19" s="193">
        <v>6246.4145975241909</v>
      </c>
      <c r="EX19" s="302" t="s">
        <v>322</v>
      </c>
      <c r="EY19" s="157" t="s">
        <v>323</v>
      </c>
      <c r="EZ19" s="157"/>
    </row>
    <row r="20" spans="1:230" s="157" customFormat="1" ht="18" customHeight="1">
      <c r="A20" s="220">
        <v>30</v>
      </c>
      <c r="B20" s="139" t="str">
        <f>IF('1'!A1=1,D20,F20)</f>
        <v>фармацевтична продукція</v>
      </c>
      <c r="C20" s="281">
        <v>30</v>
      </c>
      <c r="D20" s="286" t="s">
        <v>51</v>
      </c>
      <c r="E20" s="281">
        <v>30</v>
      </c>
      <c r="F20" s="286" t="s">
        <v>144</v>
      </c>
      <c r="G20" s="198">
        <v>824.1593708486846</v>
      </c>
      <c r="H20" s="198">
        <v>968.10913532261088</v>
      </c>
      <c r="I20" s="198">
        <v>1068.6460867573733</v>
      </c>
      <c r="J20" s="198">
        <v>1129.2530829899301</v>
      </c>
      <c r="K20" s="192">
        <v>1322.8433416030844</v>
      </c>
      <c r="L20" s="192">
        <v>1495.9828442731705</v>
      </c>
      <c r="M20" s="192">
        <v>1711.4300181325516</v>
      </c>
      <c r="N20" s="192">
        <v>1198.3616809397122</v>
      </c>
      <c r="O20" s="192">
        <v>1406.3120645053955</v>
      </c>
      <c r="P20" s="192">
        <v>1612.794161147739</v>
      </c>
      <c r="Q20" s="362"/>
      <c r="EQ20" s="160"/>
      <c r="ER20" s="160"/>
      <c r="ES20" s="160"/>
      <c r="ET20" s="158"/>
      <c r="EU20" s="158"/>
      <c r="EV20" s="158"/>
      <c r="EW20" s="158"/>
      <c r="EX20" s="158" t="s">
        <v>324</v>
      </c>
      <c r="EY20" s="157" t="s">
        <v>325</v>
      </c>
      <c r="FH20" s="160"/>
      <c r="FI20" s="160"/>
      <c r="FJ20" s="160"/>
      <c r="FK20" s="160"/>
      <c r="FL20" s="160"/>
      <c r="FM20" s="160"/>
      <c r="FN20" s="160"/>
      <c r="FO20" s="160"/>
      <c r="FP20" s="160"/>
      <c r="FQ20" s="160"/>
      <c r="FR20" s="160"/>
      <c r="FS20" s="160"/>
      <c r="FT20" s="160"/>
      <c r="FU20" s="160"/>
      <c r="FV20" s="158"/>
      <c r="FW20" s="158"/>
      <c r="FX20" s="158"/>
      <c r="FY20" s="158"/>
      <c r="FZ20" s="158"/>
      <c r="GA20" s="158"/>
      <c r="GB20" s="158"/>
      <c r="GC20" s="158"/>
      <c r="GD20" s="158"/>
      <c r="GE20" s="160"/>
      <c r="GF20" s="160"/>
      <c r="GG20" s="160"/>
      <c r="GH20" s="159"/>
      <c r="GI20" s="159" t="s">
        <v>181</v>
      </c>
      <c r="GJ20" s="159"/>
      <c r="GK20" s="159" t="s">
        <v>182</v>
      </c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60"/>
      <c r="HQ20" s="160"/>
      <c r="HR20" s="160"/>
      <c r="HS20" s="160"/>
      <c r="HT20" s="160"/>
      <c r="HU20" s="160"/>
      <c r="HV20" s="160"/>
    </row>
    <row r="21" spans="1:230" s="157" customFormat="1" ht="21.75" customHeight="1">
      <c r="A21" s="137">
        <v>3004</v>
      </c>
      <c r="B21" s="139" t="str">
        <f>IF('1'!$A$1=1,D21,F21)</f>
        <v>лiкарськi засоби</v>
      </c>
      <c r="C21" s="281">
        <v>3004</v>
      </c>
      <c r="D21" s="286" t="s">
        <v>240</v>
      </c>
      <c r="E21" s="281">
        <v>3004</v>
      </c>
      <c r="F21" s="287" t="s">
        <v>241</v>
      </c>
      <c r="G21" s="198">
        <v>701.73532098775036</v>
      </c>
      <c r="H21" s="198">
        <v>835.88811666805952</v>
      </c>
      <c r="I21" s="198">
        <v>904.86254980091883</v>
      </c>
      <c r="J21" s="198">
        <v>931.8726006920474</v>
      </c>
      <c r="K21" s="192">
        <v>1085.2077808781592</v>
      </c>
      <c r="L21" s="192">
        <v>1208.3054325755709</v>
      </c>
      <c r="M21" s="192">
        <v>1321.1113635583895</v>
      </c>
      <c r="N21" s="192">
        <v>1046.8446981064658</v>
      </c>
      <c r="O21" s="192">
        <v>1169.7062008886176</v>
      </c>
      <c r="P21" s="192">
        <v>1345.0180253246644</v>
      </c>
      <c r="Q21" s="362"/>
      <c r="EQ21" s="160"/>
      <c r="ER21" s="160"/>
      <c r="ES21" s="160"/>
      <c r="ET21" s="158"/>
      <c r="EU21" s="158"/>
      <c r="EV21" s="158"/>
      <c r="EW21" s="158"/>
      <c r="EX21" s="298" t="s">
        <v>219</v>
      </c>
      <c r="EY21" s="303" t="s">
        <v>222</v>
      </c>
      <c r="FH21" s="160"/>
      <c r="FI21" s="160"/>
      <c r="FJ21" s="160"/>
      <c r="FK21" s="160"/>
      <c r="FL21" s="160"/>
      <c r="FM21" s="160"/>
      <c r="FN21" s="160"/>
      <c r="FO21" s="160"/>
      <c r="FP21" s="160"/>
      <c r="FQ21" s="160"/>
      <c r="FR21" s="160"/>
      <c r="FS21" s="160"/>
      <c r="FT21" s="160"/>
      <c r="FU21" s="160"/>
      <c r="FV21" s="158"/>
      <c r="FW21" s="158"/>
      <c r="FX21" s="158"/>
      <c r="FY21" s="158"/>
      <c r="FZ21" s="158"/>
      <c r="GA21" s="158"/>
      <c r="GB21" s="158"/>
      <c r="GC21" s="158"/>
      <c r="GD21" s="158"/>
      <c r="GE21" s="160"/>
      <c r="GF21" s="160"/>
      <c r="GG21" s="160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60"/>
      <c r="HQ21" s="160"/>
      <c r="HR21" s="160"/>
      <c r="HS21" s="160"/>
      <c r="HT21" s="160"/>
      <c r="HU21" s="160"/>
      <c r="HV21" s="160"/>
    </row>
    <row r="22" spans="1:230" s="157" customFormat="1" ht="32.25" customHeight="1">
      <c r="A22" s="220">
        <v>33</v>
      </c>
      <c r="B22" s="139" t="str">
        <f>IF('1'!A1=1,D22,F22)</f>
        <v>ефірні олії та резиноїди, парфумерні, косметичні та туалетні препарати</v>
      </c>
      <c r="C22" s="281">
        <v>33</v>
      </c>
      <c r="D22" s="286" t="s">
        <v>72</v>
      </c>
      <c r="E22" s="281">
        <v>33</v>
      </c>
      <c r="F22" s="288" t="s">
        <v>145</v>
      </c>
      <c r="G22" s="198">
        <v>279.47265762282228</v>
      </c>
      <c r="H22" s="198">
        <v>318.93529632407382</v>
      </c>
      <c r="I22" s="198">
        <v>366.38033185772571</v>
      </c>
      <c r="J22" s="198">
        <v>418.00813954733871</v>
      </c>
      <c r="K22" s="192">
        <v>487.36899580753311</v>
      </c>
      <c r="L22" s="192">
        <v>429.2973405611267</v>
      </c>
      <c r="M22" s="192">
        <v>479.30036474166519</v>
      </c>
      <c r="N22" s="192">
        <v>334.48876759335724</v>
      </c>
      <c r="O22" s="192">
        <v>517.03295552834595</v>
      </c>
      <c r="P22" s="192">
        <v>573.80843286583536</v>
      </c>
      <c r="Q22" s="362"/>
      <c r="EQ22" s="160"/>
      <c r="ER22" s="160"/>
      <c r="ES22" s="160"/>
      <c r="ET22" s="158"/>
      <c r="EU22" s="158"/>
      <c r="EV22" s="158"/>
      <c r="EW22" s="158"/>
      <c r="EX22" s="298" t="s">
        <v>274</v>
      </c>
      <c r="EY22" s="157" t="s">
        <v>275</v>
      </c>
      <c r="FH22" s="160"/>
      <c r="FI22" s="160"/>
      <c r="FJ22" s="160"/>
      <c r="FK22" s="160"/>
      <c r="FL22" s="160"/>
      <c r="FM22" s="160"/>
      <c r="FN22" s="160"/>
      <c r="FO22" s="160"/>
      <c r="FP22" s="160"/>
      <c r="FQ22" s="160"/>
      <c r="FR22" s="160"/>
      <c r="FS22" s="160"/>
      <c r="FT22" s="160"/>
      <c r="FU22" s="160"/>
      <c r="FV22" s="158"/>
      <c r="FW22" s="158"/>
      <c r="FX22" s="158"/>
      <c r="FY22" s="158"/>
      <c r="FZ22" s="158"/>
      <c r="GA22" s="158"/>
      <c r="GB22" s="158"/>
      <c r="GC22" s="158"/>
      <c r="GD22" s="158"/>
      <c r="GE22" s="160"/>
      <c r="GF22" s="160"/>
      <c r="GG22" s="160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60"/>
      <c r="HQ22" s="160"/>
      <c r="HR22" s="160"/>
      <c r="HS22" s="160"/>
      <c r="HT22" s="160"/>
      <c r="HU22" s="160"/>
      <c r="HV22" s="160"/>
    </row>
    <row r="23" spans="1:230" s="157" customFormat="1" ht="24.6" customHeight="1">
      <c r="A23" s="220">
        <v>38</v>
      </c>
      <c r="B23" s="139" t="str">
        <f>IF('1'!A1=1,D23,F23)</f>
        <v>інші продукти хімічної промисловості</v>
      </c>
      <c r="C23" s="281">
        <v>38</v>
      </c>
      <c r="D23" s="286" t="s">
        <v>52</v>
      </c>
      <c r="E23" s="281">
        <v>38</v>
      </c>
      <c r="F23" s="286" t="s">
        <v>146</v>
      </c>
      <c r="G23" s="198">
        <v>531.21007176589023</v>
      </c>
      <c r="H23" s="198">
        <v>620.31731495596478</v>
      </c>
      <c r="I23" s="198">
        <v>707.673687615223</v>
      </c>
      <c r="J23" s="198">
        <v>690.25592371684434</v>
      </c>
      <c r="K23" s="192">
        <v>722.35034744930931</v>
      </c>
      <c r="L23" s="192">
        <v>659.74585198243904</v>
      </c>
      <c r="M23" s="192">
        <v>694.39207184556039</v>
      </c>
      <c r="N23" s="192">
        <v>629.8825125445569</v>
      </c>
      <c r="O23" s="192">
        <v>609.9149885543136</v>
      </c>
      <c r="P23" s="192">
        <v>624.24194338705854</v>
      </c>
      <c r="Q23" s="362"/>
      <c r="EQ23" s="160"/>
      <c r="ER23" s="160"/>
      <c r="ES23" s="160"/>
      <c r="ET23" s="158"/>
      <c r="EU23" s="158"/>
      <c r="EV23" s="158"/>
      <c r="EW23" s="158"/>
      <c r="EX23" s="298" t="s">
        <v>169</v>
      </c>
      <c r="EY23" s="157" t="s">
        <v>326</v>
      </c>
      <c r="FH23" s="160"/>
      <c r="FI23" s="160"/>
      <c r="FJ23" s="160"/>
      <c r="FK23" s="160"/>
      <c r="FL23" s="160"/>
      <c r="FM23" s="160"/>
      <c r="FN23" s="160"/>
      <c r="FO23" s="160"/>
      <c r="FP23" s="160"/>
      <c r="FQ23" s="160"/>
      <c r="FR23" s="160"/>
      <c r="FS23" s="160"/>
      <c r="FT23" s="160"/>
      <c r="FU23" s="160"/>
      <c r="FV23" s="158"/>
      <c r="FW23" s="158"/>
      <c r="FX23" s="158"/>
      <c r="FY23" s="158"/>
      <c r="FZ23" s="158"/>
      <c r="GA23" s="158"/>
      <c r="GB23" s="158"/>
      <c r="GC23" s="158"/>
      <c r="GD23" s="158"/>
      <c r="GE23" s="160"/>
      <c r="GF23" s="160"/>
      <c r="GG23" s="160"/>
      <c r="GH23" s="159"/>
      <c r="GI23" s="159" t="s">
        <v>201</v>
      </c>
      <c r="GJ23" s="159"/>
      <c r="GK23" s="159" t="s">
        <v>204</v>
      </c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60"/>
      <c r="HQ23" s="160"/>
      <c r="HR23" s="160"/>
      <c r="HS23" s="160"/>
      <c r="HT23" s="160"/>
      <c r="HU23" s="160"/>
      <c r="HV23" s="160"/>
    </row>
    <row r="24" spans="1:230" s="157" customFormat="1" ht="25.95" customHeight="1">
      <c r="A24" s="220">
        <v>39</v>
      </c>
      <c r="B24" s="139" t="str">
        <f>IF('1'!A1=1,D24,F24)</f>
        <v>пластмаси, полімерні матеріали та вироби з них</v>
      </c>
      <c r="C24" s="281">
        <v>39</v>
      </c>
      <c r="D24" s="286" t="s">
        <v>64</v>
      </c>
      <c r="E24" s="281">
        <v>39</v>
      </c>
      <c r="F24" s="286" t="s">
        <v>147</v>
      </c>
      <c r="G24" s="198">
        <v>788.47431811226159</v>
      </c>
      <c r="H24" s="198">
        <v>806.25158169633971</v>
      </c>
      <c r="I24" s="198">
        <v>902.09968938204543</v>
      </c>
      <c r="J24" s="198">
        <v>937.36538332738655</v>
      </c>
      <c r="K24" s="192">
        <v>983.82477754220395</v>
      </c>
      <c r="L24" s="192">
        <v>1008.4756829172823</v>
      </c>
      <c r="M24" s="192">
        <v>1326.1855288498646</v>
      </c>
      <c r="N24" s="192">
        <v>1119.836011525545</v>
      </c>
      <c r="O24" s="192">
        <v>1296.436188812839</v>
      </c>
      <c r="P24" s="192">
        <v>1317.1192282351437</v>
      </c>
      <c r="Q24" s="362"/>
      <c r="EQ24" s="160"/>
      <c r="ER24" s="160"/>
      <c r="ES24" s="160"/>
      <c r="ET24" s="158"/>
      <c r="EU24" s="158"/>
      <c r="EV24" s="158"/>
      <c r="EW24" s="158"/>
      <c r="EX24" s="158" t="s">
        <v>302</v>
      </c>
      <c r="EY24" s="157" t="s">
        <v>303</v>
      </c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58"/>
      <c r="FW24" s="158"/>
      <c r="FX24" s="158"/>
      <c r="FY24" s="158"/>
      <c r="FZ24" s="158"/>
      <c r="GA24" s="158"/>
      <c r="GB24" s="158"/>
      <c r="GC24" s="158"/>
      <c r="GD24" s="158"/>
      <c r="GE24" s="160"/>
      <c r="GF24" s="160"/>
      <c r="GG24" s="160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60"/>
      <c r="HQ24" s="160"/>
      <c r="HR24" s="160"/>
      <c r="HS24" s="160"/>
      <c r="HT24" s="160"/>
      <c r="HU24" s="160"/>
      <c r="HV24" s="160"/>
    </row>
    <row r="25" spans="1:230" ht="20.399999999999999" customHeight="1">
      <c r="A25" s="154"/>
      <c r="B25" s="136" t="str">
        <f>IF('1'!A1=1,D25,F25)</f>
        <v>Деревина та вироби з неї</v>
      </c>
      <c r="C25" s="284"/>
      <c r="D25" s="285" t="s">
        <v>4</v>
      </c>
      <c r="E25" s="284"/>
      <c r="F25" s="289" t="s">
        <v>125</v>
      </c>
      <c r="G25" s="197">
        <v>535.05806812118794</v>
      </c>
      <c r="H25" s="197">
        <v>583.33160947119745</v>
      </c>
      <c r="I25" s="197">
        <v>613.58030216324391</v>
      </c>
      <c r="J25" s="197">
        <v>669.44959858230743</v>
      </c>
      <c r="K25" s="193">
        <v>680.72805295569651</v>
      </c>
      <c r="L25" s="193">
        <v>663.31672966046358</v>
      </c>
      <c r="M25" s="193">
        <v>817.18844338045142</v>
      </c>
      <c r="N25" s="193">
        <v>635.72876055667416</v>
      </c>
      <c r="O25" s="193">
        <v>684.63358126261812</v>
      </c>
      <c r="P25" s="193">
        <v>752.20904466513207</v>
      </c>
      <c r="Q25" s="193"/>
      <c r="EX25" s="147" t="s">
        <v>304</v>
      </c>
      <c r="EY25" s="130" t="s">
        <v>305</v>
      </c>
      <c r="GI25" s="148" t="s">
        <v>202</v>
      </c>
      <c r="GK25" s="148" t="s">
        <v>205</v>
      </c>
    </row>
    <row r="26" spans="1:230" ht="23.4" customHeight="1">
      <c r="A26" s="154"/>
      <c r="B26" s="136" t="str">
        <f>IF('1'!A1=1,D26,F26)</f>
        <v>Промислові вироби</v>
      </c>
      <c r="C26" s="284"/>
      <c r="D26" s="285" t="s">
        <v>5</v>
      </c>
      <c r="E26" s="284"/>
      <c r="F26" s="289" t="s">
        <v>126</v>
      </c>
      <c r="G26" s="197">
        <v>362.98734575060996</v>
      </c>
      <c r="H26" s="197">
        <v>472.01666453252335</v>
      </c>
      <c r="I26" s="197">
        <v>512.38739829390488</v>
      </c>
      <c r="J26" s="197">
        <v>547.24529353270498</v>
      </c>
      <c r="K26" s="193">
        <v>640.65008365151198</v>
      </c>
      <c r="L26" s="193">
        <v>610.34212030841047</v>
      </c>
      <c r="M26" s="193">
        <v>659.81436061792829</v>
      </c>
      <c r="N26" s="193">
        <v>668.39922654402835</v>
      </c>
      <c r="O26" s="193">
        <v>723.59301098906155</v>
      </c>
      <c r="P26" s="193">
        <v>694.09244600770057</v>
      </c>
      <c r="Q26" s="193"/>
      <c r="EX26" s="158" t="s">
        <v>332</v>
      </c>
      <c r="EY26" s="157" t="s">
        <v>333</v>
      </c>
      <c r="EZ26" s="157"/>
    </row>
    <row r="27" spans="1:230" ht="22.95" customHeight="1">
      <c r="A27" s="154"/>
      <c r="B27" s="136" t="str">
        <f>IF('1'!A1=1,D27,F27)</f>
        <v>Чорні й кольорові метали та вироби з них</v>
      </c>
      <c r="C27" s="284"/>
      <c r="D27" s="285" t="s">
        <v>6</v>
      </c>
      <c r="E27" s="284"/>
      <c r="F27" s="285" t="s">
        <v>127</v>
      </c>
      <c r="G27" s="197">
        <v>623.51489339300792</v>
      </c>
      <c r="H27" s="197">
        <v>717.84692850307033</v>
      </c>
      <c r="I27" s="197">
        <v>825.65510222463706</v>
      </c>
      <c r="J27" s="197">
        <v>949.70102811281026</v>
      </c>
      <c r="K27" s="193">
        <v>1095.6265025448979</v>
      </c>
      <c r="L27" s="193">
        <v>986.75251962085929</v>
      </c>
      <c r="M27" s="193">
        <v>1213.9400831013324</v>
      </c>
      <c r="N27" s="193">
        <v>1020.4572043330897</v>
      </c>
      <c r="O27" s="193">
        <v>1330.4188495418766</v>
      </c>
      <c r="P27" s="193">
        <v>1435.1350613162749</v>
      </c>
      <c r="Q27" s="193"/>
      <c r="GI27" s="148" t="s">
        <v>203</v>
      </c>
      <c r="GK27" s="148" t="s">
        <v>206</v>
      </c>
    </row>
    <row r="28" spans="1:230" s="146" customFormat="1" ht="22.2" customHeight="1">
      <c r="A28" s="137">
        <v>7210</v>
      </c>
      <c r="B28" s="139" t="str">
        <f>IF('1'!A1=1,D28,F28)</f>
        <v>прокат плоский з вуглецевої сталі</v>
      </c>
      <c r="C28" s="281">
        <v>7210</v>
      </c>
      <c r="D28" s="286" t="s">
        <v>53</v>
      </c>
      <c r="E28" s="281">
        <v>7210</v>
      </c>
      <c r="F28" s="286" t="s">
        <v>130</v>
      </c>
      <c r="G28" s="198">
        <v>120.64315592709769</v>
      </c>
      <c r="H28" s="198">
        <v>131.39934979466329</v>
      </c>
      <c r="I28" s="198">
        <v>122.12558522783181</v>
      </c>
      <c r="J28" s="198">
        <v>127.41262445513821</v>
      </c>
      <c r="K28" s="192">
        <v>163.64751413210189</v>
      </c>
      <c r="L28" s="192">
        <v>173.85650664728479</v>
      </c>
      <c r="M28" s="192">
        <v>167.9997901551059</v>
      </c>
      <c r="N28" s="192">
        <v>166.79563599726345</v>
      </c>
      <c r="O28" s="192">
        <v>189.56470998658367</v>
      </c>
      <c r="P28" s="192">
        <v>189.53384175971951</v>
      </c>
      <c r="Q28" s="363"/>
      <c r="EQ28" s="163"/>
      <c r="ER28" s="163"/>
      <c r="ES28" s="163"/>
      <c r="ET28" s="161"/>
      <c r="EU28" s="161"/>
      <c r="EV28" s="161"/>
      <c r="EW28" s="161"/>
      <c r="EX28" s="161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1"/>
      <c r="FW28" s="161"/>
      <c r="FX28" s="161"/>
      <c r="FY28" s="161"/>
      <c r="FZ28" s="161"/>
      <c r="GA28" s="161"/>
      <c r="GB28" s="161"/>
      <c r="GC28" s="161"/>
      <c r="GD28" s="161"/>
      <c r="GE28" s="163"/>
      <c r="GF28" s="163"/>
      <c r="GG28" s="163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3"/>
      <c r="HQ28" s="163"/>
      <c r="HR28" s="163"/>
      <c r="HS28" s="163"/>
      <c r="HT28" s="163"/>
      <c r="HU28" s="163"/>
      <c r="HV28" s="163"/>
    </row>
    <row r="29" spans="1:230" s="146" customFormat="1" ht="18" customHeight="1">
      <c r="A29" s="137">
        <v>7308</v>
      </c>
      <c r="B29" s="139" t="str">
        <f>IF('1'!A1=1,D29,F29)</f>
        <v>металоконструкції</v>
      </c>
      <c r="C29" s="281">
        <v>7308</v>
      </c>
      <c r="D29" s="286" t="s">
        <v>54</v>
      </c>
      <c r="E29" s="281">
        <v>7308</v>
      </c>
      <c r="F29" s="286" t="s">
        <v>148</v>
      </c>
      <c r="G29" s="198">
        <v>36.148938117416847</v>
      </c>
      <c r="H29" s="198">
        <v>45.060647335149284</v>
      </c>
      <c r="I29" s="198">
        <v>53.082406963061317</v>
      </c>
      <c r="J29" s="198">
        <v>48.072553039106054</v>
      </c>
      <c r="K29" s="192">
        <v>78.106680321360102</v>
      </c>
      <c r="L29" s="192">
        <v>61.938482412318443</v>
      </c>
      <c r="M29" s="192">
        <v>77.393682066311158</v>
      </c>
      <c r="N29" s="192">
        <v>51.688908328841876</v>
      </c>
      <c r="O29" s="192">
        <v>49.618113362992737</v>
      </c>
      <c r="P29" s="192">
        <v>61.228207550731845</v>
      </c>
      <c r="Q29" s="363"/>
      <c r="EQ29" s="163"/>
      <c r="ER29" s="163"/>
      <c r="ES29" s="163"/>
      <c r="ET29" s="161"/>
      <c r="EU29" s="161"/>
      <c r="EV29" s="161"/>
      <c r="EW29" s="161"/>
      <c r="EX29" s="161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1"/>
      <c r="FW29" s="161"/>
      <c r="FX29" s="161"/>
      <c r="FY29" s="161"/>
      <c r="FZ29" s="161"/>
      <c r="GA29" s="161"/>
      <c r="GB29" s="161"/>
      <c r="GC29" s="161"/>
      <c r="GD29" s="161"/>
      <c r="GE29" s="163"/>
      <c r="GF29" s="163"/>
      <c r="GG29" s="163"/>
      <c r="GH29" s="162"/>
      <c r="GI29" s="162" t="s">
        <v>218</v>
      </c>
      <c r="GJ29" s="162"/>
      <c r="GK29" s="162" t="s">
        <v>221</v>
      </c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3"/>
      <c r="HQ29" s="163"/>
      <c r="HR29" s="163"/>
      <c r="HS29" s="163"/>
      <c r="HT29" s="163"/>
      <c r="HU29" s="163"/>
      <c r="HV29" s="163"/>
    </row>
    <row r="30" spans="1:230" ht="25.5" customHeight="1">
      <c r="A30" s="154"/>
      <c r="B30" s="136" t="str">
        <f>IF('1'!A1=1,D30,F30)</f>
        <v xml:space="preserve">Машини та устаткування, транспортні засоби, прилади </v>
      </c>
      <c r="C30" s="284"/>
      <c r="D30" s="285" t="s">
        <v>44</v>
      </c>
      <c r="E30" s="284"/>
      <c r="F30" s="285" t="s">
        <v>131</v>
      </c>
      <c r="G30" s="197">
        <v>2610.3789488522152</v>
      </c>
      <c r="H30" s="197">
        <v>4000.3982086781189</v>
      </c>
      <c r="I30" s="197">
        <v>5245.1338512891271</v>
      </c>
      <c r="J30" s="197">
        <v>5642.3025970664057</v>
      </c>
      <c r="K30" s="193">
        <v>7347.1534886765376</v>
      </c>
      <c r="L30" s="193">
        <v>6441.6322372482437</v>
      </c>
      <c r="M30" s="193">
        <v>7755.418022995289</v>
      </c>
      <c r="N30" s="193">
        <v>5982.4427873916111</v>
      </c>
      <c r="O30" s="193">
        <v>7605.1658032862315</v>
      </c>
      <c r="P30" s="193">
        <v>8409.0626179581413</v>
      </c>
    </row>
    <row r="31" spans="1:230" s="157" customFormat="1" ht="21" customHeight="1">
      <c r="A31" s="220">
        <v>84</v>
      </c>
      <c r="B31" s="139" t="str">
        <f>IF('1'!A1=1,D31,F31)</f>
        <v>механічні машини, апарати</v>
      </c>
      <c r="C31" s="281">
        <v>84</v>
      </c>
      <c r="D31" s="286" t="s">
        <v>59</v>
      </c>
      <c r="E31" s="281">
        <v>84</v>
      </c>
      <c r="F31" s="282" t="s">
        <v>132</v>
      </c>
      <c r="G31" s="198">
        <v>1327.6377320578454</v>
      </c>
      <c r="H31" s="198">
        <v>2059.4878447484821</v>
      </c>
      <c r="I31" s="198">
        <v>2487.9065757270032</v>
      </c>
      <c r="J31" s="198">
        <v>2592.498698994078</v>
      </c>
      <c r="K31" s="192">
        <v>2838.9785170964433</v>
      </c>
      <c r="L31" s="192">
        <v>2600.9163246317171</v>
      </c>
      <c r="M31" s="192">
        <v>3237.3924830346855</v>
      </c>
      <c r="N31" s="201">
        <v>1803.7358633235729</v>
      </c>
      <c r="O31" s="201">
        <v>2437.4473172217718</v>
      </c>
      <c r="P31" s="201">
        <v>2783.493254208151</v>
      </c>
      <c r="Q31" s="362"/>
      <c r="EQ31" s="160"/>
      <c r="ER31" s="160"/>
      <c r="ES31" s="160"/>
      <c r="ET31" s="158"/>
      <c r="EU31" s="158"/>
      <c r="EV31" s="158"/>
      <c r="EW31" s="158"/>
      <c r="EX31" s="158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58"/>
      <c r="FW31" s="158"/>
      <c r="FX31" s="158"/>
      <c r="FY31" s="158"/>
      <c r="FZ31" s="158"/>
      <c r="GA31" s="158"/>
      <c r="GB31" s="158"/>
      <c r="GC31" s="158"/>
      <c r="GD31" s="158"/>
      <c r="GE31" s="160"/>
      <c r="GF31" s="160"/>
      <c r="GG31" s="160"/>
      <c r="GH31" s="159"/>
      <c r="GI31" s="159" t="s">
        <v>219</v>
      </c>
      <c r="GJ31" s="159"/>
      <c r="GK31" s="159" t="s">
        <v>222</v>
      </c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60"/>
      <c r="HQ31" s="160"/>
      <c r="HR31" s="160"/>
      <c r="HS31" s="160"/>
      <c r="HT31" s="160"/>
      <c r="HU31" s="160"/>
      <c r="HV31" s="160"/>
    </row>
    <row r="32" spans="1:230" s="157" customFormat="1" ht="40.799999999999997" customHeight="1">
      <c r="A32" s="209">
        <v>8421</v>
      </c>
      <c r="B32" s="191" t="str">
        <f>IF('1'!$A$1=1,D32,F32)</f>
        <v>центрифуги,сушарки та обладнання для очищення рідин та газів</v>
      </c>
      <c r="C32" s="290">
        <v>8421</v>
      </c>
      <c r="D32" s="287" t="s">
        <v>194</v>
      </c>
      <c r="E32" s="290">
        <v>8421</v>
      </c>
      <c r="F32" s="282" t="s">
        <v>211</v>
      </c>
      <c r="G32" s="198">
        <v>75.601776763863654</v>
      </c>
      <c r="H32" s="198">
        <v>79.275430050354871</v>
      </c>
      <c r="I32" s="198">
        <v>123.19087482705804</v>
      </c>
      <c r="J32" s="198">
        <v>132.1807955243994</v>
      </c>
      <c r="K32" s="192">
        <v>141.30181682659219</v>
      </c>
      <c r="L32" s="192">
        <v>134.09227706559261</v>
      </c>
      <c r="M32" s="192">
        <v>155.65727125033084</v>
      </c>
      <c r="N32" s="192">
        <v>103.6280538976996</v>
      </c>
      <c r="O32" s="358">
        <v>131.09815707068969</v>
      </c>
      <c r="P32" s="201">
        <v>151.69584182972318</v>
      </c>
      <c r="Q32" s="362"/>
      <c r="EQ32" s="160"/>
      <c r="ER32" s="160"/>
      <c r="ES32" s="160"/>
      <c r="ET32" s="158"/>
      <c r="EU32" s="158"/>
      <c r="EV32" s="158"/>
      <c r="EW32" s="158"/>
      <c r="EX32" s="158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58"/>
      <c r="FW32" s="158"/>
      <c r="FX32" s="158"/>
      <c r="FY32" s="158"/>
      <c r="FZ32" s="158"/>
      <c r="GA32" s="158"/>
      <c r="GB32" s="158"/>
      <c r="GC32" s="158"/>
      <c r="GD32" s="158"/>
      <c r="GE32" s="160"/>
      <c r="GF32" s="160"/>
      <c r="GG32" s="160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60"/>
      <c r="HQ32" s="160"/>
      <c r="HR32" s="160"/>
      <c r="HS32" s="160"/>
      <c r="HT32" s="160"/>
      <c r="HU32" s="160"/>
      <c r="HV32" s="160"/>
    </row>
    <row r="33" spans="1:230" s="157" customFormat="1" ht="31.8" customHeight="1">
      <c r="A33" s="209">
        <v>8433</v>
      </c>
      <c r="B33" s="191" t="str">
        <f>IF('1'!$A$1=1,D33,F33)</f>
        <v>машини та механізми для збирання сільськогосподарських культур</v>
      </c>
      <c r="C33" s="290">
        <v>8433</v>
      </c>
      <c r="D33" s="286" t="s">
        <v>195</v>
      </c>
      <c r="E33" s="290">
        <v>8433</v>
      </c>
      <c r="F33" s="282" t="s">
        <v>212</v>
      </c>
      <c r="G33" s="198">
        <v>122.08811782509142</v>
      </c>
      <c r="H33" s="198">
        <v>273.14003113644901</v>
      </c>
      <c r="I33" s="198">
        <v>334.45858169262516</v>
      </c>
      <c r="J33" s="198">
        <v>219.88112281025784</v>
      </c>
      <c r="K33" s="192">
        <v>203.75816289488245</v>
      </c>
      <c r="L33" s="192">
        <v>193.07480036654334</v>
      </c>
      <c r="M33" s="192">
        <v>309.17878071261651</v>
      </c>
      <c r="N33" s="192">
        <v>196.34109681760799</v>
      </c>
      <c r="O33" s="192">
        <v>175.92853915827629</v>
      </c>
      <c r="P33" s="201">
        <v>209.62849302626017</v>
      </c>
      <c r="Q33" s="362"/>
      <c r="EQ33" s="160"/>
      <c r="ER33" s="160"/>
      <c r="ES33" s="160"/>
      <c r="ET33" s="158"/>
      <c r="EU33" s="158"/>
      <c r="EV33" s="158"/>
      <c r="EW33" s="158"/>
      <c r="EX33" s="158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58"/>
      <c r="FW33" s="158"/>
      <c r="FX33" s="158"/>
      <c r="FY33" s="158"/>
      <c r="FZ33" s="158"/>
      <c r="GA33" s="158"/>
      <c r="GB33" s="158"/>
      <c r="GC33" s="158"/>
      <c r="GD33" s="158"/>
      <c r="GE33" s="160"/>
      <c r="GF33" s="160"/>
      <c r="GG33" s="160"/>
      <c r="GH33" s="159"/>
      <c r="GI33" s="159" t="s">
        <v>68</v>
      </c>
      <c r="GJ33" s="159"/>
      <c r="GK33" s="159" t="s">
        <v>151</v>
      </c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60"/>
      <c r="HQ33" s="160"/>
      <c r="HR33" s="160"/>
      <c r="HS33" s="160"/>
      <c r="HT33" s="160"/>
      <c r="HU33" s="160"/>
      <c r="HV33" s="160"/>
    </row>
    <row r="34" spans="1:230" s="157" customFormat="1" ht="25.2" customHeight="1">
      <c r="A34" s="220">
        <v>85</v>
      </c>
      <c r="B34" s="139" t="str">
        <f>IF('1'!A1=1,D34,F34)</f>
        <v>електричні машини та устаткування</v>
      </c>
      <c r="C34" s="281">
        <v>85</v>
      </c>
      <c r="D34" s="286" t="s">
        <v>60</v>
      </c>
      <c r="E34" s="281">
        <v>85</v>
      </c>
      <c r="F34" s="282" t="s">
        <v>149</v>
      </c>
      <c r="G34" s="198">
        <v>393.1154929848791</v>
      </c>
      <c r="H34" s="198">
        <v>453.31107724795822</v>
      </c>
      <c r="I34" s="198">
        <v>620.64785514335927</v>
      </c>
      <c r="J34" s="198">
        <v>831.39497036488342</v>
      </c>
      <c r="K34" s="192">
        <v>1202.9431050331777</v>
      </c>
      <c r="L34" s="192">
        <v>1103.2824443545555</v>
      </c>
      <c r="M34" s="192">
        <v>1075.536486249302</v>
      </c>
      <c r="N34" s="201">
        <v>863.89509668742608</v>
      </c>
      <c r="O34" s="201">
        <v>1039.5536275484149</v>
      </c>
      <c r="P34" s="201">
        <v>1466.3392525366098</v>
      </c>
      <c r="Q34" s="362"/>
      <c r="EQ34" s="160"/>
      <c r="ER34" s="160"/>
      <c r="ES34" s="160"/>
      <c r="ET34" s="158"/>
      <c r="EU34" s="158"/>
      <c r="EV34" s="158"/>
      <c r="EW34" s="158"/>
      <c r="EX34" s="158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58"/>
      <c r="FW34" s="158"/>
      <c r="FX34" s="158"/>
      <c r="FY34" s="158"/>
      <c r="FZ34" s="158"/>
      <c r="GA34" s="158"/>
      <c r="GB34" s="158"/>
      <c r="GC34" s="158"/>
      <c r="GD34" s="158"/>
      <c r="GE34" s="160"/>
      <c r="GF34" s="160"/>
      <c r="GG34" s="160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60"/>
      <c r="HQ34" s="160"/>
      <c r="HR34" s="160"/>
      <c r="HS34" s="160"/>
      <c r="HT34" s="160"/>
      <c r="HU34" s="160"/>
      <c r="HV34" s="160"/>
    </row>
    <row r="35" spans="1:230" s="157" customFormat="1" ht="25.2" customHeight="1">
      <c r="A35" s="209">
        <v>8502</v>
      </c>
      <c r="B35" s="191" t="str">
        <f>IF('1'!$A$1=1,D35,F35)</f>
        <v>електрогенераторні установки</v>
      </c>
      <c r="C35" s="290">
        <v>8502</v>
      </c>
      <c r="D35" s="287" t="s">
        <v>196</v>
      </c>
      <c r="E35" s="290">
        <v>8502</v>
      </c>
      <c r="F35" s="282" t="s">
        <v>213</v>
      </c>
      <c r="G35" s="198">
        <v>7.0186022772214862</v>
      </c>
      <c r="H35" s="198">
        <v>14.205815123360505</v>
      </c>
      <c r="I35" s="198">
        <v>68.38142293185058</v>
      </c>
      <c r="J35" s="198">
        <v>139.05459690935535</v>
      </c>
      <c r="K35" s="192">
        <v>239.91366842617342</v>
      </c>
      <c r="L35" s="192">
        <v>198.16429874406862</v>
      </c>
      <c r="M35" s="192">
        <v>79.850334188145837</v>
      </c>
      <c r="N35" s="192">
        <v>171.16999522928188</v>
      </c>
      <c r="O35" s="192">
        <v>130.43781021150735</v>
      </c>
      <c r="P35" s="201">
        <v>348.78513403100413</v>
      </c>
      <c r="Q35" s="362"/>
      <c r="EQ35" s="160"/>
      <c r="ER35" s="160"/>
      <c r="ES35" s="160"/>
      <c r="ET35" s="158"/>
      <c r="EU35" s="158"/>
      <c r="EV35" s="158"/>
      <c r="EW35" s="158"/>
      <c r="EX35" s="158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58"/>
      <c r="FW35" s="158"/>
      <c r="FX35" s="158"/>
      <c r="FY35" s="158"/>
      <c r="FZ35" s="158"/>
      <c r="GA35" s="158"/>
      <c r="GB35" s="158"/>
      <c r="GC35" s="158"/>
      <c r="GD35" s="158"/>
      <c r="GE35" s="160"/>
      <c r="GF35" s="160"/>
      <c r="GG35" s="160"/>
      <c r="GH35" s="159"/>
      <c r="GI35" s="159" t="s">
        <v>220</v>
      </c>
      <c r="GJ35" s="159"/>
      <c r="GK35" s="159" t="s">
        <v>223</v>
      </c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60"/>
      <c r="HQ35" s="160"/>
      <c r="HR35" s="160"/>
      <c r="HS35" s="160"/>
      <c r="HT35" s="160"/>
      <c r="HU35" s="160"/>
      <c r="HV35" s="160"/>
    </row>
    <row r="36" spans="1:230" s="157" customFormat="1" ht="25.2" customHeight="1">
      <c r="A36" s="209">
        <v>8528</v>
      </c>
      <c r="B36" s="191" t="str">
        <f>IF('1'!$A$1=1,D36,F36)</f>
        <v>монітори та проектори</v>
      </c>
      <c r="C36" s="290">
        <v>8528</v>
      </c>
      <c r="D36" s="287" t="s">
        <v>197</v>
      </c>
      <c r="E36" s="290">
        <v>8528</v>
      </c>
      <c r="F36" s="282" t="s">
        <v>215</v>
      </c>
      <c r="G36" s="198">
        <v>9.083394349831293</v>
      </c>
      <c r="H36" s="198">
        <v>8.7516069670069925</v>
      </c>
      <c r="I36" s="198">
        <v>10.281548984494723</v>
      </c>
      <c r="J36" s="198">
        <v>7.8671585917754614</v>
      </c>
      <c r="K36" s="192">
        <v>54</v>
      </c>
      <c r="L36" s="192">
        <v>124.37774935908925</v>
      </c>
      <c r="M36" s="192">
        <v>116.88994632764232</v>
      </c>
      <c r="N36" s="192">
        <v>54.229512469347995</v>
      </c>
      <c r="O36" s="192">
        <v>67.254638997669986</v>
      </c>
      <c r="P36" s="201">
        <v>66.030763019795202</v>
      </c>
      <c r="Q36" s="362"/>
      <c r="EQ36" s="160"/>
      <c r="ER36" s="160"/>
      <c r="ES36" s="160"/>
      <c r="ET36" s="158"/>
      <c r="EU36" s="158"/>
      <c r="EV36" s="158"/>
      <c r="EW36" s="158"/>
      <c r="EX36" s="158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58"/>
      <c r="FW36" s="158"/>
      <c r="FX36" s="158"/>
      <c r="FY36" s="158"/>
      <c r="FZ36" s="158"/>
      <c r="GA36" s="158"/>
      <c r="GB36" s="158"/>
      <c r="GC36" s="158"/>
      <c r="GD36" s="158"/>
      <c r="GE36" s="160"/>
      <c r="GF36" s="160"/>
      <c r="GG36" s="160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60"/>
      <c r="HQ36" s="160"/>
      <c r="HR36" s="160"/>
      <c r="HS36" s="160"/>
      <c r="HT36" s="160"/>
      <c r="HU36" s="160"/>
      <c r="HV36" s="160"/>
    </row>
    <row r="37" spans="1:230" s="157" customFormat="1" ht="21.6" customHeight="1">
      <c r="A37" s="220">
        <v>87</v>
      </c>
      <c r="B37" s="139" t="str">
        <f>IF('1'!A1=1,D37,F37)</f>
        <v>наземні транспортні засоби</v>
      </c>
      <c r="C37" s="281">
        <v>87</v>
      </c>
      <c r="D37" s="286" t="s">
        <v>55</v>
      </c>
      <c r="E37" s="281">
        <v>87</v>
      </c>
      <c r="F37" s="282" t="s">
        <v>150</v>
      </c>
      <c r="G37" s="198">
        <v>687.27896287714486</v>
      </c>
      <c r="H37" s="198">
        <v>1209.4211724474051</v>
      </c>
      <c r="I37" s="198">
        <v>1782.7608668867169</v>
      </c>
      <c r="J37" s="198">
        <v>1795.1405570833665</v>
      </c>
      <c r="K37" s="192">
        <v>2798.3938591705401</v>
      </c>
      <c r="L37" s="192">
        <v>2217.0923732623733</v>
      </c>
      <c r="M37" s="192">
        <v>2763.3545149888851</v>
      </c>
      <c r="N37" s="201">
        <v>2796.3723809111216</v>
      </c>
      <c r="O37" s="201">
        <v>3389.5399547090797</v>
      </c>
      <c r="P37" s="201">
        <v>3429.0489158941609</v>
      </c>
      <c r="Q37" s="362"/>
      <c r="EQ37" s="160"/>
      <c r="ER37" s="160"/>
      <c r="ES37" s="160"/>
      <c r="ET37" s="158"/>
      <c r="EU37" s="158"/>
      <c r="EV37" s="158"/>
      <c r="EW37" s="158"/>
      <c r="EX37" s="158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58"/>
      <c r="FW37" s="158"/>
      <c r="FX37" s="158"/>
      <c r="FY37" s="158"/>
      <c r="FZ37" s="158"/>
      <c r="GA37" s="158"/>
      <c r="GB37" s="158"/>
      <c r="GC37" s="158"/>
      <c r="GD37" s="158"/>
      <c r="GE37" s="160"/>
      <c r="GF37" s="160"/>
      <c r="GG37" s="160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60"/>
      <c r="HQ37" s="160"/>
      <c r="HR37" s="160"/>
      <c r="HS37" s="160"/>
      <c r="HT37" s="160"/>
      <c r="HU37" s="160"/>
      <c r="HV37" s="160"/>
    </row>
    <row r="38" spans="1:230" s="157" customFormat="1" ht="21" customHeight="1">
      <c r="A38" s="210">
        <v>8703</v>
      </c>
      <c r="B38" s="228" t="str">
        <f>IF('1'!$A$1=1,D38,F38)</f>
        <v>легкові автомобілі</v>
      </c>
      <c r="C38" s="291">
        <v>8703</v>
      </c>
      <c r="D38" s="337" t="s">
        <v>198</v>
      </c>
      <c r="E38" s="291">
        <v>8703</v>
      </c>
      <c r="F38" s="292" t="s">
        <v>214</v>
      </c>
      <c r="G38" s="230">
        <v>330.61910867964167</v>
      </c>
      <c r="H38" s="230">
        <v>625.5960401074592</v>
      </c>
      <c r="I38" s="230">
        <v>949.89294202308884</v>
      </c>
      <c r="J38" s="230">
        <v>971.05555108007252</v>
      </c>
      <c r="K38" s="194">
        <v>1781.5756722270439</v>
      </c>
      <c r="L38" s="194">
        <v>1388.1926449819625</v>
      </c>
      <c r="M38" s="194">
        <v>1683.7141673413198</v>
      </c>
      <c r="N38" s="194">
        <v>1402.1537065087005</v>
      </c>
      <c r="O38" s="194">
        <v>1682.9318610055147</v>
      </c>
      <c r="P38" s="364">
        <v>1743.306370959358</v>
      </c>
      <c r="Q38" s="362"/>
      <c r="EQ38" s="160"/>
      <c r="ER38" s="160"/>
      <c r="ES38" s="160"/>
      <c r="ET38" s="158"/>
      <c r="EU38" s="158"/>
      <c r="EV38" s="158"/>
      <c r="EW38" s="158"/>
      <c r="EX38" s="158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58"/>
      <c r="FW38" s="158"/>
      <c r="FX38" s="158"/>
      <c r="FY38" s="158"/>
      <c r="FZ38" s="158"/>
      <c r="GA38" s="158"/>
      <c r="GB38" s="158"/>
      <c r="GC38" s="158"/>
      <c r="GD38" s="158"/>
      <c r="GE38" s="160"/>
      <c r="GF38" s="160"/>
      <c r="GG38" s="160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60"/>
      <c r="HQ38" s="160"/>
      <c r="HR38" s="160"/>
      <c r="HS38" s="160"/>
      <c r="HT38" s="160"/>
      <c r="HU38" s="160"/>
      <c r="HV38" s="160"/>
    </row>
    <row r="39" spans="1:230" ht="16.95" customHeight="1">
      <c r="A39" s="103" t="str">
        <f>IF('1'!A1=1,C39,E39)</f>
        <v xml:space="preserve"> *За даними Державної служби статистики України</v>
      </c>
      <c r="C39" s="263" t="s">
        <v>176</v>
      </c>
      <c r="D39" s="249"/>
      <c r="E39" s="270" t="s">
        <v>177</v>
      </c>
      <c r="F39" s="249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1:230">
      <c r="A40" s="102" t="str">
        <f>IF('1'!A1=1,C40,E40)</f>
        <v>Примітки:</v>
      </c>
      <c r="B40" s="155"/>
      <c r="C40" s="271" t="s">
        <v>183</v>
      </c>
      <c r="D40" s="293"/>
      <c r="E40" s="273" t="s">
        <v>184</v>
      </c>
      <c r="F40" s="293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1:230" ht="21" customHeight="1">
      <c r="A41" s="128" t="str">
        <f>IF('1'!A1=1,C41,E41)</f>
        <v xml:space="preserve"> З 2014 року дані подаються без урахування тимчасово окупованої російською федерацією території України.</v>
      </c>
      <c r="B41" s="120"/>
      <c r="C41" s="295" t="s">
        <v>339</v>
      </c>
      <c r="D41" s="296"/>
      <c r="E41" s="295" t="s">
        <v>340</v>
      </c>
      <c r="F41" s="274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230" ht="22.8" customHeight="1">
      <c r="A42" s="189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189" t="s">
        <v>226</v>
      </c>
      <c r="D42" s="182"/>
      <c r="E42" s="189"/>
      <c r="F42" s="265" t="s">
        <v>227</v>
      </c>
    </row>
  </sheetData>
  <mergeCells count="16">
    <mergeCell ref="A5:A6"/>
    <mergeCell ref="B5:B6"/>
    <mergeCell ref="C5:C6"/>
    <mergeCell ref="D5:D6"/>
    <mergeCell ref="E5:E6"/>
    <mergeCell ref="P5:P6"/>
    <mergeCell ref="N5:N6"/>
    <mergeCell ref="O5:O6"/>
    <mergeCell ref="F5:F6"/>
    <mergeCell ref="K5:K6"/>
    <mergeCell ref="L5:L6"/>
    <mergeCell ref="M5:M6"/>
    <mergeCell ref="G5:G6"/>
    <mergeCell ref="H5:H6"/>
    <mergeCell ref="I5:I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1496062992125984" header="0.23622047244094491" footer="0.23622047244094491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2025-03-27T12:05:23Z</cp:lastPrinted>
  <dcterms:created xsi:type="dcterms:W3CDTF">2015-06-23T07:50:05Z</dcterms:created>
  <dcterms:modified xsi:type="dcterms:W3CDTF">2025-03-27T12:05:42Z</dcterms:modified>
</cp:coreProperties>
</file>