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лютий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'!$A$1:$CB$37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8" i="24" l="1"/>
  <c r="A19" i="24"/>
  <c r="A20" i="24"/>
  <c r="A21" i="24"/>
  <c r="A22" i="24"/>
  <c r="A23" i="24"/>
  <c r="A24" i="24"/>
  <c r="A2" i="24" l="1"/>
  <c r="A3" i="24"/>
  <c r="A1" i="24" l="1"/>
  <c r="A26" i="24" l="1"/>
  <c r="A25" i="24" l="1"/>
  <c r="A34" i="24"/>
  <c r="AM6" i="24" l="1"/>
  <c r="AL6" i="24"/>
  <c r="AK6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B1" i="1" l="1"/>
  <c r="B2" i="1"/>
</calcChain>
</file>

<file path=xl/sharedStrings.xml><?xml version="1.0" encoding="utf-8"?>
<sst xmlns="http://schemas.openxmlformats.org/spreadsheetml/2006/main" count="108" uniqueCount="86">
  <si>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</si>
  <si>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</si>
  <si>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</si>
  <si>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</si>
  <si>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</si>
  <si>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</si>
  <si>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</si>
  <si>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</si>
  <si>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</si>
  <si>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</si>
  <si>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</si>
  <si>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</si>
  <si>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</si>
  <si>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</si>
  <si>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</si>
  <si>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</si>
  <si>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</si>
  <si>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</si>
  <si>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</si>
  <si>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</si>
  <si>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</si>
  <si>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</si>
  <si>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</si>
  <si>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</si>
  <si>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</si>
  <si>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</si>
  <si>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</si>
  <si>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</si>
  <si>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</si>
  <si>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</si>
  <si>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</si>
  <si>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</si>
  <si>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</si>
  <si>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</si>
  <si>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</si>
  <si>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</si>
  <si>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</si>
  <si>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</si>
  <si>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</si>
  <si>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</si>
  <si>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</si>
  <si>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</si>
  <si>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</si>
  <si>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</si>
  <si>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</si>
  <si>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</si>
  <si>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</si>
  <si>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</si>
  <si>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</si>
  <si>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</si>
  <si>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</si>
  <si>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</si>
  <si>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</si>
  <si>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</si>
  <si>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</si>
  <si>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</si>
  <si>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</si>
  <si>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</si>
  <si>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</si>
  <si>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</si>
  <si>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</si>
  <si>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</si>
  <si>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</si>
  <si>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</si>
  <si>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</si>
  <si>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</si>
  <si>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</si>
  <si>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</si>
  <si>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</si>
  <si>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</si>
  <si>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feb**</t>
  </si>
  <si>
    <t>mar**</t>
  </si>
  <si>
    <t>apr**</t>
  </si>
  <si>
    <t>oct*</t>
  </si>
  <si>
    <t>nov*</t>
  </si>
  <si>
    <t>dec*</t>
  </si>
  <si>
    <t>jan*</t>
  </si>
  <si>
    <t>Official channels</t>
  </si>
  <si>
    <t xml:space="preserve">Compensation of employees received from abroad </t>
  </si>
  <si>
    <t xml:space="preserve">other private transfers </t>
  </si>
  <si>
    <t>– through money transfer operators</t>
  </si>
  <si>
    <t>Informal channels</t>
  </si>
  <si>
    <t xml:space="preserve">– through bank  accounts </t>
  </si>
  <si>
    <t>feb*</t>
  </si>
  <si>
    <t>jan-feb 2024</t>
  </si>
  <si>
    <t>jan-feb*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</si>
</sst>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1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1" fontId="4" fillId="28" borderId="22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2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18" xfId="0" applyNumberFormat="1" applyFont="1" applyFill="1" applyBorder="1" applyAlignment="1" applyProtection="1">
      <alignment horizontal="center" vertical="center"/>
      <protection locked="0"/>
    </xf>
    <xf numFmtId="1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" fillId="28" borderId="12" xfId="0" applyNumberFormat="1" applyFont="1" applyFill="1" applyBorder="1" applyAlignment="1" applyProtection="1">
      <alignment horizontal="center" vertical="center"/>
      <protection locked="0"/>
    </xf>
    <xf numFmtId="1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1" fontId="4" fillId="28" borderId="11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6" xfId="0" applyFont="1" applyFill="1" applyBorder="1" applyAlignment="1">
      <alignment horizontal="left" readingOrder="1"/>
    </xf>
    <xf numFmtId="0" fontId="22" fillId="28" borderId="16" xfId="0" applyFont="1" applyFill="1" applyBorder="1"/>
    <xf numFmtId="0" fontId="42" fillId="28" borderId="17" xfId="0" applyFont="1" applyFill="1" applyBorder="1" applyAlignment="1">
      <alignment horizontal="left" wrapText="1"/>
    </xf>
    <xf numFmtId="0" fontId="42" fillId="28" borderId="17" xfId="0" applyFont="1" applyFill="1" applyBorder="1" applyAlignment="1">
      <alignment horizontal="center" wrapText="1"/>
    </xf>
    <xf numFmtId="9" fontId="42" fillId="28" borderId="17" xfId="178" applyFont="1" applyFill="1" applyBorder="1" applyAlignment="1">
      <alignment horizontal="left" wrapText="1"/>
    </xf>
    <xf numFmtId="0" fontId="4" fillId="28" borderId="22" xfId="0" applyFont="1" applyFill="1" applyBorder="1" applyAlignment="1">
      <alignment horizontal="left" wrapText="1"/>
    </xf>
    <xf numFmtId="0" fontId="4" fillId="28" borderId="14" xfId="156" applyFont="1" applyFill="1" applyBorder="1" applyAlignment="1">
      <alignment vertical="center" wrapText="1"/>
    </xf>
    <xf numFmtId="0" fontId="41" fillId="28" borderId="18" xfId="0" applyFont="1" applyFill="1" applyBorder="1" applyAlignment="1">
      <alignment horizontal="left" wrapText="1"/>
    </xf>
    <xf numFmtId="0" fontId="41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0" fontId="42" fillId="28" borderId="20" xfId="0" applyFont="1" applyFill="1" applyBorder="1" applyAlignment="1">
      <alignment horizontal="left" wrapText="1"/>
    </xf>
    <xf numFmtId="0" fontId="42" fillId="28" borderId="19" xfId="0" applyFont="1" applyFill="1" applyBorder="1" applyAlignment="1">
      <alignment wrapText="1"/>
    </xf>
    <xf numFmtId="0" fontId="4" fillId="28" borderId="0" xfId="0" applyFont="1" applyFill="1"/>
    <xf numFmtId="0" fontId="4" fillId="28" borderId="0" xfId="0" applyFont="1" applyFill="1" applyAlignment="1">
      <alignment horizontal="left" wrapText="1"/>
    </xf>
    <xf numFmtId="0" fontId="0" fillId="28" borderId="0" xfId="0" applyFill="1" applyAlignment="1">
      <alignment wrapText="1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  <xf numFmtId="0" fontId="4" fillId="28" borderId="0" xfId="0" applyFont="1" applyFill="1" applyAlignment="1">
      <alignment wrapText="1" readingOrder="1"/>
    </xf>
    <xf numFmtId="0" fontId="0" fillId="0" borderId="0" xfId="0" applyAlignment="1">
      <alignment wrapText="1" readingOrder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0</xdr:row>
          <xdr:rowOff>30480</xdr:rowOff>
        </xdr:from>
        <xdr:to>
          <xdr:col>0</xdr:col>
          <xdr:colOff>609600</xdr:colOff>
          <xdr:row>1</xdr:row>
          <xdr:rowOff>129540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7734375" defaultRowHeight="13.2"/>
  <cols>
    <col min="1" max="1" width="12" style="1" customWidth="1"/>
    <col min="2" max="2" width="113.44140625" style="2" customWidth="1"/>
    <col min="3" max="16384" width="8.77734375" style="1"/>
  </cols>
  <sheetData>
    <row r="1" spans="1:2" s="3" customFormat="1">
      <c r="A1" s="3">
        <v>2</v>
      </c>
      <c r="B1" s="6" t="str">
        <f>IF($A$1=1,"1.Грошові перекази","1.Remittances")</f>
        <v>1.Remittances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Remittances in Ukraine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15240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Q85"/>
  <sheetViews>
    <sheetView tabSelected="1" zoomScale="86" zoomScaleNormal="85" workbookViewId="0">
      <pane xSplit="3" ySplit="6" topLeftCell="D7" activePane="bottomRight" state="frozen"/>
      <selection activeCell="B1" sqref="B1:C27"/>
      <selection pane="topRight" activeCell="B1" sqref="B1:C27"/>
      <selection pane="bottomLeft" activeCell="B1" sqref="B1:C27"/>
      <selection pane="bottomRight" activeCell="CI15" sqref="CI15"/>
    </sheetView>
  </sheetViews>
  <sheetFormatPr defaultColWidth="8.77734375" defaultRowHeight="13.2" outlineLevelRow="2" outlineLevelCol="2"/>
  <cols>
    <col min="1" max="1" width="29.44140625" style="3" customWidth="1"/>
    <col min="2" max="3" width="36" style="5" hidden="1" customWidth="1" outlineLevel="2"/>
    <col min="4" max="7" width="5.21875" style="3" hidden="1" customWidth="1" outlineLevel="1"/>
    <col min="8" max="14" width="5.21875" style="1" hidden="1" customWidth="1" outlineLevel="1"/>
    <col min="15" max="15" width="6.88671875" style="1" hidden="1" customWidth="1" outlineLevel="1"/>
    <col min="16" max="16" width="5.88671875" style="1" hidden="1" customWidth="1" collapsed="1"/>
    <col min="17" max="27" width="5.88671875" style="1" hidden="1" customWidth="1"/>
    <col min="28" max="51" width="5" style="1" hidden="1" customWidth="1"/>
    <col min="52" max="77" width="5" style="1" customWidth="1"/>
    <col min="78" max="78" width="6.77734375" style="1" customWidth="1"/>
    <col min="79" max="79" width="6.77734375" style="91" customWidth="1"/>
    <col min="80" max="80" width="2.77734375" style="1" customWidth="1"/>
    <col min="81" max="81" width="6.21875" style="1" customWidth="1"/>
    <col min="82" max="85" width="6.21875" style="91" customWidth="1"/>
    <col min="86" max="86" width="6.21875" style="1" customWidth="1"/>
    <col min="87" max="16384" width="8.77734375" style="1"/>
  </cols>
  <sheetData>
    <row r="1" spans="1:95">
      <c r="A1" s="12" t="str">
        <f>IF('1'!A1=1,"до змісту","to title")</f>
        <v>to title</v>
      </c>
    </row>
    <row r="2" spans="1:95" ht="15" customHeight="1">
      <c r="A2" s="6" t="str">
        <f>IF('1'!A1=1,"1.1 Динаміка обсягів приватних грошових переказів в Україну","1.1 Remmittances in Ukraine")</f>
        <v>1.1 Remmittances in Ukraine</v>
      </c>
      <c r="B2" s="6"/>
      <c r="C2" s="6"/>
    </row>
    <row r="3" spans="1:95" s="13" customFormat="1" ht="67.5" customHeight="1">
      <c r="A3" s="15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N3" s="83"/>
      <c r="AO3" s="83"/>
      <c r="AP3" s="83"/>
      <c r="AQ3" s="102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CA3" s="83"/>
      <c r="CB3" s="1"/>
      <c r="CC3" s="1"/>
      <c r="CD3" s="91"/>
      <c r="CE3" s="91"/>
      <c r="CF3" s="83"/>
      <c r="CG3" s="83"/>
    </row>
    <row r="4" spans="1:95" ht="12.75" customHeight="1">
      <c r="A4" s="14" t="str">
        <f>IF('1'!A1=1,"Млн.дол.США","USD millions")</f>
        <v>USD millions</v>
      </c>
      <c r="AN4" s="62"/>
      <c r="AO4" s="62"/>
      <c r="AP4" s="62"/>
      <c r="AQ4" s="121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</row>
    <row r="5" spans="1:95" ht="15" customHeight="1">
      <c r="A5" s="155" t="str">
        <f>IF('1'!A1=1,B5,C5)</f>
        <v xml:space="preserve"> Description </v>
      </c>
      <c r="B5" s="157" t="s">
        <v>3</v>
      </c>
      <c r="C5" s="159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1">
        <v>2020</v>
      </c>
      <c r="AC5" s="162"/>
      <c r="AD5" s="162"/>
      <c r="AE5" s="162"/>
      <c r="AF5" s="162"/>
      <c r="AG5" s="162"/>
      <c r="AH5" s="162"/>
      <c r="AI5" s="162"/>
      <c r="AJ5" s="162"/>
      <c r="AK5" s="162"/>
      <c r="AL5" s="98"/>
      <c r="AM5" s="98"/>
      <c r="AN5" s="150">
        <v>2021</v>
      </c>
      <c r="AO5" s="151"/>
      <c r="AP5" s="151"/>
      <c r="AQ5" s="151"/>
      <c r="AR5" s="151"/>
      <c r="AS5" s="151"/>
      <c r="AT5" s="151"/>
      <c r="AU5" s="152"/>
      <c r="AV5" s="152"/>
      <c r="AW5" s="152"/>
      <c r="AX5" s="152"/>
      <c r="AY5" s="153"/>
      <c r="AZ5" s="150">
        <v>2023</v>
      </c>
      <c r="BA5" s="151"/>
      <c r="BB5" s="151"/>
      <c r="BC5" s="151"/>
      <c r="BD5" s="151"/>
      <c r="BE5" s="151"/>
      <c r="BF5" s="151"/>
      <c r="BG5" s="152"/>
      <c r="BH5" s="152"/>
      <c r="BI5" s="152"/>
      <c r="BJ5" s="152"/>
      <c r="BK5" s="153"/>
      <c r="BL5" s="150">
        <v>2024</v>
      </c>
      <c r="BM5" s="151"/>
      <c r="BN5" s="151"/>
      <c r="BO5" s="151"/>
      <c r="BP5" s="151"/>
      <c r="BQ5" s="151"/>
      <c r="BR5" s="151"/>
      <c r="BS5" s="152"/>
      <c r="BT5" s="152"/>
      <c r="BU5" s="152"/>
      <c r="BV5" s="152"/>
      <c r="BW5" s="153"/>
      <c r="BX5" s="150">
        <v>2025</v>
      </c>
      <c r="BY5" s="151"/>
      <c r="BZ5" s="146" t="s">
        <v>84</v>
      </c>
      <c r="CA5" s="148" t="s">
        <v>85</v>
      </c>
    </row>
    <row r="6" spans="1:95" ht="27.75" customHeight="1">
      <c r="A6" s="156"/>
      <c r="B6" s="158"/>
      <c r="C6" s="160"/>
      <c r="D6" s="17" t="str">
        <f>IF('1'!$A$1=1,"січ","jan")</f>
        <v>jan</v>
      </c>
      <c r="E6" s="17" t="str">
        <f>IF('1'!$A$1=1,"лют","feb")</f>
        <v>feb</v>
      </c>
      <c r="F6" s="17" t="str">
        <f>IF('1'!$A$1=1,"бер","mar")</f>
        <v>mar</v>
      </c>
      <c r="G6" s="17" t="str">
        <f>IF('1'!$A$1=1,"кві","apr")</f>
        <v>apr</v>
      </c>
      <c r="H6" s="17" t="str">
        <f>IF('1'!$A$1=1,"тра","may")</f>
        <v>may</v>
      </c>
      <c r="I6" s="17" t="str">
        <f>IF('1'!$A$1=1,"чер","june")</f>
        <v>june</v>
      </c>
      <c r="J6" s="17" t="str">
        <f>IF('1'!$A$1=1,"лип","july")</f>
        <v>july</v>
      </c>
      <c r="K6" s="17" t="str">
        <f>IF('1'!$A$1=1,"сер","aug")</f>
        <v>aug</v>
      </c>
      <c r="L6" s="17" t="str">
        <f>IF('1'!$A$1=1,"вер","sept")</f>
        <v>sept</v>
      </c>
      <c r="M6" s="17" t="str">
        <f>IF('1'!$A$1=1,"жов","oct")</f>
        <v>oct</v>
      </c>
      <c r="N6" s="17" t="str">
        <f>IF('1'!$A$1=1,"лист","nov")</f>
        <v>nov</v>
      </c>
      <c r="O6" s="17" t="str">
        <f>IF('1'!$A$1=1,"гру","dec")</f>
        <v>dec</v>
      </c>
      <c r="P6" s="17" t="str">
        <f>IF('1'!$A$1=1,"січ","jan")</f>
        <v>jan</v>
      </c>
      <c r="Q6" s="17" t="str">
        <f>IF('1'!$A$1=1,"лют","feb")</f>
        <v>feb</v>
      </c>
      <c r="R6" s="17" t="str">
        <f>IF('1'!$A$1=1,"бер","mar")</f>
        <v>mar</v>
      </c>
      <c r="S6" s="17" t="str">
        <f>IF('1'!$A$1=1,"кві","apr")</f>
        <v>apr</v>
      </c>
      <c r="T6" s="17" t="str">
        <f>IF('1'!$A$1=1,"тра","may")</f>
        <v>may</v>
      </c>
      <c r="U6" s="17" t="str">
        <f>IF('1'!$A$1=1,"чер","june")</f>
        <v>june</v>
      </c>
      <c r="V6" s="17" t="str">
        <f>IF('1'!$A$1=1,"лип","july")</f>
        <v>july</v>
      </c>
      <c r="W6" s="17" t="str">
        <f>IF('1'!$A$1=1,"сер","aug")</f>
        <v>aug</v>
      </c>
      <c r="X6" s="17" t="str">
        <f>IF('1'!$A$1=1,"вер","sept")</f>
        <v>sept</v>
      </c>
      <c r="Y6" s="17" t="str">
        <f>IF('1'!$A$1=1,"жов","oct")</f>
        <v>oct</v>
      </c>
      <c r="Z6" s="17" t="str">
        <f>IF('1'!$A$1=1,"лист","nov")</f>
        <v>nov</v>
      </c>
      <c r="AA6" s="17" t="str">
        <f>IF('1'!$A$1=1,"гру","dec")</f>
        <v>dec</v>
      </c>
      <c r="AB6" s="17" t="str">
        <f>IF('1'!$A$1=1,"січ","jan")</f>
        <v>jan</v>
      </c>
      <c r="AC6" s="17" t="str">
        <f>IF('1'!$A$1=1,"лют","feb")</f>
        <v>feb</v>
      </c>
      <c r="AD6" s="17" t="str">
        <f>IF('1'!$A$1=1,"бер","mar")</f>
        <v>mar</v>
      </c>
      <c r="AE6" s="17" t="str">
        <f>IF('1'!$A$1=1,"кві","apr")</f>
        <v>apr</v>
      </c>
      <c r="AF6" s="17" t="str">
        <f>IF('1'!$A$1=1,"тра","may")</f>
        <v>may</v>
      </c>
      <c r="AG6" s="17" t="str">
        <f>IF('1'!$A$1=1,"чер","june")</f>
        <v>june</v>
      </c>
      <c r="AH6" s="18" t="str">
        <f>IF('1'!$A$1=1,"лип","july")</f>
        <v>july</v>
      </c>
      <c r="AI6" s="18" t="str">
        <f>IF('1'!$A$1=1,"серп","аug")</f>
        <v>аug</v>
      </c>
      <c r="AJ6" s="17" t="str">
        <f>IF('1'!$A$1=1,"вер","sept")</f>
        <v>sept</v>
      </c>
      <c r="AK6" s="17" t="str">
        <f>IF('1'!$A$1=1,"жов","oct")</f>
        <v>oct</v>
      </c>
      <c r="AL6" s="17" t="str">
        <f>IF('1'!$A$1=1,"лист","nov")</f>
        <v>nov</v>
      </c>
      <c r="AM6" s="17" t="str">
        <f>IF('1'!$A$1=1,"гру","dec")</f>
        <v>dec</v>
      </c>
      <c r="AN6" s="114" t="s">
        <v>58</v>
      </c>
      <c r="AO6" s="115" t="s">
        <v>59</v>
      </c>
      <c r="AP6" s="116" t="s">
        <v>60</v>
      </c>
      <c r="AQ6" s="115" t="s">
        <v>61</v>
      </c>
      <c r="AR6" s="117" t="s">
        <v>62</v>
      </c>
      <c r="AS6" s="117" t="s">
        <v>63</v>
      </c>
      <c r="AT6" s="117" t="s">
        <v>64</v>
      </c>
      <c r="AU6" s="117" t="s">
        <v>65</v>
      </c>
      <c r="AV6" s="117" t="s">
        <v>66</v>
      </c>
      <c r="AW6" s="117" t="s">
        <v>67</v>
      </c>
      <c r="AX6" s="117" t="s">
        <v>68</v>
      </c>
      <c r="AY6" s="117" t="s">
        <v>69</v>
      </c>
      <c r="AZ6" s="70" t="s">
        <v>58</v>
      </c>
      <c r="BA6" s="70" t="s">
        <v>70</v>
      </c>
      <c r="BB6" s="70" t="s">
        <v>71</v>
      </c>
      <c r="BC6" s="70" t="s">
        <v>72</v>
      </c>
      <c r="BD6" s="70" t="s">
        <v>62</v>
      </c>
      <c r="BE6" s="70" t="s">
        <v>63</v>
      </c>
      <c r="BF6" s="70" t="s">
        <v>64</v>
      </c>
      <c r="BG6" s="117" t="s">
        <v>65</v>
      </c>
      <c r="BH6" s="117" t="s">
        <v>66</v>
      </c>
      <c r="BI6" s="117" t="s">
        <v>67</v>
      </c>
      <c r="BJ6" s="117" t="s">
        <v>68</v>
      </c>
      <c r="BK6" s="117" t="s">
        <v>69</v>
      </c>
      <c r="BL6" s="114" t="s">
        <v>58</v>
      </c>
      <c r="BM6" s="115" t="s">
        <v>59</v>
      </c>
      <c r="BN6" s="116" t="s">
        <v>60</v>
      </c>
      <c r="BO6" s="116" t="s">
        <v>61</v>
      </c>
      <c r="BP6" s="116" t="s">
        <v>62</v>
      </c>
      <c r="BQ6" s="115" t="s">
        <v>63</v>
      </c>
      <c r="BR6" s="117" t="s">
        <v>64</v>
      </c>
      <c r="BS6" s="117" t="s">
        <v>65</v>
      </c>
      <c r="BT6" s="117" t="s">
        <v>66</v>
      </c>
      <c r="BU6" s="117" t="s">
        <v>73</v>
      </c>
      <c r="BV6" s="117" t="s">
        <v>74</v>
      </c>
      <c r="BW6" s="117" t="s">
        <v>75</v>
      </c>
      <c r="BX6" s="117" t="s">
        <v>76</v>
      </c>
      <c r="BY6" s="117" t="s">
        <v>83</v>
      </c>
      <c r="BZ6" s="147"/>
      <c r="CA6" s="147"/>
    </row>
    <row r="7" spans="1:95" ht="13.8" customHeight="1">
      <c r="A7" s="137" t="str">
        <f>IF('1'!$A$1=1,B7,C7)</f>
        <v xml:space="preserve"> Personal remittances  (2. 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79">
        <v>1128</v>
      </c>
      <c r="AS7" s="79">
        <v>1208</v>
      </c>
      <c r="AT7" s="79">
        <v>1177</v>
      </c>
      <c r="AU7" s="79">
        <v>1139</v>
      </c>
      <c r="AV7" s="79">
        <v>1140</v>
      </c>
      <c r="AW7" s="79">
        <v>1159</v>
      </c>
      <c r="AX7" s="79">
        <v>1213</v>
      </c>
      <c r="AY7" s="71">
        <v>1299</v>
      </c>
      <c r="AZ7" s="94">
        <v>908</v>
      </c>
      <c r="BA7" s="79">
        <v>927</v>
      </c>
      <c r="BB7" s="79">
        <v>1045</v>
      </c>
      <c r="BC7" s="79">
        <v>917</v>
      </c>
      <c r="BD7" s="79">
        <v>953</v>
      </c>
      <c r="BE7" s="79">
        <v>947</v>
      </c>
      <c r="BF7" s="79">
        <v>926</v>
      </c>
      <c r="BG7" s="79">
        <v>941</v>
      </c>
      <c r="BH7" s="79">
        <v>938</v>
      </c>
      <c r="BI7" s="79">
        <v>883</v>
      </c>
      <c r="BJ7" s="79">
        <v>922</v>
      </c>
      <c r="BK7" s="106">
        <v>985</v>
      </c>
      <c r="BL7" s="94">
        <v>830</v>
      </c>
      <c r="BM7" s="79">
        <v>810</v>
      </c>
      <c r="BN7" s="79">
        <v>819</v>
      </c>
      <c r="BO7" s="79">
        <v>807</v>
      </c>
      <c r="BP7" s="79">
        <v>819</v>
      </c>
      <c r="BQ7" s="79">
        <v>780</v>
      </c>
      <c r="BR7" s="79">
        <v>789</v>
      </c>
      <c r="BS7" s="79">
        <v>777</v>
      </c>
      <c r="BT7" s="79">
        <v>760</v>
      </c>
      <c r="BU7" s="79">
        <v>764</v>
      </c>
      <c r="BV7" s="79">
        <v>733</v>
      </c>
      <c r="BW7" s="71">
        <v>792</v>
      </c>
      <c r="BX7" s="94">
        <v>662</v>
      </c>
      <c r="BY7" s="71">
        <v>670</v>
      </c>
      <c r="BZ7" s="84">
        <v>1640</v>
      </c>
      <c r="CA7" s="84">
        <v>1332</v>
      </c>
      <c r="CK7" s="91"/>
      <c r="CL7" s="91"/>
      <c r="CM7" s="91"/>
      <c r="CN7" s="91"/>
    </row>
    <row r="8" spans="1:95" ht="25.8" customHeight="1">
      <c r="A8" s="138" t="str">
        <f>IF('1'!$A$1=1,B8,C8)</f>
        <v xml:space="preserve">1. Compensation of employees                                                           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0">
        <v>1103</v>
      </c>
      <c r="AS8" s="80">
        <v>1166</v>
      </c>
      <c r="AT8" s="80">
        <v>1122</v>
      </c>
      <c r="AU8" s="80">
        <v>1078</v>
      </c>
      <c r="AV8" s="80">
        <v>1074</v>
      </c>
      <c r="AW8" s="80">
        <v>1118</v>
      </c>
      <c r="AX8" s="80">
        <v>1172</v>
      </c>
      <c r="AY8" s="71">
        <v>1249</v>
      </c>
      <c r="AZ8" s="95">
        <v>993</v>
      </c>
      <c r="BA8" s="80">
        <v>1016</v>
      </c>
      <c r="BB8" s="80">
        <v>1080</v>
      </c>
      <c r="BC8" s="80">
        <v>938</v>
      </c>
      <c r="BD8" s="80">
        <v>958</v>
      </c>
      <c r="BE8" s="80">
        <v>945</v>
      </c>
      <c r="BF8" s="80">
        <v>894</v>
      </c>
      <c r="BG8" s="80">
        <v>911</v>
      </c>
      <c r="BH8" s="80">
        <v>892</v>
      </c>
      <c r="BI8" s="80">
        <v>816</v>
      </c>
      <c r="BJ8" s="80">
        <v>823</v>
      </c>
      <c r="BK8" s="106">
        <v>860</v>
      </c>
      <c r="BL8" s="95">
        <v>692</v>
      </c>
      <c r="BM8" s="106">
        <v>681</v>
      </c>
      <c r="BN8" s="106">
        <v>684</v>
      </c>
      <c r="BO8" s="106">
        <v>676</v>
      </c>
      <c r="BP8" s="106">
        <v>680</v>
      </c>
      <c r="BQ8" s="106">
        <v>645</v>
      </c>
      <c r="BR8" s="106">
        <v>652</v>
      </c>
      <c r="BS8" s="106">
        <v>637</v>
      </c>
      <c r="BT8" s="106">
        <v>611</v>
      </c>
      <c r="BU8" s="106">
        <v>608</v>
      </c>
      <c r="BV8" s="106">
        <v>594</v>
      </c>
      <c r="BW8" s="71">
        <v>609</v>
      </c>
      <c r="BX8" s="95">
        <v>541</v>
      </c>
      <c r="BY8" s="71">
        <v>544</v>
      </c>
      <c r="BZ8" s="84">
        <v>1373</v>
      </c>
      <c r="CA8" s="84">
        <v>1085</v>
      </c>
      <c r="CK8" s="91"/>
      <c r="CL8" s="91"/>
      <c r="CM8" s="91"/>
      <c r="CN8" s="91"/>
    </row>
    <row r="9" spans="1:95" ht="15" customHeight="1">
      <c r="A9" s="139" t="str">
        <f>IF('1'!$A$1=1,B9,C9)</f>
        <v>including: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1"/>
      <c r="AS9" s="81"/>
      <c r="AT9" s="81"/>
      <c r="AU9" s="81"/>
      <c r="AV9" s="81"/>
      <c r="AW9" s="81"/>
      <c r="AX9" s="81"/>
      <c r="AY9" s="72"/>
      <c r="AZ9" s="27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07"/>
      <c r="BL9" s="2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72"/>
      <c r="BX9" s="27"/>
      <c r="BY9" s="72"/>
      <c r="BZ9" s="84"/>
      <c r="CA9" s="84"/>
      <c r="CK9" s="91"/>
      <c r="CL9" s="91"/>
      <c r="CM9" s="91"/>
      <c r="CN9" s="91"/>
    </row>
    <row r="10" spans="1:95" ht="30.6" customHeight="1">
      <c r="A10" s="140" t="str">
        <f>IF('1'!$A$1=1,B10,C10)</f>
        <v xml:space="preserve">   1.a  Expenditures of short-term workers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1">
        <v>265</v>
      </c>
      <c r="AS10" s="81">
        <v>275</v>
      </c>
      <c r="AT10" s="81">
        <v>263</v>
      </c>
      <c r="AU10" s="81">
        <v>253</v>
      </c>
      <c r="AV10" s="81">
        <v>251</v>
      </c>
      <c r="AW10" s="81">
        <v>267</v>
      </c>
      <c r="AX10" s="81">
        <v>275</v>
      </c>
      <c r="AY10" s="72">
        <v>277</v>
      </c>
      <c r="AZ10" s="27">
        <v>266</v>
      </c>
      <c r="BA10" s="81">
        <v>267</v>
      </c>
      <c r="BB10" s="81">
        <v>276</v>
      </c>
      <c r="BC10" s="81">
        <v>235</v>
      </c>
      <c r="BD10" s="81">
        <v>236</v>
      </c>
      <c r="BE10" s="81">
        <v>233</v>
      </c>
      <c r="BF10" s="81">
        <v>220</v>
      </c>
      <c r="BG10" s="81">
        <v>222</v>
      </c>
      <c r="BH10" s="81">
        <v>220</v>
      </c>
      <c r="BI10" s="81">
        <v>194</v>
      </c>
      <c r="BJ10" s="81">
        <v>195</v>
      </c>
      <c r="BK10" s="107">
        <v>198</v>
      </c>
      <c r="BL10" s="27">
        <v>165</v>
      </c>
      <c r="BM10" s="107">
        <v>163</v>
      </c>
      <c r="BN10" s="107">
        <v>160</v>
      </c>
      <c r="BO10" s="107">
        <v>159</v>
      </c>
      <c r="BP10" s="107">
        <v>159</v>
      </c>
      <c r="BQ10" s="107">
        <v>150</v>
      </c>
      <c r="BR10" s="107">
        <v>150</v>
      </c>
      <c r="BS10" s="107">
        <v>148</v>
      </c>
      <c r="BT10" s="107">
        <v>143</v>
      </c>
      <c r="BU10" s="107">
        <v>139</v>
      </c>
      <c r="BV10" s="107">
        <v>136</v>
      </c>
      <c r="BW10" s="72">
        <v>132</v>
      </c>
      <c r="BX10" s="27">
        <v>127</v>
      </c>
      <c r="BY10" s="72">
        <v>126</v>
      </c>
      <c r="BZ10" s="85">
        <v>328</v>
      </c>
      <c r="CA10" s="85">
        <v>253</v>
      </c>
      <c r="CK10" s="91"/>
      <c r="CL10" s="91"/>
      <c r="CM10" s="91"/>
      <c r="CN10" s="91"/>
    </row>
    <row r="11" spans="1:95" ht="23.55" customHeight="1">
      <c r="A11" s="140" t="str">
        <f>IF('1'!$A$1=1,B11,C11)</f>
        <v xml:space="preserve">   1.b Taxes and social contributions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0">
        <v>72</v>
      </c>
      <c r="AR11" s="92">
        <v>70</v>
      </c>
      <c r="AS11" s="92">
        <v>73</v>
      </c>
      <c r="AT11" s="92">
        <v>76</v>
      </c>
      <c r="AU11" s="81">
        <v>73</v>
      </c>
      <c r="AV11" s="81">
        <v>71</v>
      </c>
      <c r="AW11" s="81">
        <v>75</v>
      </c>
      <c r="AX11" s="81">
        <v>78</v>
      </c>
      <c r="AY11" s="72">
        <v>81</v>
      </c>
      <c r="AZ11" s="27">
        <v>82</v>
      </c>
      <c r="BA11" s="81">
        <v>83</v>
      </c>
      <c r="BB11" s="92">
        <v>85</v>
      </c>
      <c r="BC11" s="92">
        <v>80</v>
      </c>
      <c r="BD11" s="92">
        <v>81</v>
      </c>
      <c r="BE11" s="92">
        <v>81</v>
      </c>
      <c r="BF11" s="92">
        <v>73</v>
      </c>
      <c r="BG11" s="92">
        <v>74</v>
      </c>
      <c r="BH11" s="92">
        <v>73</v>
      </c>
      <c r="BI11" s="92">
        <v>67</v>
      </c>
      <c r="BJ11" s="92">
        <v>67</v>
      </c>
      <c r="BK11" s="108">
        <v>67</v>
      </c>
      <c r="BL11" s="101">
        <v>62</v>
      </c>
      <c r="BM11" s="108">
        <v>62</v>
      </c>
      <c r="BN11" s="108">
        <v>62</v>
      </c>
      <c r="BO11" s="108">
        <v>59</v>
      </c>
      <c r="BP11" s="108">
        <v>59</v>
      </c>
      <c r="BQ11" s="108">
        <v>57</v>
      </c>
      <c r="BR11" s="108">
        <v>56</v>
      </c>
      <c r="BS11" s="108">
        <v>56</v>
      </c>
      <c r="BT11" s="108">
        <v>55</v>
      </c>
      <c r="BU11" s="108">
        <v>53</v>
      </c>
      <c r="BV11" s="108">
        <v>52</v>
      </c>
      <c r="BW11" s="85">
        <v>52</v>
      </c>
      <c r="BX11" s="101">
        <v>50</v>
      </c>
      <c r="BY11" s="85">
        <v>50</v>
      </c>
      <c r="BZ11" s="85">
        <v>124</v>
      </c>
      <c r="CA11" s="85">
        <v>100</v>
      </c>
      <c r="CK11" s="91"/>
      <c r="CL11" s="91"/>
      <c r="CM11" s="91"/>
      <c r="CN11" s="91"/>
    </row>
    <row r="12" spans="1:95" s="26" customFormat="1" ht="26.4">
      <c r="A12" s="138" t="str">
        <f>IF('1'!$A$1=1,B12,C12)</f>
        <v>2. Net compensation of employees (1. – 1.a – 1.b)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0">
        <v>768</v>
      </c>
      <c r="AS12" s="80">
        <v>818</v>
      </c>
      <c r="AT12" s="80">
        <v>783</v>
      </c>
      <c r="AU12" s="80">
        <v>752</v>
      </c>
      <c r="AV12" s="80">
        <v>752</v>
      </c>
      <c r="AW12" s="80">
        <v>776</v>
      </c>
      <c r="AX12" s="80">
        <v>819</v>
      </c>
      <c r="AY12" s="71">
        <v>891</v>
      </c>
      <c r="AZ12" s="95">
        <v>645</v>
      </c>
      <c r="BA12" s="80">
        <v>666</v>
      </c>
      <c r="BB12" s="80">
        <v>719</v>
      </c>
      <c r="BC12" s="80">
        <v>623</v>
      </c>
      <c r="BD12" s="80">
        <v>641</v>
      </c>
      <c r="BE12" s="80">
        <v>631</v>
      </c>
      <c r="BF12" s="80">
        <v>601</v>
      </c>
      <c r="BG12" s="80">
        <v>615</v>
      </c>
      <c r="BH12" s="80">
        <v>599</v>
      </c>
      <c r="BI12" s="80">
        <v>555</v>
      </c>
      <c r="BJ12" s="80">
        <v>561</v>
      </c>
      <c r="BK12" s="106">
        <v>595</v>
      </c>
      <c r="BL12" s="105">
        <v>465</v>
      </c>
      <c r="BM12" s="109">
        <v>456</v>
      </c>
      <c r="BN12" s="109">
        <v>462</v>
      </c>
      <c r="BO12" s="109">
        <v>458</v>
      </c>
      <c r="BP12" s="109">
        <v>462</v>
      </c>
      <c r="BQ12" s="109">
        <v>438</v>
      </c>
      <c r="BR12" s="109">
        <v>446</v>
      </c>
      <c r="BS12" s="109">
        <v>433</v>
      </c>
      <c r="BT12" s="109">
        <v>413</v>
      </c>
      <c r="BU12" s="109">
        <v>416</v>
      </c>
      <c r="BV12" s="109">
        <v>406</v>
      </c>
      <c r="BW12" s="84">
        <v>425</v>
      </c>
      <c r="BX12" s="105">
        <v>364</v>
      </c>
      <c r="BY12" s="84">
        <v>368</v>
      </c>
      <c r="BZ12" s="84">
        <v>921</v>
      </c>
      <c r="CA12" s="84">
        <v>732</v>
      </c>
      <c r="CB12" s="1"/>
      <c r="CC12" s="1"/>
      <c r="CD12" s="91"/>
      <c r="CE12" s="91"/>
      <c r="CF12" s="91"/>
      <c r="CG12" s="91"/>
      <c r="CH12" s="1"/>
      <c r="CI12" s="1"/>
      <c r="CJ12" s="1"/>
      <c r="CK12" s="91"/>
      <c r="CL12" s="91"/>
      <c r="CM12" s="91"/>
      <c r="CN12" s="91"/>
      <c r="CO12" s="1"/>
      <c r="CP12" s="1"/>
      <c r="CQ12" s="1"/>
    </row>
    <row r="13" spans="1:95" s="26" customFormat="1" ht="16.350000000000001" customHeight="1">
      <c r="A13" s="22" t="str">
        <f>IF('1'!$A$1=1,B13,C13)</f>
        <v>3. Personal transfers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0">
        <v>360</v>
      </c>
      <c r="AS13" s="80">
        <v>390</v>
      </c>
      <c r="AT13" s="80">
        <v>394</v>
      </c>
      <c r="AU13" s="80">
        <v>387</v>
      </c>
      <c r="AV13" s="80">
        <v>388</v>
      </c>
      <c r="AW13" s="80">
        <v>383</v>
      </c>
      <c r="AX13" s="80">
        <v>394</v>
      </c>
      <c r="AY13" s="71">
        <v>408</v>
      </c>
      <c r="AZ13" s="95">
        <v>263</v>
      </c>
      <c r="BA13" s="80">
        <v>261</v>
      </c>
      <c r="BB13" s="80">
        <v>326</v>
      </c>
      <c r="BC13" s="80">
        <v>294</v>
      </c>
      <c r="BD13" s="80">
        <v>312</v>
      </c>
      <c r="BE13" s="80">
        <v>316</v>
      </c>
      <c r="BF13" s="80">
        <v>325</v>
      </c>
      <c r="BG13" s="80">
        <v>326</v>
      </c>
      <c r="BH13" s="80">
        <v>339</v>
      </c>
      <c r="BI13" s="80">
        <v>328</v>
      </c>
      <c r="BJ13" s="80">
        <v>361</v>
      </c>
      <c r="BK13" s="106">
        <v>390</v>
      </c>
      <c r="BL13" s="95">
        <v>365</v>
      </c>
      <c r="BM13" s="106">
        <v>354</v>
      </c>
      <c r="BN13" s="106">
        <v>357</v>
      </c>
      <c r="BO13" s="106">
        <v>349</v>
      </c>
      <c r="BP13" s="106">
        <v>357</v>
      </c>
      <c r="BQ13" s="106">
        <v>342</v>
      </c>
      <c r="BR13" s="106">
        <v>343</v>
      </c>
      <c r="BS13" s="106">
        <v>344</v>
      </c>
      <c r="BT13" s="106">
        <v>347</v>
      </c>
      <c r="BU13" s="106">
        <v>348</v>
      </c>
      <c r="BV13" s="106">
        <v>327</v>
      </c>
      <c r="BW13" s="71">
        <v>367</v>
      </c>
      <c r="BX13" s="95">
        <v>298</v>
      </c>
      <c r="BY13" s="71">
        <v>302</v>
      </c>
      <c r="BZ13" s="84">
        <v>719</v>
      </c>
      <c r="CA13" s="84">
        <v>600</v>
      </c>
      <c r="CB13" s="1"/>
      <c r="CC13" s="1"/>
      <c r="CD13" s="91"/>
      <c r="CE13" s="91"/>
      <c r="CF13" s="91"/>
      <c r="CG13" s="91"/>
      <c r="CH13" s="1"/>
      <c r="CI13" s="1"/>
      <c r="CJ13" s="1"/>
      <c r="CK13" s="91"/>
      <c r="CL13" s="91"/>
      <c r="CM13" s="91"/>
      <c r="CN13" s="91"/>
      <c r="CO13" s="1"/>
      <c r="CP13" s="1"/>
      <c r="CQ13" s="1"/>
    </row>
    <row r="14" spans="1:95" ht="15" customHeight="1">
      <c r="A14" s="27" t="str">
        <f>IF('1'!$A$1=1,B14,C14)</f>
        <v>including: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1"/>
      <c r="AS14" s="81"/>
      <c r="AT14" s="81"/>
      <c r="AU14" s="81"/>
      <c r="AV14" s="81"/>
      <c r="AW14" s="81"/>
      <c r="AX14" s="81"/>
      <c r="AY14" s="72"/>
      <c r="AZ14" s="27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07"/>
      <c r="BL14" s="2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72"/>
      <c r="BX14" s="27"/>
      <c r="BY14" s="72"/>
      <c r="BZ14" s="84"/>
      <c r="CA14" s="84"/>
      <c r="CK14" s="91"/>
      <c r="CL14" s="91"/>
      <c r="CM14" s="91"/>
      <c r="CN14" s="91"/>
    </row>
    <row r="15" spans="1:95" ht="36.75" customHeight="1">
      <c r="A15" s="31" t="str">
        <f>IF('1'!$A$1=1,B15,C15)</f>
        <v>Remittances from individuals who work abroad more than a year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1">
        <v>167</v>
      </c>
      <c r="AS15" s="81">
        <v>175</v>
      </c>
      <c r="AT15" s="81">
        <v>158</v>
      </c>
      <c r="AU15" s="81">
        <v>160</v>
      </c>
      <c r="AV15" s="81">
        <v>160</v>
      </c>
      <c r="AW15" s="81">
        <v>159</v>
      </c>
      <c r="AX15" s="81">
        <v>162</v>
      </c>
      <c r="AY15" s="72">
        <v>166</v>
      </c>
      <c r="AZ15" s="27">
        <v>115</v>
      </c>
      <c r="BA15" s="81">
        <v>120</v>
      </c>
      <c r="BB15" s="81">
        <v>129</v>
      </c>
      <c r="BC15" s="81">
        <v>146</v>
      </c>
      <c r="BD15" s="81">
        <v>155</v>
      </c>
      <c r="BE15" s="81">
        <v>156</v>
      </c>
      <c r="BF15" s="81">
        <v>161</v>
      </c>
      <c r="BG15" s="81">
        <v>161</v>
      </c>
      <c r="BH15" s="81">
        <v>166</v>
      </c>
      <c r="BI15" s="81">
        <v>162</v>
      </c>
      <c r="BJ15" s="81">
        <v>163</v>
      </c>
      <c r="BK15" s="107">
        <v>166</v>
      </c>
      <c r="BL15" s="27">
        <v>177</v>
      </c>
      <c r="BM15" s="107">
        <v>171</v>
      </c>
      <c r="BN15" s="107">
        <v>179</v>
      </c>
      <c r="BO15" s="107">
        <v>177</v>
      </c>
      <c r="BP15" s="107">
        <v>183</v>
      </c>
      <c r="BQ15" s="107">
        <v>182</v>
      </c>
      <c r="BR15" s="107">
        <v>179</v>
      </c>
      <c r="BS15" s="107">
        <v>180</v>
      </c>
      <c r="BT15" s="107">
        <v>181</v>
      </c>
      <c r="BU15" s="107">
        <v>180</v>
      </c>
      <c r="BV15" s="107">
        <v>174</v>
      </c>
      <c r="BW15" s="72">
        <v>181</v>
      </c>
      <c r="BX15" s="27">
        <v>168</v>
      </c>
      <c r="BY15" s="72">
        <v>168</v>
      </c>
      <c r="BZ15" s="85">
        <v>348</v>
      </c>
      <c r="CA15" s="85">
        <v>336</v>
      </c>
      <c r="CK15" s="91"/>
      <c r="CL15" s="91"/>
      <c r="CM15" s="91"/>
      <c r="CN15" s="91"/>
    </row>
    <row r="16" spans="1:95" ht="18" customHeight="1">
      <c r="A16" s="66" t="str">
        <f>IF('1'!$A$1=1,B16,C16)</f>
        <v>Other personal transfers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2">
        <v>193</v>
      </c>
      <c r="AS16" s="82">
        <v>215</v>
      </c>
      <c r="AT16" s="82">
        <v>236</v>
      </c>
      <c r="AU16" s="82">
        <v>227</v>
      </c>
      <c r="AV16" s="82">
        <v>228</v>
      </c>
      <c r="AW16" s="82">
        <v>224</v>
      </c>
      <c r="AX16" s="82">
        <v>232</v>
      </c>
      <c r="AY16" s="73">
        <v>242</v>
      </c>
      <c r="AZ16" s="96">
        <v>148</v>
      </c>
      <c r="BA16" s="82">
        <v>141</v>
      </c>
      <c r="BB16" s="82">
        <v>197</v>
      </c>
      <c r="BC16" s="82">
        <v>148</v>
      </c>
      <c r="BD16" s="82">
        <v>157</v>
      </c>
      <c r="BE16" s="82">
        <v>160</v>
      </c>
      <c r="BF16" s="82">
        <v>164</v>
      </c>
      <c r="BG16" s="82">
        <v>165</v>
      </c>
      <c r="BH16" s="82">
        <v>173</v>
      </c>
      <c r="BI16" s="82">
        <v>166</v>
      </c>
      <c r="BJ16" s="82">
        <v>198</v>
      </c>
      <c r="BK16" s="82">
        <v>224</v>
      </c>
      <c r="BL16" s="27">
        <v>188</v>
      </c>
      <c r="BM16" s="107">
        <v>183</v>
      </c>
      <c r="BN16" s="107">
        <v>178</v>
      </c>
      <c r="BO16" s="82">
        <v>172</v>
      </c>
      <c r="BP16" s="82">
        <v>174</v>
      </c>
      <c r="BQ16" s="82">
        <v>160</v>
      </c>
      <c r="BR16" s="82">
        <v>164</v>
      </c>
      <c r="BS16" s="82">
        <v>164</v>
      </c>
      <c r="BT16" s="82">
        <v>166</v>
      </c>
      <c r="BU16" s="82">
        <v>168</v>
      </c>
      <c r="BV16" s="82">
        <v>153</v>
      </c>
      <c r="BW16" s="73">
        <v>186</v>
      </c>
      <c r="BX16" s="96">
        <v>130</v>
      </c>
      <c r="BY16" s="73">
        <v>134</v>
      </c>
      <c r="BZ16" s="103">
        <v>371</v>
      </c>
      <c r="CA16" s="103">
        <v>264</v>
      </c>
      <c r="CK16" s="91"/>
      <c r="CL16" s="91"/>
      <c r="CM16" s="91"/>
      <c r="CN16" s="91"/>
    </row>
    <row r="17" spans="1:95" s="13" customFormat="1" ht="12" customHeight="1">
      <c r="A17" s="41" t="str">
        <f>IF('1'!$A$1=1,B17,C17)</f>
        <v>Memorandum items: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4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110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0"/>
      <c r="BL17" s="20"/>
      <c r="BM17" s="21"/>
      <c r="BN17" s="21"/>
      <c r="BO17" s="110"/>
      <c r="BP17" s="21"/>
      <c r="BQ17" s="110"/>
      <c r="BR17" s="21"/>
      <c r="BS17" s="110"/>
      <c r="BT17" s="110"/>
      <c r="BU17" s="110"/>
      <c r="BV17" s="110"/>
      <c r="BW17" s="34"/>
      <c r="BX17" s="24"/>
      <c r="BY17" s="34"/>
      <c r="BZ17" s="84"/>
      <c r="CA17" s="84"/>
      <c r="CB17" s="1"/>
      <c r="CC17" s="1"/>
      <c r="CD17" s="91"/>
      <c r="CE17" s="91"/>
      <c r="CF17" s="91"/>
      <c r="CG17" s="91"/>
      <c r="CH17" s="1"/>
      <c r="CI17" s="1"/>
      <c r="CJ17" s="1"/>
      <c r="CK17" s="91"/>
      <c r="CL17" s="91"/>
      <c r="CM17" s="91"/>
      <c r="CN17" s="91"/>
      <c r="CO17" s="1"/>
      <c r="CP17" s="1"/>
      <c r="CQ17" s="1"/>
    </row>
    <row r="18" spans="1:95" s="13" customFormat="1" ht="12" customHeight="1">
      <c r="A18" s="48" t="str">
        <f>IF('1'!$A$1=1,B18,C18)</f>
        <v>Official channels</v>
      </c>
      <c r="B18" s="132" t="s">
        <v>41</v>
      </c>
      <c r="C18" s="49" t="s">
        <v>77</v>
      </c>
      <c r="D18" s="44">
        <v>423</v>
      </c>
      <c r="E18" s="44">
        <v>432</v>
      </c>
      <c r="F18" s="44">
        <v>484</v>
      </c>
      <c r="G18" s="44">
        <v>461</v>
      </c>
      <c r="H18" s="44">
        <v>514</v>
      </c>
      <c r="I18" s="44">
        <v>453</v>
      </c>
      <c r="J18" s="44">
        <v>497</v>
      </c>
      <c r="K18" s="44">
        <v>473</v>
      </c>
      <c r="L18" s="44">
        <v>445</v>
      </c>
      <c r="M18" s="44">
        <v>500</v>
      </c>
      <c r="N18" s="44">
        <v>488</v>
      </c>
      <c r="O18" s="63">
        <v>505</v>
      </c>
      <c r="P18" s="44">
        <v>424</v>
      </c>
      <c r="Q18" s="44">
        <v>444</v>
      </c>
      <c r="R18" s="44">
        <v>483</v>
      </c>
      <c r="S18" s="44">
        <v>488</v>
      </c>
      <c r="T18" s="44">
        <v>527</v>
      </c>
      <c r="U18" s="44">
        <v>467</v>
      </c>
      <c r="V18" s="44">
        <v>543</v>
      </c>
      <c r="W18" s="44">
        <v>500</v>
      </c>
      <c r="X18" s="44">
        <v>508</v>
      </c>
      <c r="Y18" s="44">
        <v>545</v>
      </c>
      <c r="Z18" s="44">
        <v>526</v>
      </c>
      <c r="AA18" s="63">
        <v>585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3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111">
        <v>789</v>
      </c>
      <c r="AZ18" s="50">
        <v>427</v>
      </c>
      <c r="BA18" s="44">
        <v>439</v>
      </c>
      <c r="BB18" s="44">
        <v>556</v>
      </c>
      <c r="BC18" s="44">
        <v>470</v>
      </c>
      <c r="BD18" s="44">
        <v>504</v>
      </c>
      <c r="BE18" s="44">
        <v>501</v>
      </c>
      <c r="BF18" s="44">
        <v>492</v>
      </c>
      <c r="BG18" s="44">
        <v>503</v>
      </c>
      <c r="BH18" s="44">
        <v>492</v>
      </c>
      <c r="BI18" s="44">
        <v>489</v>
      </c>
      <c r="BJ18" s="44">
        <v>529</v>
      </c>
      <c r="BK18" s="111">
        <v>596</v>
      </c>
      <c r="BL18" s="50">
        <v>480</v>
      </c>
      <c r="BM18" s="111">
        <v>460</v>
      </c>
      <c r="BN18" s="111">
        <v>469</v>
      </c>
      <c r="BO18" s="111">
        <v>459</v>
      </c>
      <c r="BP18" s="111">
        <v>469</v>
      </c>
      <c r="BQ18" s="111">
        <v>434</v>
      </c>
      <c r="BR18" s="111">
        <v>454</v>
      </c>
      <c r="BS18" s="111">
        <v>443</v>
      </c>
      <c r="BT18" s="111">
        <v>428</v>
      </c>
      <c r="BU18" s="111">
        <v>450</v>
      </c>
      <c r="BV18" s="111">
        <v>426</v>
      </c>
      <c r="BW18" s="63">
        <v>493</v>
      </c>
      <c r="BX18" s="50">
        <v>371</v>
      </c>
      <c r="BY18" s="63">
        <v>382</v>
      </c>
      <c r="BZ18" s="86">
        <v>940</v>
      </c>
      <c r="CA18" s="86">
        <v>753</v>
      </c>
      <c r="CB18" s="1"/>
      <c r="CC18" s="1"/>
      <c r="CD18" s="91"/>
      <c r="CE18" s="91"/>
      <c r="CF18" s="91"/>
      <c r="CG18" s="91"/>
      <c r="CH18" s="1"/>
      <c r="CI18" s="1"/>
      <c r="CJ18" s="1"/>
      <c r="CK18" s="91"/>
      <c r="CL18" s="91"/>
      <c r="CM18" s="91"/>
      <c r="CN18" s="91"/>
      <c r="CO18" s="1"/>
      <c r="CP18" s="1"/>
      <c r="CQ18" s="1"/>
    </row>
    <row r="19" spans="1:95" s="13" customFormat="1" ht="12" customHeight="1">
      <c r="A19" s="48" t="str">
        <f>IF('1'!$A$1=1,B19,C19)</f>
        <v>including:</v>
      </c>
      <c r="B19" s="133" t="s">
        <v>4</v>
      </c>
      <c r="C19" s="49" t="s">
        <v>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3"/>
      <c r="AB19" s="44"/>
      <c r="AC19" s="44"/>
      <c r="AD19" s="44"/>
      <c r="AE19" s="44"/>
      <c r="AM19" s="65"/>
      <c r="AN19" s="97"/>
      <c r="AY19" s="112"/>
      <c r="AZ19" s="97"/>
      <c r="BL19" s="97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65"/>
      <c r="BX19" s="97"/>
      <c r="BY19" s="65"/>
      <c r="BZ19" s="86"/>
      <c r="CA19" s="86"/>
      <c r="CB19" s="1"/>
      <c r="CC19" s="1"/>
      <c r="CD19" s="91"/>
      <c r="CE19" s="91"/>
      <c r="CF19" s="91"/>
      <c r="CG19" s="91"/>
      <c r="CH19" s="1"/>
      <c r="CI19" s="1"/>
      <c r="CJ19" s="1"/>
      <c r="CK19" s="91"/>
      <c r="CL19" s="91"/>
      <c r="CM19" s="91"/>
      <c r="CN19" s="91"/>
      <c r="CO19" s="1"/>
      <c r="CP19" s="1"/>
      <c r="CQ19" s="1"/>
    </row>
    <row r="20" spans="1:95" s="13" customFormat="1" ht="30" customHeight="1">
      <c r="A20" s="48" t="str">
        <f>IF('1'!$A$1=1,B20,C20)</f>
        <v xml:space="preserve">Compensation of employees received from abroad </v>
      </c>
      <c r="B20" s="132" t="s">
        <v>42</v>
      </c>
      <c r="C20" s="142" t="s">
        <v>78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6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63"/>
      <c r="AB20" s="44"/>
      <c r="AC20" s="44"/>
      <c r="AD20" s="44"/>
      <c r="AE20" s="44"/>
      <c r="AM20" s="65"/>
      <c r="AN20" s="97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112">
        <v>407</v>
      </c>
      <c r="AZ20" s="97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12">
        <v>276</v>
      </c>
      <c r="BL20" s="97">
        <v>209</v>
      </c>
      <c r="BM20" s="112">
        <v>201</v>
      </c>
      <c r="BN20" s="112">
        <v>210</v>
      </c>
      <c r="BO20" s="112">
        <v>207</v>
      </c>
      <c r="BP20" s="112">
        <v>211</v>
      </c>
      <c r="BQ20" s="112">
        <v>198</v>
      </c>
      <c r="BR20" s="112">
        <v>209</v>
      </c>
      <c r="BS20" s="112">
        <v>202</v>
      </c>
      <c r="BT20" s="112">
        <v>188</v>
      </c>
      <c r="BU20" s="112">
        <v>198</v>
      </c>
      <c r="BV20" s="112">
        <v>193</v>
      </c>
      <c r="BW20" s="65">
        <v>219</v>
      </c>
      <c r="BX20" s="97">
        <v>169</v>
      </c>
      <c r="BY20" s="65">
        <v>176</v>
      </c>
      <c r="BZ20" s="86">
        <v>410</v>
      </c>
      <c r="CA20" s="86">
        <v>345</v>
      </c>
      <c r="CB20" s="1"/>
      <c r="CC20" s="1"/>
      <c r="CD20" s="91"/>
      <c r="CE20" s="91"/>
      <c r="CF20" s="91"/>
      <c r="CG20" s="91"/>
      <c r="CH20" s="1"/>
      <c r="CI20" s="1"/>
      <c r="CJ20" s="1"/>
      <c r="CK20" s="91"/>
      <c r="CL20" s="91"/>
      <c r="CM20" s="91"/>
      <c r="CN20" s="91"/>
      <c r="CO20" s="1"/>
      <c r="CP20" s="1"/>
      <c r="CQ20" s="1"/>
    </row>
    <row r="21" spans="1:95" s="13" customFormat="1" ht="15.75" customHeight="1">
      <c r="A21" s="48" t="str">
        <f>IF('1'!$A$1=1,B21,C21)</f>
        <v xml:space="preserve">other private transfers </v>
      </c>
      <c r="B21" s="132" t="s">
        <v>43</v>
      </c>
      <c r="C21" s="49" t="s">
        <v>79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6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6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63"/>
      <c r="AN21" s="97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112">
        <v>382</v>
      </c>
      <c r="AZ21" s="97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2">
        <v>320</v>
      </c>
      <c r="BL21" s="97">
        <v>271</v>
      </c>
      <c r="BM21" s="112">
        <v>259</v>
      </c>
      <c r="BN21" s="112">
        <v>259</v>
      </c>
      <c r="BO21" s="112">
        <v>252</v>
      </c>
      <c r="BP21" s="112">
        <v>258</v>
      </c>
      <c r="BQ21" s="112">
        <v>236</v>
      </c>
      <c r="BR21" s="112">
        <v>245</v>
      </c>
      <c r="BS21" s="112">
        <v>241</v>
      </c>
      <c r="BT21" s="112">
        <v>240</v>
      </c>
      <c r="BU21" s="112">
        <v>252</v>
      </c>
      <c r="BV21" s="112">
        <v>233</v>
      </c>
      <c r="BW21" s="65">
        <v>274</v>
      </c>
      <c r="BX21" s="97">
        <v>202</v>
      </c>
      <c r="BY21" s="65">
        <v>206</v>
      </c>
      <c r="BZ21" s="86">
        <v>530</v>
      </c>
      <c r="CA21" s="86">
        <v>408</v>
      </c>
      <c r="CB21" s="1"/>
      <c r="CC21" s="1"/>
      <c r="CD21" s="91"/>
      <c r="CE21" s="91"/>
      <c r="CF21" s="91"/>
      <c r="CG21" s="91"/>
      <c r="CH21" s="1"/>
      <c r="CI21" s="1"/>
      <c r="CJ21" s="1"/>
      <c r="CK21" s="91"/>
      <c r="CL21" s="91"/>
      <c r="CM21" s="91"/>
      <c r="CN21" s="91"/>
      <c r="CO21" s="1"/>
      <c r="CP21" s="1"/>
      <c r="CQ21" s="1"/>
    </row>
    <row r="22" spans="1:95" s="13" customFormat="1" ht="21.6" customHeight="1">
      <c r="A22" s="48" t="str">
        <f>IF('1'!$A$1=1,B22,C22)</f>
        <v xml:space="preserve">– through bank  accounts </v>
      </c>
      <c r="B22" s="132" t="s">
        <v>54</v>
      </c>
      <c r="C22" s="49" t="s">
        <v>82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3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3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3"/>
      <c r="AN22" s="97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112">
        <v>94</v>
      </c>
      <c r="AZ22" s="97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2">
        <v>51</v>
      </c>
      <c r="BL22" s="97">
        <v>42</v>
      </c>
      <c r="BM22" s="112">
        <v>41</v>
      </c>
      <c r="BN22" s="112">
        <v>44</v>
      </c>
      <c r="BO22" s="112">
        <v>45</v>
      </c>
      <c r="BP22" s="112">
        <v>45</v>
      </c>
      <c r="BQ22" s="112">
        <v>43</v>
      </c>
      <c r="BR22" s="112">
        <v>43</v>
      </c>
      <c r="BS22" s="112">
        <v>42</v>
      </c>
      <c r="BT22" s="112">
        <v>46</v>
      </c>
      <c r="BU22" s="112">
        <v>45</v>
      </c>
      <c r="BV22" s="112">
        <v>41</v>
      </c>
      <c r="BW22" s="65">
        <v>48</v>
      </c>
      <c r="BX22" s="97">
        <v>39</v>
      </c>
      <c r="BY22" s="65">
        <v>40</v>
      </c>
      <c r="BZ22" s="86">
        <v>83</v>
      </c>
      <c r="CA22" s="86">
        <v>79</v>
      </c>
      <c r="CB22" s="1"/>
      <c r="CC22" s="1"/>
      <c r="CD22" s="91"/>
      <c r="CE22" s="91"/>
      <c r="CF22" s="91"/>
      <c r="CG22" s="91"/>
      <c r="CH22" s="1"/>
      <c r="CI22" s="1"/>
      <c r="CJ22" s="1"/>
      <c r="CK22" s="91"/>
      <c r="CL22" s="91"/>
      <c r="CM22" s="91"/>
      <c r="CN22" s="91"/>
      <c r="CO22" s="1"/>
      <c r="CP22" s="1"/>
      <c r="CQ22" s="1"/>
    </row>
    <row r="23" spans="1:95" s="13" customFormat="1" ht="26.25" customHeight="1">
      <c r="A23" s="48" t="str">
        <f>IF('1'!$A$1=1,B23,C23)</f>
        <v>– through money transfer operators</v>
      </c>
      <c r="B23" s="134" t="s">
        <v>55</v>
      </c>
      <c r="C23" s="49" t="s">
        <v>80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3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3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3"/>
      <c r="AN23" s="97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112">
        <v>288</v>
      </c>
      <c r="AZ23" s="97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2">
        <v>269</v>
      </c>
      <c r="BL23" s="97">
        <v>229</v>
      </c>
      <c r="BM23" s="112">
        <v>218</v>
      </c>
      <c r="BN23" s="112">
        <v>215</v>
      </c>
      <c r="BO23" s="112">
        <v>207</v>
      </c>
      <c r="BP23" s="112">
        <v>213</v>
      </c>
      <c r="BQ23" s="112">
        <v>193</v>
      </c>
      <c r="BR23" s="112">
        <v>202</v>
      </c>
      <c r="BS23" s="112">
        <v>199</v>
      </c>
      <c r="BT23" s="112">
        <v>194</v>
      </c>
      <c r="BU23" s="112">
        <v>207</v>
      </c>
      <c r="BV23" s="112">
        <v>192</v>
      </c>
      <c r="BW23" s="65">
        <v>226</v>
      </c>
      <c r="BX23" s="97">
        <v>163</v>
      </c>
      <c r="BY23" s="65">
        <v>166</v>
      </c>
      <c r="BZ23" s="86">
        <v>447</v>
      </c>
      <c r="CA23" s="86">
        <v>329</v>
      </c>
      <c r="CB23" s="1"/>
      <c r="CC23" s="1"/>
      <c r="CD23" s="91"/>
      <c r="CE23" s="91"/>
      <c r="CF23" s="91"/>
      <c r="CG23" s="91"/>
      <c r="CH23" s="1"/>
      <c r="CI23" s="1"/>
      <c r="CJ23" s="1"/>
      <c r="CK23" s="91"/>
      <c r="CL23" s="91"/>
      <c r="CM23" s="91"/>
      <c r="CN23" s="91"/>
      <c r="CO23" s="1"/>
      <c r="CP23" s="1"/>
      <c r="CQ23" s="1"/>
    </row>
    <row r="24" spans="1:95" s="13" customFormat="1" ht="15.75" customHeight="1">
      <c r="A24" s="141" t="str">
        <f>IF('1'!$A$1=1,B24,C24)</f>
        <v>Informal channels</v>
      </c>
      <c r="B24" s="135" t="s">
        <v>44</v>
      </c>
      <c r="C24" s="51" t="s">
        <v>81</v>
      </c>
      <c r="D24" s="68">
        <v>406</v>
      </c>
      <c r="E24" s="68">
        <v>408</v>
      </c>
      <c r="F24" s="68">
        <v>418</v>
      </c>
      <c r="G24" s="68">
        <v>424</v>
      </c>
      <c r="H24" s="68">
        <v>436</v>
      </c>
      <c r="I24" s="68">
        <v>426</v>
      </c>
      <c r="J24" s="68">
        <v>478</v>
      </c>
      <c r="K24" s="68">
        <v>484</v>
      </c>
      <c r="L24" s="68">
        <v>488</v>
      </c>
      <c r="M24" s="68">
        <v>494</v>
      </c>
      <c r="N24" s="68">
        <v>490</v>
      </c>
      <c r="O24" s="69">
        <v>484</v>
      </c>
      <c r="P24" s="67">
        <v>435</v>
      </c>
      <c r="Q24" s="68">
        <v>439</v>
      </c>
      <c r="R24" s="68">
        <v>453</v>
      </c>
      <c r="S24" s="68">
        <v>459</v>
      </c>
      <c r="T24" s="68">
        <v>488</v>
      </c>
      <c r="U24" s="68">
        <v>469</v>
      </c>
      <c r="V24" s="68">
        <v>523</v>
      </c>
      <c r="W24" s="68">
        <v>519</v>
      </c>
      <c r="X24" s="68">
        <v>532</v>
      </c>
      <c r="Y24" s="68">
        <v>529</v>
      </c>
      <c r="Z24" s="68">
        <v>529</v>
      </c>
      <c r="AA24" s="69">
        <v>506</v>
      </c>
      <c r="AB24" s="68">
        <v>437</v>
      </c>
      <c r="AC24" s="68">
        <v>458</v>
      </c>
      <c r="AD24" s="68">
        <v>371</v>
      </c>
      <c r="AE24" s="68">
        <v>321</v>
      </c>
      <c r="AF24" s="68">
        <v>311</v>
      </c>
      <c r="AG24" s="68">
        <v>318</v>
      </c>
      <c r="AH24" s="68">
        <v>362</v>
      </c>
      <c r="AI24" s="68">
        <v>369</v>
      </c>
      <c r="AJ24" s="68">
        <v>356</v>
      </c>
      <c r="AK24" s="68">
        <v>428</v>
      </c>
      <c r="AL24" s="68">
        <v>424</v>
      </c>
      <c r="AM24" s="69">
        <v>416</v>
      </c>
      <c r="AN24" s="89">
        <v>479</v>
      </c>
      <c r="AO24" s="88">
        <v>510</v>
      </c>
      <c r="AP24" s="88">
        <v>526</v>
      </c>
      <c r="AQ24" s="88">
        <v>489</v>
      </c>
      <c r="AR24" s="88">
        <v>504</v>
      </c>
      <c r="AS24" s="88">
        <v>510</v>
      </c>
      <c r="AT24" s="88">
        <v>482</v>
      </c>
      <c r="AU24" s="88">
        <v>454</v>
      </c>
      <c r="AV24" s="88">
        <v>441</v>
      </c>
      <c r="AW24" s="88">
        <v>478</v>
      </c>
      <c r="AX24" s="88">
        <v>502</v>
      </c>
      <c r="AY24" s="88">
        <v>510</v>
      </c>
      <c r="AZ24" s="89">
        <v>481</v>
      </c>
      <c r="BA24" s="88">
        <v>488</v>
      </c>
      <c r="BB24" s="88">
        <v>489</v>
      </c>
      <c r="BC24" s="88">
        <v>447</v>
      </c>
      <c r="BD24" s="88">
        <v>449</v>
      </c>
      <c r="BE24" s="88">
        <v>446</v>
      </c>
      <c r="BF24" s="88">
        <v>434</v>
      </c>
      <c r="BG24" s="88">
        <v>438</v>
      </c>
      <c r="BH24" s="88">
        <v>446</v>
      </c>
      <c r="BI24" s="88">
        <v>394</v>
      </c>
      <c r="BJ24" s="88">
        <v>393</v>
      </c>
      <c r="BK24" s="102">
        <v>389</v>
      </c>
      <c r="BL24" s="89">
        <v>350</v>
      </c>
      <c r="BM24" s="88">
        <v>350</v>
      </c>
      <c r="BN24" s="88">
        <v>350</v>
      </c>
      <c r="BO24" s="88">
        <v>348</v>
      </c>
      <c r="BP24" s="88">
        <v>350</v>
      </c>
      <c r="BQ24" s="88">
        <v>346</v>
      </c>
      <c r="BR24" s="88">
        <v>335</v>
      </c>
      <c r="BS24" s="88">
        <v>334</v>
      </c>
      <c r="BT24" s="88">
        <v>332</v>
      </c>
      <c r="BU24" s="88">
        <v>314</v>
      </c>
      <c r="BV24" s="88">
        <v>307</v>
      </c>
      <c r="BW24" s="124">
        <v>299</v>
      </c>
      <c r="BX24" s="89">
        <v>291</v>
      </c>
      <c r="BY24" s="124">
        <v>288</v>
      </c>
      <c r="BZ24" s="86">
        <v>700</v>
      </c>
      <c r="CA24" s="86">
        <v>579</v>
      </c>
      <c r="CB24" s="1"/>
      <c r="CC24" s="1"/>
      <c r="CD24" s="91"/>
      <c r="CE24" s="91"/>
      <c r="CF24" s="91"/>
      <c r="CG24" s="91"/>
      <c r="CH24" s="1"/>
      <c r="CI24" s="1"/>
      <c r="CJ24" s="1"/>
      <c r="CK24" s="91"/>
      <c r="CL24" s="91"/>
      <c r="CM24" s="91"/>
      <c r="CN24" s="91"/>
      <c r="CO24" s="1"/>
      <c r="CP24" s="1"/>
      <c r="CQ24" s="1"/>
    </row>
    <row r="25" spans="1:95">
      <c r="A25" s="136" t="str">
        <f>IF('1'!$A$1=1,A39,A40)</f>
        <v>*Preliminary data</v>
      </c>
      <c r="B25" s="52"/>
      <c r="C25" s="5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93"/>
      <c r="BA25" s="62"/>
      <c r="BB25" s="62"/>
      <c r="BC25" s="62"/>
      <c r="BD25" s="62"/>
      <c r="BE25" s="62"/>
      <c r="BF25" s="62"/>
      <c r="BG25" s="93"/>
      <c r="BH25" s="93"/>
      <c r="BI25" s="93"/>
      <c r="BJ25" s="93"/>
      <c r="BK25" s="93"/>
      <c r="BL25" s="113"/>
      <c r="BM25" s="113"/>
      <c r="BN25" s="113"/>
      <c r="BO25" s="113"/>
      <c r="BP25" s="113"/>
      <c r="BQ25" s="113"/>
      <c r="BR25" s="93"/>
      <c r="BS25" s="93"/>
      <c r="BT25" s="93"/>
      <c r="BU25" s="93"/>
      <c r="BV25" s="93"/>
      <c r="BW25" s="93"/>
      <c r="BX25" s="93"/>
      <c r="BY25" s="93"/>
      <c r="BZ25" s="93"/>
      <c r="CA25" s="93"/>
    </row>
    <row r="26" spans="1:95" ht="54" customHeight="1">
      <c r="A26" s="149" t="str">
        <f>IF('1'!$A$1=1,A41,A42)</f>
        <v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</row>
    <row r="27" spans="1:95" ht="21.45" customHeight="1">
      <c r="A27" s="144" t="str">
        <f>IF('1'!$A$1=1,A46,A47)</f>
        <v>Note 1: Detailed information about methodology and results of the review is available at  https://bank.gov.ua/control/uk/publish/category?cat_id=44001331.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F27" s="90"/>
      <c r="CG27" s="90"/>
      <c r="CH27" s="5"/>
      <c r="CI27" s="5"/>
      <c r="CJ27" s="5"/>
      <c r="CK27" s="5"/>
      <c r="CL27" s="5"/>
      <c r="CM27" s="5"/>
    </row>
    <row r="28" spans="1:95" ht="22.05" customHeight="1">
      <c r="A28" s="144" t="str">
        <f>IF('1'!$A$1=1,A51,A53)</f>
        <v>Note2: All balance of payments data are presented excluding the territory of Ukraine temporarily occupied by the Russian Federation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</row>
    <row r="29" spans="1:95" ht="13.5" customHeight="1">
      <c r="A29" s="144" t="str">
        <f>IF('1'!$A$1=1,$A60,$A71)</f>
        <v xml:space="preserve">Remittances (BPM6  framework) represent household income from foreign economies arising mainly from the temporary or permanent movement of people to those economies. 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</row>
    <row r="30" spans="1:95" ht="13.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</row>
    <row r="31" spans="1:95" ht="27" customHeight="1">
      <c r="A31" s="167" t="str">
        <f>IF('1'!$A$1=1,$A62,$A72)</f>
        <v>Remittances include cash and noncash items that flow through formal channels, such as via electronic wire, or through informal channels, such as money or goods carried across borders.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</row>
    <row r="32" spans="1:95" ht="30" customHeight="1">
      <c r="A32" s="167" t="str">
        <f>IF('1'!$A$1=1,$A63,$A73)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</row>
    <row r="33" spans="1:85">
      <c r="A33" s="57" t="str">
        <f>IF('1'!$A$1=1,$A64,$A74)</f>
        <v xml:space="preserve">These standard components are presented in the current account. 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Z33" s="131"/>
    </row>
    <row r="34" spans="1:85" ht="26.25" customHeight="1">
      <c r="A34" s="168" t="str">
        <f>IF('1'!$A$1=1,$A65,$A75)</f>
        <v>Remittances include: net compensation of employees;  personal transfers.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</row>
    <row r="35" spans="1:85" ht="19.05" customHeight="1">
      <c r="A35" s="167" t="str">
        <f>IF('1'!$A$1=1,$A66,$A76)</f>
        <v>Сompensation of employees represent income of of border, seasonal, and other short-term workers who are employed in nonresident economy less than one year and of residents employed by nonresident entities .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</row>
    <row r="36" spans="1:85">
      <c r="A36" s="58" t="str">
        <f>IF('1'!$A$1=1,$A67,$A77)</f>
        <v>Net compensation of employees is the difference between the compensation of employees that workers receive from temporary employment abroad, and taxes and other expenses incurred in the  host country.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130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</row>
    <row r="37" spans="1:85" ht="31.95" customHeight="1">
      <c r="A37" s="169" t="str">
        <f>IF('1'!$A$1=1,$A68,$A78)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</row>
    <row r="38" spans="1:85" ht="13.5" customHeight="1">
      <c r="A38" s="154"/>
      <c r="B38" s="154"/>
      <c r="C38" s="154"/>
      <c r="AE38" s="7"/>
    </row>
    <row r="39" spans="1:85" outlineLevel="1">
      <c r="A39" s="14" t="s">
        <v>36</v>
      </c>
      <c r="B39" s="3"/>
      <c r="C39" s="3"/>
    </row>
    <row r="40" spans="1:85" outlineLevel="1">
      <c r="A40" s="53" t="s">
        <v>37</v>
      </c>
      <c r="B40" s="54"/>
      <c r="C40" s="54"/>
    </row>
    <row r="41" spans="1:85" ht="68.25" customHeight="1" outlineLevel="1">
      <c r="A41" s="166" t="s">
        <v>52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</row>
    <row r="42" spans="1:85" ht="56.25" customHeight="1" outlineLevel="1">
      <c r="A42" s="166" t="s">
        <v>53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</row>
    <row r="43" spans="1:85" ht="15" customHeight="1" outlineLevel="1">
      <c r="A43" s="166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</row>
    <row r="44" spans="1:85" outlineLevel="1">
      <c r="A44" s="74"/>
      <c r="B44" s="99"/>
      <c r="C44" s="99"/>
    </row>
    <row r="45" spans="1:85" outlineLevel="1">
      <c r="A45" s="74"/>
      <c r="B45" s="74"/>
      <c r="C45" s="74"/>
    </row>
    <row r="46" spans="1:85" s="3" customFormat="1" ht="12.75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04"/>
      <c r="BO46" s="118"/>
      <c r="BP46" s="119"/>
      <c r="BQ46" s="120"/>
      <c r="BR46" s="122"/>
      <c r="BS46" s="123"/>
      <c r="BT46" s="125"/>
      <c r="BU46" s="126"/>
      <c r="BV46" s="127"/>
      <c r="BW46" s="128"/>
      <c r="BX46" s="129"/>
      <c r="BY46" s="143"/>
      <c r="CA46" s="62"/>
      <c r="CB46" s="1"/>
      <c r="CC46" s="1"/>
      <c r="CD46" s="91"/>
      <c r="CE46" s="91"/>
      <c r="CF46" s="62"/>
      <c r="CG46" s="62"/>
    </row>
    <row r="47" spans="1:85" s="3" customFormat="1" ht="14.25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04"/>
      <c r="BO47" s="118"/>
      <c r="BP47" s="119"/>
      <c r="BQ47" s="120"/>
      <c r="BR47" s="122"/>
      <c r="BS47" s="123"/>
      <c r="BT47" s="125"/>
      <c r="BU47" s="126"/>
      <c r="BV47" s="127"/>
      <c r="BW47" s="128"/>
      <c r="BX47" s="129"/>
      <c r="BY47" s="143"/>
      <c r="CA47" s="62"/>
      <c r="CB47" s="1"/>
      <c r="CC47" s="1"/>
      <c r="CD47" s="91"/>
      <c r="CE47" s="91"/>
      <c r="CF47" s="62"/>
      <c r="CG47" s="62"/>
    </row>
    <row r="48" spans="1:85" s="4" customFormat="1" outlineLevel="1">
      <c r="A48" s="14" t="s">
        <v>50</v>
      </c>
      <c r="B48" s="75"/>
      <c r="C48" s="75"/>
      <c r="D48" s="3"/>
      <c r="E48" s="3"/>
      <c r="F48" s="3"/>
      <c r="G48" s="3"/>
      <c r="CA48" s="87"/>
      <c r="CB48" s="1"/>
      <c r="CC48" s="1"/>
      <c r="CD48" s="91"/>
      <c r="CE48" s="91"/>
      <c r="CF48" s="87"/>
      <c r="CG48" s="87"/>
    </row>
    <row r="49" spans="1:85" s="4" customFormat="1" outlineLevel="1">
      <c r="A49" s="14" t="s">
        <v>51</v>
      </c>
      <c r="B49" s="55"/>
      <c r="C49" s="55"/>
      <c r="D49" s="3"/>
      <c r="E49" s="3"/>
      <c r="F49" s="3"/>
      <c r="G49" s="3"/>
      <c r="CA49" s="87"/>
      <c r="CB49" s="1"/>
      <c r="CC49" s="1"/>
      <c r="CD49" s="91"/>
      <c r="CE49" s="91"/>
      <c r="CF49" s="87"/>
      <c r="CG49" s="87"/>
    </row>
    <row r="50" spans="1:85" s="4" customFormat="1" outlineLevel="1">
      <c r="A50" s="3"/>
      <c r="B50" s="76"/>
      <c r="C50" s="76"/>
      <c r="D50" s="3"/>
      <c r="E50" s="3"/>
      <c r="F50" s="3"/>
      <c r="G50" s="3"/>
      <c r="CA50" s="87"/>
      <c r="CB50" s="1"/>
      <c r="CC50" s="1"/>
      <c r="CD50" s="91"/>
      <c r="CE50" s="91"/>
      <c r="CF50" s="87"/>
      <c r="CG50" s="87"/>
    </row>
    <row r="51" spans="1:85" s="3" customFormat="1" ht="16.5" customHeight="1" outlineLevel="1">
      <c r="A51" s="77" t="s">
        <v>56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BN51" s="104"/>
      <c r="BO51" s="118"/>
      <c r="BP51" s="119"/>
      <c r="BQ51" s="120"/>
      <c r="BR51" s="122"/>
      <c r="BS51" s="123"/>
      <c r="BT51" s="125"/>
      <c r="BU51" s="126"/>
      <c r="BV51" s="127"/>
      <c r="BW51" s="128"/>
      <c r="BX51" s="129"/>
      <c r="BY51" s="143"/>
      <c r="CA51" s="62"/>
      <c r="CB51" s="1"/>
      <c r="CC51" s="1"/>
      <c r="CD51" s="91"/>
      <c r="CE51" s="91"/>
      <c r="CF51" s="62"/>
      <c r="CG51" s="62"/>
    </row>
    <row r="52" spans="1:85" s="3" customFormat="1" outlineLevel="1">
      <c r="A52" s="56"/>
      <c r="BN52" s="104"/>
      <c r="BO52" s="118"/>
      <c r="BP52" s="119"/>
      <c r="BQ52" s="120"/>
      <c r="BR52" s="122"/>
      <c r="BS52" s="123"/>
      <c r="BT52" s="125"/>
      <c r="BU52" s="126"/>
      <c r="BV52" s="127"/>
      <c r="BW52" s="128"/>
      <c r="BX52" s="129"/>
      <c r="BY52" s="143"/>
      <c r="CA52" s="62"/>
      <c r="CB52" s="1"/>
      <c r="CC52" s="1"/>
      <c r="CD52" s="91"/>
      <c r="CE52" s="91"/>
      <c r="CF52" s="62"/>
      <c r="CG52" s="62"/>
    </row>
    <row r="53" spans="1:85" s="3" customFormat="1" ht="13.5" customHeight="1" outlineLevel="1">
      <c r="A53" s="78" t="s">
        <v>57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BN53" s="104"/>
      <c r="BO53" s="118"/>
      <c r="BP53" s="119"/>
      <c r="BQ53" s="120"/>
      <c r="BR53" s="122"/>
      <c r="BS53" s="123"/>
      <c r="BT53" s="125"/>
      <c r="BU53" s="126"/>
      <c r="BV53" s="127"/>
      <c r="BW53" s="128"/>
      <c r="BX53" s="129"/>
      <c r="BY53" s="143"/>
      <c r="CA53" s="62"/>
      <c r="CB53" s="1"/>
      <c r="CC53" s="1"/>
      <c r="CD53" s="91"/>
      <c r="CE53" s="91"/>
      <c r="CF53" s="62"/>
      <c r="CG53" s="62"/>
    </row>
    <row r="54" spans="1:85" s="3" customFormat="1" outlineLevel="1">
      <c r="BN54" s="104"/>
      <c r="BO54" s="118"/>
      <c r="BP54" s="119"/>
      <c r="BQ54" s="120"/>
      <c r="BR54" s="122"/>
      <c r="BS54" s="123"/>
      <c r="BT54" s="125"/>
      <c r="BU54" s="126"/>
      <c r="BV54" s="127"/>
      <c r="BW54" s="128"/>
      <c r="BX54" s="129"/>
      <c r="BY54" s="143"/>
      <c r="CA54" s="62"/>
      <c r="CB54" s="1"/>
      <c r="CC54" s="1"/>
      <c r="CD54" s="91"/>
      <c r="CE54" s="91"/>
      <c r="CF54" s="62"/>
      <c r="CG54" s="62"/>
    </row>
    <row r="55" spans="1:85" s="3" customFormat="1" outlineLevel="1">
      <c r="BN55" s="104"/>
      <c r="BO55" s="118"/>
      <c r="BP55" s="119"/>
      <c r="BQ55" s="120"/>
      <c r="BR55" s="122"/>
      <c r="BS55" s="123"/>
      <c r="BT55" s="125"/>
      <c r="BU55" s="126"/>
      <c r="BV55" s="127"/>
      <c r="BW55" s="128"/>
      <c r="BX55" s="129"/>
      <c r="BY55" s="143"/>
      <c r="CA55" s="62"/>
      <c r="CB55" s="1"/>
      <c r="CC55" s="1"/>
      <c r="CD55" s="91"/>
      <c r="CE55" s="91"/>
      <c r="CF55" s="62"/>
      <c r="CG55" s="62"/>
    </row>
    <row r="56" spans="1:85" s="3" customFormat="1" outlineLevel="1">
      <c r="BN56" s="104"/>
      <c r="BO56" s="118"/>
      <c r="BP56" s="119"/>
      <c r="BQ56" s="120"/>
      <c r="BR56" s="122"/>
      <c r="BS56" s="123"/>
      <c r="BT56" s="125"/>
      <c r="BU56" s="126"/>
      <c r="BV56" s="127"/>
      <c r="BW56" s="128"/>
      <c r="BX56" s="129"/>
      <c r="BY56" s="143"/>
      <c r="CA56" s="62"/>
      <c r="CB56" s="1"/>
      <c r="CC56" s="1"/>
      <c r="CD56" s="91"/>
      <c r="CE56" s="91"/>
      <c r="CF56" s="62"/>
      <c r="CG56" s="62"/>
    </row>
    <row r="57" spans="1:85" outlineLevel="1">
      <c r="B57" s="3"/>
      <c r="C57" s="3"/>
    </row>
    <row r="58" spans="1:85" outlineLevel="1">
      <c r="B58" s="3"/>
      <c r="C58" s="3"/>
    </row>
    <row r="59" spans="1:85" outlineLevel="1">
      <c r="B59" s="3"/>
      <c r="C59" s="3"/>
    </row>
    <row r="60" spans="1:85" ht="18" customHeight="1" outlineLevel="1">
      <c r="A60" s="164" t="s">
        <v>49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5"/>
      <c r="BY60" s="165"/>
      <c r="BZ60" s="165"/>
      <c r="CA60" s="165"/>
    </row>
    <row r="61" spans="1:85" s="4" customFormat="1" ht="20.25" customHeight="1" outlineLevel="2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"/>
      <c r="CC61" s="1"/>
      <c r="CD61" s="91"/>
      <c r="CE61" s="91"/>
      <c r="CF61" s="87"/>
      <c r="CG61" s="87"/>
    </row>
    <row r="62" spans="1:85" s="4" customFormat="1" ht="18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CA62" s="87"/>
      <c r="CB62" s="1"/>
      <c r="CC62" s="1"/>
      <c r="CD62" s="91"/>
      <c r="CE62" s="91"/>
      <c r="CF62" s="87"/>
      <c r="CG62" s="87"/>
    </row>
    <row r="63" spans="1:85" s="4" customFormat="1" outlineLevel="2">
      <c r="A63" s="57" t="s">
        <v>11</v>
      </c>
      <c r="B63" s="5"/>
      <c r="C63" s="5"/>
      <c r="D63" s="3"/>
      <c r="E63" s="3"/>
      <c r="F63" s="3"/>
      <c r="G63" s="3"/>
      <c r="CA63" s="87"/>
      <c r="CB63" s="1"/>
      <c r="CC63" s="1"/>
      <c r="CD63" s="91"/>
      <c r="CE63" s="91"/>
      <c r="CF63" s="87"/>
      <c r="CG63" s="87"/>
    </row>
    <row r="64" spans="1:85" s="4" customFormat="1" outlineLevel="2">
      <c r="A64" s="57" t="s">
        <v>10</v>
      </c>
      <c r="B64" s="5"/>
      <c r="C64" s="5"/>
      <c r="D64" s="3"/>
      <c r="E64" s="3"/>
      <c r="F64" s="3"/>
      <c r="G64" s="3"/>
      <c r="CA64" s="87"/>
      <c r="CB64" s="1"/>
      <c r="CC64" s="1"/>
      <c r="CD64" s="91"/>
      <c r="CE64" s="91"/>
      <c r="CF64" s="87"/>
      <c r="CG64" s="87"/>
    </row>
    <row r="65" spans="1:85" s="4" customFormat="1" outlineLevel="2">
      <c r="A65" s="58" t="s">
        <v>45</v>
      </c>
      <c r="B65" s="5"/>
      <c r="C65" s="5"/>
      <c r="D65" s="3"/>
      <c r="E65" s="3"/>
      <c r="F65" s="3"/>
      <c r="G65" s="3"/>
      <c r="CA65" s="87"/>
      <c r="CB65" s="1"/>
      <c r="CC65" s="1"/>
      <c r="CD65" s="91"/>
      <c r="CE65" s="91"/>
      <c r="CF65" s="87"/>
      <c r="CG65" s="87"/>
    </row>
    <row r="66" spans="1:85" s="4" customFormat="1" outlineLevel="2">
      <c r="A66" s="57" t="s">
        <v>46</v>
      </c>
      <c r="B66" s="5"/>
      <c r="C66" s="5"/>
      <c r="D66" s="3"/>
      <c r="E66" s="3"/>
      <c r="F66" s="3"/>
      <c r="G66" s="3"/>
      <c r="CA66" s="87"/>
      <c r="CB66" s="1"/>
      <c r="CC66" s="1"/>
      <c r="CD66" s="91"/>
      <c r="CE66" s="91"/>
      <c r="CF66" s="87"/>
      <c r="CG66" s="87"/>
    </row>
    <row r="67" spans="1:85" s="4" customFormat="1" outlineLevel="2">
      <c r="A67" s="59" t="s">
        <v>31</v>
      </c>
      <c r="B67" s="5"/>
      <c r="C67" s="5"/>
      <c r="D67" s="3"/>
      <c r="E67" s="3"/>
      <c r="F67" s="3"/>
      <c r="G67" s="3"/>
      <c r="CA67" s="87"/>
      <c r="CB67" s="1"/>
      <c r="CC67" s="1"/>
      <c r="CD67" s="91"/>
      <c r="CE67" s="91"/>
      <c r="CF67" s="87"/>
      <c r="CG67" s="87"/>
    </row>
    <row r="68" spans="1:85" s="4" customFormat="1" outlineLevel="2">
      <c r="A68" s="60" t="s">
        <v>12</v>
      </c>
      <c r="B68" s="5"/>
      <c r="C68" s="5"/>
      <c r="D68" s="3"/>
      <c r="E68" s="3"/>
      <c r="F68" s="3"/>
      <c r="G68" s="3"/>
      <c r="CA68" s="87"/>
      <c r="CB68" s="1"/>
      <c r="CC68" s="1"/>
      <c r="CD68" s="91"/>
      <c r="CE68" s="91"/>
      <c r="CF68" s="87"/>
      <c r="CG68" s="87"/>
    </row>
    <row r="69" spans="1:85" s="4" customFormat="1" outlineLevel="2">
      <c r="A69" s="3"/>
      <c r="B69" s="5"/>
      <c r="C69" s="5"/>
      <c r="D69" s="3"/>
      <c r="E69" s="3"/>
      <c r="F69" s="3"/>
      <c r="G69" s="3"/>
      <c r="CA69" s="87"/>
      <c r="CB69" s="1"/>
      <c r="CC69" s="1"/>
      <c r="CD69" s="91"/>
      <c r="CE69" s="91"/>
      <c r="CF69" s="87"/>
      <c r="CG69" s="87"/>
    </row>
    <row r="70" spans="1:85" s="4" customFormat="1" outlineLevel="2">
      <c r="A70" s="3"/>
      <c r="B70" s="5"/>
      <c r="C70" s="5"/>
      <c r="D70" s="3"/>
      <c r="E70" s="3"/>
      <c r="F70" s="3"/>
      <c r="G70" s="3"/>
      <c r="CA70" s="87"/>
      <c r="CB70" s="1"/>
      <c r="CC70" s="1"/>
      <c r="CD70" s="91"/>
      <c r="CE70" s="91"/>
      <c r="CF70" s="87"/>
      <c r="CG70" s="87"/>
    </row>
    <row r="71" spans="1:85" s="4" customFormat="1" outlineLevel="2">
      <c r="A71" s="61" t="s">
        <v>32</v>
      </c>
      <c r="B71" s="5"/>
      <c r="C71" s="5"/>
      <c r="D71" s="3"/>
      <c r="E71" s="3"/>
      <c r="F71" s="3"/>
      <c r="G71" s="3"/>
      <c r="CA71" s="87"/>
      <c r="CB71" s="1"/>
      <c r="CC71" s="1"/>
      <c r="CD71" s="91"/>
      <c r="CE71" s="91"/>
      <c r="CF71" s="87"/>
      <c r="CG71" s="87"/>
    </row>
    <row r="72" spans="1:85" s="4" customFormat="1" outlineLevel="2">
      <c r="A72" s="61" t="s">
        <v>13</v>
      </c>
      <c r="B72" s="5"/>
      <c r="C72" s="5"/>
      <c r="D72" s="3"/>
      <c r="E72" s="3"/>
      <c r="F72" s="3"/>
      <c r="G72" s="3"/>
      <c r="CA72" s="87"/>
      <c r="CB72" s="1"/>
      <c r="CC72" s="1"/>
      <c r="CD72" s="91"/>
      <c r="CE72" s="91"/>
      <c r="CF72" s="87"/>
      <c r="CG72" s="87"/>
    </row>
    <row r="73" spans="1:85" s="4" customFormat="1" ht="31.35" customHeight="1" outlineLevel="2">
      <c r="A73" s="163" t="s">
        <v>14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CA73" s="87"/>
      <c r="CB73" s="1"/>
      <c r="CC73" s="1"/>
      <c r="CD73" s="91"/>
      <c r="CE73" s="91"/>
      <c r="CF73" s="87"/>
      <c r="CG73" s="87"/>
    </row>
    <row r="74" spans="1:85" s="4" customFormat="1" outlineLevel="2">
      <c r="A74" s="61" t="s">
        <v>15</v>
      </c>
      <c r="B74" s="5"/>
      <c r="C74" s="5"/>
      <c r="D74" s="3"/>
      <c r="E74" s="3"/>
      <c r="F74" s="3"/>
      <c r="G74" s="3"/>
      <c r="CA74" s="87"/>
      <c r="CB74" s="1"/>
      <c r="CC74" s="1"/>
      <c r="CD74" s="91"/>
      <c r="CE74" s="91"/>
      <c r="CF74" s="87"/>
      <c r="CG74" s="87"/>
    </row>
    <row r="75" spans="1:85" s="4" customFormat="1" outlineLevel="2">
      <c r="A75" s="61" t="s">
        <v>16</v>
      </c>
      <c r="B75" s="5"/>
      <c r="C75" s="5"/>
      <c r="D75" s="3"/>
      <c r="E75" s="3"/>
      <c r="F75" s="3"/>
      <c r="G75" s="3"/>
      <c r="CA75" s="87"/>
      <c r="CB75" s="1"/>
      <c r="CC75" s="1"/>
      <c r="CD75" s="91"/>
      <c r="CE75" s="91"/>
      <c r="CF75" s="87"/>
      <c r="CG75" s="87"/>
    </row>
    <row r="76" spans="1:85" s="4" customFormat="1" outlineLevel="2">
      <c r="A76" s="61" t="s">
        <v>47</v>
      </c>
      <c r="B76" s="5"/>
      <c r="C76" s="5"/>
      <c r="D76" s="3"/>
      <c r="E76" s="3"/>
      <c r="F76" s="3"/>
      <c r="G76" s="3"/>
      <c r="CA76" s="87"/>
      <c r="CB76" s="1"/>
      <c r="CC76" s="1"/>
      <c r="CD76" s="91"/>
      <c r="CE76" s="91"/>
      <c r="CF76" s="87"/>
      <c r="CG76" s="87"/>
    </row>
    <row r="77" spans="1:85" s="4" customFormat="1" ht="27.6" customHeight="1" outlineLevel="2">
      <c r="A77" s="163" t="s">
        <v>48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CA77" s="87"/>
      <c r="CB77" s="1"/>
      <c r="CC77" s="1"/>
      <c r="CD77" s="91"/>
      <c r="CE77" s="91"/>
      <c r="CF77" s="87"/>
      <c r="CG77" s="87"/>
    </row>
    <row r="78" spans="1:85" s="4" customFormat="1" ht="9" customHeight="1" outlineLevel="2">
      <c r="A78" s="144" t="s">
        <v>33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CA78" s="87"/>
      <c r="CB78" s="1"/>
      <c r="CC78" s="1"/>
      <c r="CD78" s="91"/>
      <c r="CE78" s="91"/>
      <c r="CF78" s="87"/>
      <c r="CG78" s="87"/>
    </row>
    <row r="79" spans="1:85" s="3" customFormat="1" ht="18" customHeight="1" outlineLevel="1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BN79" s="104"/>
      <c r="BO79" s="118"/>
      <c r="BP79" s="119"/>
      <c r="BQ79" s="120"/>
      <c r="BR79" s="122"/>
      <c r="BS79" s="123"/>
      <c r="BT79" s="125"/>
      <c r="BU79" s="126"/>
      <c r="BV79" s="127"/>
      <c r="BW79" s="128"/>
      <c r="BX79" s="129"/>
      <c r="BY79" s="143"/>
      <c r="CA79" s="62"/>
      <c r="CB79" s="1"/>
      <c r="CC79" s="1"/>
      <c r="CD79" s="91"/>
      <c r="CE79" s="91"/>
      <c r="CF79" s="62"/>
      <c r="CG79" s="62"/>
    </row>
    <row r="80" spans="1:85" s="4" customFormat="1" outlineLevel="1">
      <c r="A80" s="61"/>
      <c r="B80" s="5"/>
      <c r="C80" s="5"/>
      <c r="D80" s="3"/>
      <c r="E80" s="3"/>
      <c r="F80" s="3"/>
      <c r="G80" s="3"/>
      <c r="CA80" s="87"/>
      <c r="CB80" s="1"/>
      <c r="CC80" s="1"/>
      <c r="CD80" s="91"/>
      <c r="CE80" s="91"/>
      <c r="CF80" s="87"/>
      <c r="CG80" s="87"/>
    </row>
    <row r="81" spans="1:85" s="4" customFormat="1" outlineLevel="1">
      <c r="A81" s="3" t="s">
        <v>5</v>
      </c>
      <c r="B81" s="5"/>
      <c r="C81" s="5"/>
      <c r="D81" s="3"/>
      <c r="E81" s="3"/>
      <c r="F81" s="3"/>
      <c r="G81" s="3"/>
      <c r="CA81" s="87"/>
      <c r="CB81" s="1"/>
      <c r="CC81" s="1"/>
      <c r="CD81" s="91"/>
      <c r="CE81" s="91"/>
      <c r="CF81" s="87"/>
      <c r="CG81" s="87"/>
    </row>
    <row r="82" spans="1:85" s="4" customFormat="1" outlineLevel="1">
      <c r="A82" s="3"/>
      <c r="B82" s="5"/>
      <c r="C82" s="5"/>
      <c r="D82" s="3"/>
      <c r="E82" s="3"/>
      <c r="F82" s="3"/>
      <c r="G82" s="3"/>
      <c r="CA82" s="87"/>
      <c r="CB82" s="1"/>
      <c r="CC82" s="1"/>
      <c r="CD82" s="91"/>
      <c r="CE82" s="91"/>
      <c r="CF82" s="87"/>
      <c r="CG82" s="87"/>
    </row>
    <row r="83" spans="1:85" s="4" customFormat="1" outlineLevel="1">
      <c r="A83" s="3" t="s">
        <v>9</v>
      </c>
      <c r="B83" s="5"/>
      <c r="C83" s="5"/>
      <c r="D83" s="3"/>
      <c r="E83" s="3"/>
      <c r="F83" s="3"/>
      <c r="G83" s="3"/>
      <c r="CA83" s="87"/>
      <c r="CB83" s="1"/>
      <c r="CC83" s="1"/>
      <c r="CD83" s="91"/>
      <c r="CE83" s="91"/>
      <c r="CF83" s="87"/>
      <c r="CG83" s="87"/>
    </row>
    <row r="84" spans="1:85" s="4" customFormat="1" outlineLevel="1">
      <c r="A84" s="3"/>
      <c r="B84" s="5"/>
      <c r="C84" s="5"/>
      <c r="D84" s="3"/>
      <c r="E84" s="3"/>
      <c r="F84" s="3"/>
      <c r="G84" s="3"/>
      <c r="CA84" s="87"/>
      <c r="CB84" s="1"/>
      <c r="CC84" s="1"/>
      <c r="CD84" s="91"/>
      <c r="CE84" s="91"/>
      <c r="CF84" s="87"/>
      <c r="CG84" s="87"/>
    </row>
    <row r="85" spans="1:85" s="4" customFormat="1" outlineLevel="1">
      <c r="A85" s="3"/>
      <c r="B85" s="5"/>
      <c r="C85" s="5"/>
      <c r="D85" s="3"/>
      <c r="E85" s="3"/>
      <c r="F85" s="3"/>
      <c r="G85" s="3"/>
      <c r="CA85" s="87"/>
      <c r="CB85" s="1"/>
      <c r="CC85" s="1"/>
      <c r="CD85" s="91"/>
      <c r="CE85" s="91"/>
      <c r="CF85" s="87"/>
      <c r="CG85" s="87"/>
    </row>
  </sheetData>
  <mergeCells count="28">
    <mergeCell ref="A31:CA31"/>
    <mergeCell ref="A34:CA34"/>
    <mergeCell ref="A32:CA32"/>
    <mergeCell ref="A38:C38"/>
    <mergeCell ref="A73:AE73"/>
    <mergeCell ref="A37:CA37"/>
    <mergeCell ref="A35:CA35"/>
    <mergeCell ref="A77:AE77"/>
    <mergeCell ref="A78:AE79"/>
    <mergeCell ref="A60:CA61"/>
    <mergeCell ref="A43:CB43"/>
    <mergeCell ref="A41:CB41"/>
    <mergeCell ref="A42:CB42"/>
    <mergeCell ref="A3:AA3"/>
    <mergeCell ref="A5:A6"/>
    <mergeCell ref="B5:B6"/>
    <mergeCell ref="C5:C6"/>
    <mergeCell ref="AB5:AK5"/>
    <mergeCell ref="A27:CA27"/>
    <mergeCell ref="A28:CA28"/>
    <mergeCell ref="A29:CA30"/>
    <mergeCell ref="BZ5:BZ6"/>
    <mergeCell ref="CA5:CA6"/>
    <mergeCell ref="A26:CB26"/>
    <mergeCell ref="AN5:AY5"/>
    <mergeCell ref="AZ5:BK5"/>
    <mergeCell ref="BL5:BW5"/>
    <mergeCell ref="BX5:BY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59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2024-02-22T09:12:59Z</cp:lastPrinted>
  <dcterms:created xsi:type="dcterms:W3CDTF">2016-06-02T08:47:25Z</dcterms:created>
  <dcterms:modified xsi:type="dcterms:W3CDTF">2025-03-28T08:50:52Z</dcterms:modified>
</cp:coreProperties>
</file>