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_SL\Задания\Календарь\2025-01\Schedule for WEB\"/>
    </mc:Choice>
  </mc:AlternateContent>
  <bookViews>
    <workbookView xWindow="-90" yWindow="75" windowWidth="9690" windowHeight="6555" tabRatio="799"/>
  </bookViews>
  <sheets>
    <sheet name="Contents" sheetId="3" r:id="rId1"/>
    <sheet name="methodological comment" sheetId="4" r:id="rId2"/>
    <sheet name="01.01.2025" sheetId="29" r:id="rId3"/>
    <sheet name="01.10.2024" sheetId="28" r:id="rId4"/>
    <sheet name="01.07.2024" sheetId="27" r:id="rId5"/>
    <sheet name="01.04.2024" sheetId="26" r:id="rId6"/>
    <sheet name="01.01.2024" sheetId="25" r:id="rId7"/>
    <sheet name="01.10.2023" sheetId="24" r:id="rId8"/>
    <sheet name="01.07.2023" sheetId="23" r:id="rId9"/>
    <sheet name="01.04.2023" sheetId="22" r:id="rId10"/>
    <sheet name="01.01.2023" sheetId="21" r:id="rId11"/>
    <sheet name="01.10.2022" sheetId="20" r:id="rId12"/>
    <sheet name="01.07.2022" sheetId="19" r:id="rId13"/>
    <sheet name="01.04.2022" sheetId="18" r:id="rId14"/>
    <sheet name="01.01.2022" sheetId="17" r:id="rId15"/>
    <sheet name="01.10.2021" sheetId="16" r:id="rId16"/>
    <sheet name="01.07.2021" sheetId="15" r:id="rId17"/>
    <sheet name="01.04.2021" sheetId="14" r:id="rId18"/>
    <sheet name="01.01.2021" sheetId="6" r:id="rId19"/>
    <sheet name="01.10.2020" sheetId="5" r:id="rId20"/>
    <sheet name="01.07.2020" sheetId="2" r:id="rId21"/>
    <sheet name="01.04.2020" sheetId="7" r:id="rId22"/>
    <sheet name="01.01.2020" sheetId="8" r:id="rId23"/>
    <sheet name="01.10.2019" sheetId="9" r:id="rId24"/>
    <sheet name="01.07.2019" sheetId="10" r:id="rId25"/>
    <sheet name="01.04.2019" sheetId="11" r:id="rId26"/>
    <sheet name="01.01.2019" sheetId="12" r:id="rId27"/>
    <sheet name="01.10.2018" sheetId="13" r:id="rId28"/>
  </sheets>
  <definedNames>
    <definedName name="bp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k" localSheetId="26" hidden="1">{"WEO",#N/A,FALSE,"T"}</definedName>
    <definedName name="k" localSheetId="22" hidden="1">{"WEO",#N/A,FALSE,"T"}</definedName>
    <definedName name="k" localSheetId="18" hidden="1">{"WEO",#N/A,FALSE,"T"}</definedName>
    <definedName name="k" localSheetId="14" hidden="1">{"WEO",#N/A,FALSE,"T"}</definedName>
    <definedName name="k" localSheetId="10" hidden="1">{"WEO",#N/A,FALSE,"T"}</definedName>
    <definedName name="k" localSheetId="6" hidden="1">{"WEO",#N/A,FALSE,"T"}</definedName>
    <definedName name="k" localSheetId="2" hidden="1">{"WEO",#N/A,FALSE,"T"}</definedName>
    <definedName name="k" localSheetId="25" hidden="1">{"WEO",#N/A,FALSE,"T"}</definedName>
    <definedName name="k" localSheetId="21" hidden="1">{"WEO",#N/A,FALSE,"T"}</definedName>
    <definedName name="k" localSheetId="17" hidden="1">{"WEO",#N/A,FALSE,"T"}</definedName>
    <definedName name="k" localSheetId="13" hidden="1">{"WEO",#N/A,FALSE,"T"}</definedName>
    <definedName name="k" localSheetId="9" hidden="1">{"WEO",#N/A,FALSE,"T"}</definedName>
    <definedName name="k" localSheetId="5" hidden="1">{"WEO",#N/A,FALSE,"T"}</definedName>
    <definedName name="k" localSheetId="24" hidden="1">{"WEO",#N/A,FALSE,"T"}</definedName>
    <definedName name="k" localSheetId="16" hidden="1">{"WEO",#N/A,FALSE,"T"}</definedName>
    <definedName name="k" localSheetId="12" hidden="1">{"WEO",#N/A,FALSE,"T"}</definedName>
    <definedName name="k" localSheetId="8" hidden="1">{"WEO",#N/A,FALSE,"T"}</definedName>
    <definedName name="k" localSheetId="4" hidden="1">{"WEO",#N/A,FALSE,"T"}</definedName>
    <definedName name="k" localSheetId="27" hidden="1">{"WEO",#N/A,FALSE,"T"}</definedName>
    <definedName name="k" localSheetId="23" hidden="1">{"WEO",#N/A,FALSE,"T"}</definedName>
    <definedName name="k" localSheetId="19" hidden="1">{"WEO",#N/A,FALSE,"T"}</definedName>
    <definedName name="k" localSheetId="15" hidden="1">{"WEO",#N/A,FALSE,"T"}</definedName>
    <definedName name="k" localSheetId="11" hidden="1">{"WEO",#N/A,FALSE,"T"}</definedName>
    <definedName name="k" localSheetId="7" hidden="1">{"WEO",#N/A,FALSE,"T"}</definedName>
    <definedName name="k" localSheetId="3" hidden="1">{"WEO",#N/A,FALSE,"T"}</definedName>
    <definedName name="k" hidden="1">{"WEO",#N/A,FALSE,"T"}</definedName>
    <definedName name="m" localSheetId="26" hidden="1">{#N/A,#N/A,FALSE,"I";#N/A,#N/A,FALSE,"J";#N/A,#N/A,FALSE,"K";#N/A,#N/A,FALSE,"L";#N/A,#N/A,FALSE,"M";#N/A,#N/A,FALSE,"N";#N/A,#N/A,FALSE,"O"}</definedName>
    <definedName name="m" localSheetId="22" hidden="1">{#N/A,#N/A,FALSE,"I";#N/A,#N/A,FALSE,"J";#N/A,#N/A,FALSE,"K";#N/A,#N/A,FALSE,"L";#N/A,#N/A,FALSE,"M";#N/A,#N/A,FALSE,"N";#N/A,#N/A,FALSE,"O"}</definedName>
    <definedName name="m" localSheetId="18" hidden="1">{#N/A,#N/A,FALSE,"I";#N/A,#N/A,FALSE,"J";#N/A,#N/A,FALSE,"K";#N/A,#N/A,FALSE,"L";#N/A,#N/A,FALSE,"M";#N/A,#N/A,FALSE,"N";#N/A,#N/A,FALSE,"O"}</definedName>
    <definedName name="m" localSheetId="14" hidden="1">{#N/A,#N/A,FALSE,"I";#N/A,#N/A,FALSE,"J";#N/A,#N/A,FALSE,"K";#N/A,#N/A,FALSE,"L";#N/A,#N/A,FALSE,"M";#N/A,#N/A,FALSE,"N";#N/A,#N/A,FALSE,"O"}</definedName>
    <definedName name="m" localSheetId="10" hidden="1">{#N/A,#N/A,FALSE,"I";#N/A,#N/A,FALSE,"J";#N/A,#N/A,FALSE,"K";#N/A,#N/A,FALSE,"L";#N/A,#N/A,FALSE,"M";#N/A,#N/A,FALSE,"N";#N/A,#N/A,FALSE,"O"}</definedName>
    <definedName name="m" localSheetId="6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25" hidden="1">{#N/A,#N/A,FALSE,"I";#N/A,#N/A,FALSE,"J";#N/A,#N/A,FALSE,"K";#N/A,#N/A,FALSE,"L";#N/A,#N/A,FALSE,"M";#N/A,#N/A,FALSE,"N";#N/A,#N/A,FALSE,"O"}</definedName>
    <definedName name="m" localSheetId="21" hidden="1">{#N/A,#N/A,FALSE,"I";#N/A,#N/A,FALSE,"J";#N/A,#N/A,FALSE,"K";#N/A,#N/A,FALSE,"L";#N/A,#N/A,FALSE,"M";#N/A,#N/A,FALSE,"N";#N/A,#N/A,FALSE,"O"}</definedName>
    <definedName name="m" localSheetId="17" hidden="1">{#N/A,#N/A,FALSE,"I";#N/A,#N/A,FALSE,"J";#N/A,#N/A,FALSE,"K";#N/A,#N/A,FALSE,"L";#N/A,#N/A,FALSE,"M";#N/A,#N/A,FALSE,"N";#N/A,#N/A,FALSE,"O"}</definedName>
    <definedName name="m" localSheetId="13" hidden="1">{#N/A,#N/A,FALSE,"I";#N/A,#N/A,FALSE,"J";#N/A,#N/A,FALSE,"K";#N/A,#N/A,FALSE,"L";#N/A,#N/A,FALSE,"M";#N/A,#N/A,FALSE,"N";#N/A,#N/A,FALSE,"O"}</definedName>
    <definedName name="m" localSheetId="9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4" hidden="1">{#N/A,#N/A,FALSE,"I";#N/A,#N/A,FALSE,"J";#N/A,#N/A,FALSE,"K";#N/A,#N/A,FALSE,"L";#N/A,#N/A,FALSE,"M";#N/A,#N/A,FALSE,"N";#N/A,#N/A,FALSE,"O"}</definedName>
    <definedName name="m" localSheetId="16" hidden="1">{#N/A,#N/A,FALSE,"I";#N/A,#N/A,FALSE,"J";#N/A,#N/A,FALSE,"K";#N/A,#N/A,FALSE,"L";#N/A,#N/A,FALSE,"M";#N/A,#N/A,FALSE,"N";#N/A,#N/A,FALSE,"O"}</definedName>
    <definedName name="m" localSheetId="12" hidden="1">{#N/A,#N/A,FALSE,"I";#N/A,#N/A,FALSE,"J";#N/A,#N/A,FALSE,"K";#N/A,#N/A,FALSE,"L";#N/A,#N/A,FALSE,"M";#N/A,#N/A,FALSE,"N";#N/A,#N/A,FALSE,"O"}</definedName>
    <definedName name="m" localSheetId="8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27" hidden="1">{#N/A,#N/A,FALSE,"I";#N/A,#N/A,FALSE,"J";#N/A,#N/A,FALSE,"K";#N/A,#N/A,FALSE,"L";#N/A,#N/A,FALSE,"M";#N/A,#N/A,FALSE,"N";#N/A,#N/A,FALSE,"O"}</definedName>
    <definedName name="m" localSheetId="23" hidden="1">{#N/A,#N/A,FALSE,"I";#N/A,#N/A,FALSE,"J";#N/A,#N/A,FALSE,"K";#N/A,#N/A,FALSE,"L";#N/A,#N/A,FALSE,"M";#N/A,#N/A,FALSE,"N";#N/A,#N/A,FALSE,"O"}</definedName>
    <definedName name="m" localSheetId="19" hidden="1">{#N/A,#N/A,FALSE,"I";#N/A,#N/A,FALSE,"J";#N/A,#N/A,FALSE,"K";#N/A,#N/A,FALSE,"L";#N/A,#N/A,FALSE,"M";#N/A,#N/A,FALSE,"N";#N/A,#N/A,FALSE,"O"}</definedName>
    <definedName name="m" localSheetId="15" hidden="1">{#N/A,#N/A,FALSE,"I";#N/A,#N/A,FALSE,"J";#N/A,#N/A,FALSE,"K";#N/A,#N/A,FALSE,"L";#N/A,#N/A,FALSE,"M";#N/A,#N/A,FALSE,"N";#N/A,#N/A,FALSE,"O"}</definedName>
    <definedName name="m" localSheetId="11" hidden="1">{#N/A,#N/A,FALSE,"I";#N/A,#N/A,FALSE,"J";#N/A,#N/A,FALSE,"K";#N/A,#N/A,FALSE,"L";#N/A,#N/A,FALSE,"M";#N/A,#N/A,FALSE,"N";#N/A,#N/A,FALSE,"O"}</definedName>
    <definedName name="m" localSheetId="7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n" localSheetId="26" hidden="1">{"MONA",#N/A,FALSE,"S"}</definedName>
    <definedName name="mn" localSheetId="22" hidden="1">{"MONA",#N/A,FALSE,"S"}</definedName>
    <definedName name="mn" localSheetId="18" hidden="1">{"MONA",#N/A,FALSE,"S"}</definedName>
    <definedName name="mn" localSheetId="14" hidden="1">{"MONA",#N/A,FALSE,"S"}</definedName>
    <definedName name="mn" localSheetId="10" hidden="1">{"MONA",#N/A,FALSE,"S"}</definedName>
    <definedName name="mn" localSheetId="6" hidden="1">{"MONA",#N/A,FALSE,"S"}</definedName>
    <definedName name="mn" localSheetId="2" hidden="1">{"MONA",#N/A,FALSE,"S"}</definedName>
    <definedName name="mn" localSheetId="25" hidden="1">{"MONA",#N/A,FALSE,"S"}</definedName>
    <definedName name="mn" localSheetId="21" hidden="1">{"MONA",#N/A,FALSE,"S"}</definedName>
    <definedName name="mn" localSheetId="17" hidden="1">{"MONA",#N/A,FALSE,"S"}</definedName>
    <definedName name="mn" localSheetId="13" hidden="1">{"MONA",#N/A,FALSE,"S"}</definedName>
    <definedName name="mn" localSheetId="9" hidden="1">{"MONA",#N/A,FALSE,"S"}</definedName>
    <definedName name="mn" localSheetId="5" hidden="1">{"MONA",#N/A,FALSE,"S"}</definedName>
    <definedName name="mn" localSheetId="24" hidden="1">{"MONA",#N/A,FALSE,"S"}</definedName>
    <definedName name="mn" localSheetId="16" hidden="1">{"MONA",#N/A,FALSE,"S"}</definedName>
    <definedName name="mn" localSheetId="12" hidden="1">{"MONA",#N/A,FALSE,"S"}</definedName>
    <definedName name="mn" localSheetId="8" hidden="1">{"MONA",#N/A,FALSE,"S"}</definedName>
    <definedName name="mn" localSheetId="4" hidden="1">{"MONA",#N/A,FALSE,"S"}</definedName>
    <definedName name="mn" localSheetId="27" hidden="1">{"MONA",#N/A,FALSE,"S"}</definedName>
    <definedName name="mn" localSheetId="23" hidden="1">{"MONA",#N/A,FALSE,"S"}</definedName>
    <definedName name="mn" localSheetId="19" hidden="1">{"MONA",#N/A,FALSE,"S"}</definedName>
    <definedName name="mn" localSheetId="15" hidden="1">{"MONA",#N/A,FALSE,"S"}</definedName>
    <definedName name="mn" localSheetId="11" hidden="1">{"MONA",#N/A,FALSE,"S"}</definedName>
    <definedName name="mn" localSheetId="7" hidden="1">{"MONA",#N/A,FALSE,"S"}</definedName>
    <definedName name="mn" localSheetId="3" hidden="1">{"MONA",#N/A,FALSE,"S"}</definedName>
    <definedName name="mn" hidden="1">{"MONA",#N/A,FALSE,"S"}</definedName>
    <definedName name="rs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26" hidden="1">{#N/A,#N/A,FALSE,"SimInp1";#N/A,#N/A,FALSE,"SimInp2";#N/A,#N/A,FALSE,"SimOut1";#N/A,#N/A,FALSE,"SimOut2";#N/A,#N/A,FALSE,"SimOut3";#N/A,#N/A,FALSE,"SimOut4";#N/A,#N/A,FALSE,"SimOut5"}</definedName>
    <definedName name="teset" localSheetId="22" hidden="1">{#N/A,#N/A,FALSE,"SimInp1";#N/A,#N/A,FALSE,"SimInp2";#N/A,#N/A,FALSE,"SimOut1";#N/A,#N/A,FALSE,"SimOut2";#N/A,#N/A,FALSE,"SimOut3";#N/A,#N/A,FALSE,"SimOut4";#N/A,#N/A,FALSE,"SimOut5"}</definedName>
    <definedName name="teset" localSheetId="18" hidden="1">{#N/A,#N/A,FALSE,"SimInp1";#N/A,#N/A,FALSE,"SimInp2";#N/A,#N/A,FALSE,"SimOut1";#N/A,#N/A,FALSE,"SimOut2";#N/A,#N/A,FALSE,"SimOut3";#N/A,#N/A,FALSE,"SimOut4";#N/A,#N/A,FALSE,"SimOut5"}</definedName>
    <definedName name="teset" localSheetId="14" hidden="1">{#N/A,#N/A,FALSE,"SimInp1";#N/A,#N/A,FALSE,"SimInp2";#N/A,#N/A,FALSE,"SimOut1";#N/A,#N/A,FALSE,"SimOut2";#N/A,#N/A,FALSE,"SimOut3";#N/A,#N/A,FALSE,"SimOut4";#N/A,#N/A,FALSE,"SimOut5"}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6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25" hidden="1">{#N/A,#N/A,FALSE,"SimInp1";#N/A,#N/A,FALSE,"SimInp2";#N/A,#N/A,FALSE,"SimOut1";#N/A,#N/A,FALSE,"SimOut2";#N/A,#N/A,FALSE,"SimOut3";#N/A,#N/A,FALSE,"SimOut4";#N/A,#N/A,FALSE,"SimOut5"}</definedName>
    <definedName name="teset" localSheetId="21" hidden="1">{#N/A,#N/A,FALSE,"SimInp1";#N/A,#N/A,FALSE,"SimInp2";#N/A,#N/A,FALSE,"SimOut1";#N/A,#N/A,FALSE,"SimOut2";#N/A,#N/A,FALSE,"SimOut3";#N/A,#N/A,FALSE,"SimOut4";#N/A,#N/A,FALSE,"SimOut5"}</definedName>
    <definedName name="teset" localSheetId="17" hidden="1">{#N/A,#N/A,FALSE,"SimInp1";#N/A,#N/A,FALSE,"SimInp2";#N/A,#N/A,FALSE,"SimOut1";#N/A,#N/A,FALSE,"SimOut2";#N/A,#N/A,FALSE,"SimOut3";#N/A,#N/A,FALSE,"SimOut4";#N/A,#N/A,FALSE,"SimOut5"}</definedName>
    <definedName name="teset" localSheetId="13" hidden="1">{#N/A,#N/A,FALSE,"SimInp1";#N/A,#N/A,FALSE,"SimInp2";#N/A,#N/A,FALSE,"SimOut1";#N/A,#N/A,FALSE,"SimOut2";#N/A,#N/A,FALSE,"SimOut3";#N/A,#N/A,FALSE,"SimOut4";#N/A,#N/A,FALSE,"SimOut5"}</definedName>
    <definedName name="teset" localSheetId="9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4" hidden="1">{#N/A,#N/A,FALSE,"SimInp1";#N/A,#N/A,FALSE,"SimInp2";#N/A,#N/A,FALSE,"SimOut1";#N/A,#N/A,FALSE,"SimOut2";#N/A,#N/A,FALSE,"SimOut3";#N/A,#N/A,FALSE,"SimOut4";#N/A,#N/A,FALSE,"SimOut5"}</definedName>
    <definedName name="teset" localSheetId="16" hidden="1">{#N/A,#N/A,FALSE,"SimInp1";#N/A,#N/A,FALSE,"SimInp2";#N/A,#N/A,FALSE,"SimOut1";#N/A,#N/A,FALSE,"SimOut2";#N/A,#N/A,FALSE,"SimOut3";#N/A,#N/A,FALSE,"SimOut4";#N/A,#N/A,FALSE,"SimOut5"}</definedName>
    <definedName name="teset" localSheetId="12" hidden="1">{#N/A,#N/A,FALSE,"SimInp1";#N/A,#N/A,FALSE,"SimInp2";#N/A,#N/A,FALSE,"SimOut1";#N/A,#N/A,FALSE,"SimOut2";#N/A,#N/A,FALSE,"SimOut3";#N/A,#N/A,FALSE,"SimOut4";#N/A,#N/A,FALSE,"SimOut5"}</definedName>
    <definedName name="teset" localSheetId="8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27" hidden="1">{#N/A,#N/A,FALSE,"SimInp1";#N/A,#N/A,FALSE,"SimInp2";#N/A,#N/A,FALSE,"SimOut1";#N/A,#N/A,FALSE,"SimOut2";#N/A,#N/A,FALSE,"SimOut3";#N/A,#N/A,FALSE,"SimOut4";#N/A,#N/A,FALSE,"SimOut5"}</definedName>
    <definedName name="teset" localSheetId="23" hidden="1">{#N/A,#N/A,FALSE,"SimInp1";#N/A,#N/A,FALSE,"SimInp2";#N/A,#N/A,FALSE,"SimOut1";#N/A,#N/A,FALSE,"SimOut2";#N/A,#N/A,FALSE,"SimOut3";#N/A,#N/A,FALSE,"SimOut4";#N/A,#N/A,FALSE,"SimOut5"}</definedName>
    <definedName name="teset" localSheetId="19" hidden="1">{#N/A,#N/A,FALSE,"SimInp1";#N/A,#N/A,FALSE,"SimInp2";#N/A,#N/A,FALSE,"SimOut1";#N/A,#N/A,FALSE,"SimOut2";#N/A,#N/A,FALSE,"SimOut3";#N/A,#N/A,FALSE,"SimOut4";#N/A,#N/A,FALSE,"SimOut5"}</definedName>
    <definedName name="teset" localSheetId="15" hidden="1">{#N/A,#N/A,FALSE,"SimInp1";#N/A,#N/A,FALSE,"SimInp2";#N/A,#N/A,FALSE,"SimOut1";#N/A,#N/A,FALSE,"SimOut2";#N/A,#N/A,FALSE,"SimOut3";#N/A,#N/A,FALSE,"SimOut4";#N/A,#N/A,FALSE,"SimOut5"}</definedName>
    <definedName name="teset" localSheetId="11" hidden="1">{#N/A,#N/A,FALSE,"SimInp1";#N/A,#N/A,FALSE,"SimInp2";#N/A,#N/A,FALSE,"SimOut1";#N/A,#N/A,FALSE,"SimOut2";#N/A,#N/A,FALSE,"SimOut3";#N/A,#N/A,FALSE,"SimOut4";#N/A,#N/A,FALSE,"SimOut5"}</definedName>
    <definedName name="teset" localSheetId="7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localSheetId="26" hidden="1">{"BOP_TAB",#N/A,FALSE,"N";"MIDTERM_TAB",#N/A,FALSE,"O"}</definedName>
    <definedName name="wrn.BOP_MIDTERM." localSheetId="22" hidden="1">{"BOP_TAB",#N/A,FALSE,"N";"MIDTERM_TAB",#N/A,FALSE,"O"}</definedName>
    <definedName name="wrn.BOP_MIDTERM." localSheetId="18" hidden="1">{"BOP_TAB",#N/A,FALSE,"N";"MIDTERM_TAB",#N/A,FALSE,"O"}</definedName>
    <definedName name="wrn.BOP_MIDTERM." localSheetId="14" hidden="1">{"BOP_TAB",#N/A,FALSE,"N";"MIDTERM_TAB",#N/A,FALSE,"O"}</definedName>
    <definedName name="wrn.BOP_MIDTERM." localSheetId="10" hidden="1">{"BOP_TAB",#N/A,FALSE,"N";"MIDTERM_TAB",#N/A,FALSE,"O"}</definedName>
    <definedName name="wrn.BOP_MIDTERM." localSheetId="6" hidden="1">{"BOP_TAB",#N/A,FALSE,"N";"MIDTERM_TAB",#N/A,FALSE,"O"}</definedName>
    <definedName name="wrn.BOP_MIDTERM." localSheetId="2" hidden="1">{"BOP_TAB",#N/A,FALSE,"N";"MIDTERM_TAB",#N/A,FALSE,"O"}</definedName>
    <definedName name="wrn.BOP_MIDTERM." localSheetId="25" hidden="1">{"BOP_TAB",#N/A,FALSE,"N";"MIDTERM_TAB",#N/A,FALSE,"O"}</definedName>
    <definedName name="wrn.BOP_MIDTERM." localSheetId="21" hidden="1">{"BOP_TAB",#N/A,FALSE,"N";"MIDTERM_TAB",#N/A,FALSE,"O"}</definedName>
    <definedName name="wrn.BOP_MIDTERM." localSheetId="17" hidden="1">{"BOP_TAB",#N/A,FALSE,"N";"MIDTERM_TAB",#N/A,FALSE,"O"}</definedName>
    <definedName name="wrn.BOP_MIDTERM." localSheetId="13" hidden="1">{"BOP_TAB",#N/A,FALSE,"N";"MIDTERM_TAB",#N/A,FALSE,"O"}</definedName>
    <definedName name="wrn.BOP_MIDTERM." localSheetId="9" hidden="1">{"BOP_TAB",#N/A,FALSE,"N";"MIDTERM_TAB",#N/A,FALSE,"O"}</definedName>
    <definedName name="wrn.BOP_MIDTERM." localSheetId="5" hidden="1">{"BOP_TAB",#N/A,FALSE,"N";"MIDTERM_TAB",#N/A,FALSE,"O"}</definedName>
    <definedName name="wrn.BOP_MIDTERM." localSheetId="24" hidden="1">{"BOP_TAB",#N/A,FALSE,"N";"MIDTERM_TAB",#N/A,FALSE,"O"}</definedName>
    <definedName name="wrn.BOP_MIDTERM." localSheetId="16" hidden="1">{"BOP_TAB",#N/A,FALSE,"N";"MIDTERM_TAB",#N/A,FALSE,"O"}</definedName>
    <definedName name="wrn.BOP_MIDTERM." localSheetId="12" hidden="1">{"BOP_TAB",#N/A,FALSE,"N";"MIDTERM_TAB",#N/A,FALSE,"O"}</definedName>
    <definedName name="wrn.BOP_MIDTERM." localSheetId="8" hidden="1">{"BOP_TAB",#N/A,FALSE,"N";"MIDTERM_TAB",#N/A,FALSE,"O"}</definedName>
    <definedName name="wrn.BOP_MIDTERM." localSheetId="4" hidden="1">{"BOP_TAB",#N/A,FALSE,"N";"MIDTERM_TAB",#N/A,FALSE,"O"}</definedName>
    <definedName name="wrn.BOP_MIDTERM." localSheetId="27" hidden="1">{"BOP_TAB",#N/A,FALSE,"N";"MIDTERM_TAB",#N/A,FALSE,"O"}</definedName>
    <definedName name="wrn.BOP_MIDTERM." localSheetId="23" hidden="1">{"BOP_TAB",#N/A,FALSE,"N";"MIDTERM_TAB",#N/A,FALSE,"O"}</definedName>
    <definedName name="wrn.BOP_MIDTERM." localSheetId="19" hidden="1">{"BOP_TAB",#N/A,FALSE,"N";"MIDTERM_TAB",#N/A,FALSE,"O"}</definedName>
    <definedName name="wrn.BOP_MIDTERM." localSheetId="15" hidden="1">{"BOP_TAB",#N/A,FALSE,"N";"MIDTERM_TAB",#N/A,FALSE,"O"}</definedName>
    <definedName name="wrn.BOP_MIDTERM." localSheetId="11" hidden="1">{"BOP_TAB",#N/A,FALSE,"N";"MIDTERM_TAB",#N/A,FALSE,"O"}</definedName>
    <definedName name="wrn.BOP_MIDTERM." localSheetId="7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2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6" hidden="1">{"MONA",#N/A,FALSE,"S"}</definedName>
    <definedName name="wrn.MONA." localSheetId="22" hidden="1">{"MONA",#N/A,FALSE,"S"}</definedName>
    <definedName name="wrn.MONA." localSheetId="18" hidden="1">{"MONA",#N/A,FALSE,"S"}</definedName>
    <definedName name="wrn.MONA." localSheetId="14" hidden="1">{"MONA",#N/A,FALSE,"S"}</definedName>
    <definedName name="wrn.MONA." localSheetId="10" hidden="1">{"MONA",#N/A,FALSE,"S"}</definedName>
    <definedName name="wrn.MONA." localSheetId="6" hidden="1">{"MONA",#N/A,FALSE,"S"}</definedName>
    <definedName name="wrn.MONA." localSheetId="2" hidden="1">{"MONA",#N/A,FALSE,"S"}</definedName>
    <definedName name="wrn.MONA." localSheetId="25" hidden="1">{"MONA",#N/A,FALSE,"S"}</definedName>
    <definedName name="wrn.MONA." localSheetId="21" hidden="1">{"MONA",#N/A,FALSE,"S"}</definedName>
    <definedName name="wrn.MONA." localSheetId="17" hidden="1">{"MONA",#N/A,FALSE,"S"}</definedName>
    <definedName name="wrn.MONA." localSheetId="13" hidden="1">{"MONA",#N/A,FALSE,"S"}</definedName>
    <definedName name="wrn.MONA." localSheetId="9" hidden="1">{"MONA",#N/A,FALSE,"S"}</definedName>
    <definedName name="wrn.MONA." localSheetId="5" hidden="1">{"MONA",#N/A,FALSE,"S"}</definedName>
    <definedName name="wrn.MONA." localSheetId="24" hidden="1">{"MONA",#N/A,FALSE,"S"}</definedName>
    <definedName name="wrn.MONA." localSheetId="16" hidden="1">{"MONA",#N/A,FALSE,"S"}</definedName>
    <definedName name="wrn.MONA." localSheetId="12" hidden="1">{"MONA",#N/A,FALSE,"S"}</definedName>
    <definedName name="wrn.MONA." localSheetId="8" hidden="1">{"MONA",#N/A,FALSE,"S"}</definedName>
    <definedName name="wrn.MONA." localSheetId="4" hidden="1">{"MONA",#N/A,FALSE,"S"}</definedName>
    <definedName name="wrn.MONA." localSheetId="27" hidden="1">{"MONA",#N/A,FALSE,"S"}</definedName>
    <definedName name="wrn.MONA." localSheetId="23" hidden="1">{"MONA",#N/A,FALSE,"S"}</definedName>
    <definedName name="wrn.MONA." localSheetId="19" hidden="1">{"MONA",#N/A,FALSE,"S"}</definedName>
    <definedName name="wrn.MONA." localSheetId="15" hidden="1">{"MONA",#N/A,FALSE,"S"}</definedName>
    <definedName name="wrn.MONA." localSheetId="11" hidden="1">{"MONA",#N/A,FALSE,"S"}</definedName>
    <definedName name="wrn.MONA." localSheetId="7" hidden="1">{"MONA",#N/A,FALSE,"S"}</definedName>
    <definedName name="wrn.MONA." localSheetId="3" hidden="1">{"MONA",#N/A,FALSE,"S"}</definedName>
    <definedName name="wrn.MONA." hidden="1">{"MONA",#N/A,FALSE,"S"}</definedName>
    <definedName name="wrn.Output._.tables." localSheetId="26" hidden="1">{#N/A,#N/A,FALSE,"I";#N/A,#N/A,FALSE,"J";#N/A,#N/A,FALSE,"K";#N/A,#N/A,FALSE,"L";#N/A,#N/A,FALSE,"M";#N/A,#N/A,FALSE,"N";#N/A,#N/A,FALSE,"O"}</definedName>
    <definedName name="wrn.Output._.tables." localSheetId="22" hidden="1">{#N/A,#N/A,FALSE,"I";#N/A,#N/A,FALSE,"J";#N/A,#N/A,FALSE,"K";#N/A,#N/A,FALSE,"L";#N/A,#N/A,FALSE,"M";#N/A,#N/A,FALSE,"N";#N/A,#N/A,FALSE,"O"}</definedName>
    <definedName name="wrn.Output._.tables." localSheetId="18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25" hidden="1">{#N/A,#N/A,FALSE,"I";#N/A,#N/A,FALSE,"J";#N/A,#N/A,FALSE,"K";#N/A,#N/A,FALSE,"L";#N/A,#N/A,FALSE,"M";#N/A,#N/A,FALSE,"N";#N/A,#N/A,FALSE,"O"}</definedName>
    <definedName name="wrn.Output._.tables." localSheetId="21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4" hidden="1">{#N/A,#N/A,FALSE,"I";#N/A,#N/A,FALSE,"J";#N/A,#N/A,FALSE,"K";#N/A,#N/A,FALSE,"L";#N/A,#N/A,FALSE,"M";#N/A,#N/A,FALSE,"N";#N/A,#N/A,FALSE,"O"}</definedName>
    <definedName name="wrn.Output._.tables." localSheetId="16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27" hidden="1">{#N/A,#N/A,FALSE,"I";#N/A,#N/A,FALSE,"J";#N/A,#N/A,FALSE,"K";#N/A,#N/A,FALSE,"L";#N/A,#N/A,FALSE,"M";#N/A,#N/A,FALSE,"N";#N/A,#N/A,FALSE,"O"}</definedName>
    <definedName name="wrn.Output._.tables." localSheetId="23" hidden="1">{#N/A,#N/A,FALSE,"I";#N/A,#N/A,FALSE,"J";#N/A,#N/A,FALSE,"K";#N/A,#N/A,FALSE,"L";#N/A,#N/A,FALSE,"M";#N/A,#N/A,FALSE,"N";#N/A,#N/A,FALSE,"O"}</definedName>
    <definedName name="wrn.Output._.tables." localSheetId="19" hidden="1">{#N/A,#N/A,FALSE,"I";#N/A,#N/A,FALSE,"J";#N/A,#N/A,FALSE,"K";#N/A,#N/A,FALSE,"L";#N/A,#N/A,FALSE,"M";#N/A,#N/A,FALSE,"N";#N/A,#N/A,FALSE,"O"}</definedName>
    <definedName name="wrn.Output._.tables." localSheetId="15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6" hidden="1">{"WEO",#N/A,FALSE,"T"}</definedName>
    <definedName name="wrn.WEO." localSheetId="22" hidden="1">{"WEO",#N/A,FALSE,"T"}</definedName>
    <definedName name="wrn.WEO." localSheetId="18" hidden="1">{"WEO",#N/A,FALSE,"T"}</definedName>
    <definedName name="wrn.WEO." localSheetId="14" hidden="1">{"WEO",#N/A,FALSE,"T"}</definedName>
    <definedName name="wrn.WEO." localSheetId="10" hidden="1">{"WEO",#N/A,FALSE,"T"}</definedName>
    <definedName name="wrn.WEO." localSheetId="6" hidden="1">{"WEO",#N/A,FALSE,"T"}</definedName>
    <definedName name="wrn.WEO." localSheetId="2" hidden="1">{"WEO",#N/A,FALSE,"T"}</definedName>
    <definedName name="wrn.WEO." localSheetId="25" hidden="1">{"WEO",#N/A,FALSE,"T"}</definedName>
    <definedName name="wrn.WEO." localSheetId="21" hidden="1">{"WEO",#N/A,FALSE,"T"}</definedName>
    <definedName name="wrn.WEO." localSheetId="17" hidden="1">{"WEO",#N/A,FALSE,"T"}</definedName>
    <definedName name="wrn.WEO." localSheetId="13" hidden="1">{"WEO",#N/A,FALSE,"T"}</definedName>
    <definedName name="wrn.WEO." localSheetId="9" hidden="1">{"WEO",#N/A,FALSE,"T"}</definedName>
    <definedName name="wrn.WEO." localSheetId="5" hidden="1">{"WEO",#N/A,FALSE,"T"}</definedName>
    <definedName name="wrn.WEO." localSheetId="24" hidden="1">{"WEO",#N/A,FALSE,"T"}</definedName>
    <definedName name="wrn.WEO." localSheetId="16" hidden="1">{"WEO",#N/A,FALSE,"T"}</definedName>
    <definedName name="wrn.WEO." localSheetId="12" hidden="1">{"WEO",#N/A,FALSE,"T"}</definedName>
    <definedName name="wrn.WEO." localSheetId="8" hidden="1">{"WEO",#N/A,FALSE,"T"}</definedName>
    <definedName name="wrn.WEO." localSheetId="4" hidden="1">{"WEO",#N/A,FALSE,"T"}</definedName>
    <definedName name="wrn.WEO." localSheetId="27" hidden="1">{"WEO",#N/A,FALSE,"T"}</definedName>
    <definedName name="wrn.WEO." localSheetId="23" hidden="1">{"WEO",#N/A,FALSE,"T"}</definedName>
    <definedName name="wrn.WEO." localSheetId="19" hidden="1">{"WEO",#N/A,FALSE,"T"}</definedName>
    <definedName name="wrn.WEO." localSheetId="15" hidden="1">{"WEO",#N/A,FALSE,"T"}</definedName>
    <definedName name="wrn.WEO." localSheetId="11" hidden="1">{"WEO",#N/A,FALSE,"T"}</definedName>
    <definedName name="wrn.WEO." localSheetId="7" hidden="1">{"WEO",#N/A,FALSE,"T"}</definedName>
    <definedName name="wrn.WEO." localSheetId="3" hidden="1">{"WEO",#N/A,FALSE,"T"}</definedName>
    <definedName name="wrn.WEO." hidden="1">{"WEO",#N/A,FALSE,"T"}</definedName>
    <definedName name="ннннннн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22">'01.01.2020'!$A$2:$K$70</definedName>
    <definedName name="_xlnm.Print_Area" localSheetId="18">'01.01.2021'!$A$2:$I$70</definedName>
    <definedName name="_xlnm.Print_Area" localSheetId="14">'01.01.2022'!$A$2:$I$70</definedName>
    <definedName name="_xlnm.Print_Area" localSheetId="10">'01.01.2023'!$A$2:$I$70</definedName>
    <definedName name="_xlnm.Print_Area" localSheetId="6">'01.01.2024'!$A$2:$I$70</definedName>
    <definedName name="_xlnm.Print_Area" localSheetId="2">'01.01.2025'!$A$2:$J$70</definedName>
    <definedName name="_xlnm.Print_Area" localSheetId="21">'01.04.2020'!$A$2:$I$70</definedName>
    <definedName name="_xlnm.Print_Area" localSheetId="17">'01.04.2021'!$A$2:$I$70</definedName>
    <definedName name="_xlnm.Print_Area" localSheetId="13">'01.04.2022'!$A$2:$I$70</definedName>
    <definedName name="_xlnm.Print_Area" localSheetId="9">'01.04.2023'!$A$1:$I$69</definedName>
    <definedName name="_xlnm.Print_Area" localSheetId="5">'01.04.2024'!$A$2:$I$70</definedName>
    <definedName name="_xlnm.Print_Area" localSheetId="20">'01.07.2020'!$A$2:$I$70</definedName>
    <definedName name="_xlnm.Print_Area" localSheetId="16">'01.07.2021'!$A$2:$I$70</definedName>
    <definedName name="_xlnm.Print_Area" localSheetId="12">'01.07.2022'!$A$2:$I$70</definedName>
    <definedName name="_xlnm.Print_Area" localSheetId="8">'01.07.2023'!$A$1:$I$69</definedName>
    <definedName name="_xlnm.Print_Area" localSheetId="4">'01.07.2024'!$A$2:$I$70</definedName>
    <definedName name="_xlnm.Print_Area" localSheetId="19">'01.10.2020'!$A$2:$K$70</definedName>
    <definedName name="_xlnm.Print_Area" localSheetId="15">'01.10.2021'!$A$2:$I$70</definedName>
    <definedName name="_xlnm.Print_Area" localSheetId="11">'01.10.2022'!$A$2:$I$70</definedName>
    <definedName name="_xlnm.Print_Area" localSheetId="7">'01.10.2023'!$A$1:$I$69</definedName>
    <definedName name="_xlnm.Print_Area" localSheetId="3">'01.10.2024'!$A$2:$I$70</definedName>
    <definedName name="_xlnm.Print_Area" localSheetId="0">Contents!$C$1:$C$35</definedName>
    <definedName name="_xlnm.Print_Area" localSheetId="1">'methodological comment'!$B$2:$B$6</definedName>
    <definedName name="ррпеак" localSheetId="26" hidden="1">{"MONA",#N/A,FALSE,"S"}</definedName>
    <definedName name="ррпеак" localSheetId="22" hidden="1">{"MONA",#N/A,FALSE,"S"}</definedName>
    <definedName name="ррпеак" localSheetId="18" hidden="1">{"MONA",#N/A,FALSE,"S"}</definedName>
    <definedName name="ррпеак" localSheetId="14" hidden="1">{"MONA",#N/A,FALSE,"S"}</definedName>
    <definedName name="ррпеак" localSheetId="10" hidden="1">{"MONA",#N/A,FALSE,"S"}</definedName>
    <definedName name="ррпеак" localSheetId="6" hidden="1">{"MONA",#N/A,FALSE,"S"}</definedName>
    <definedName name="ррпеак" localSheetId="2" hidden="1">{"MONA",#N/A,FALSE,"S"}</definedName>
    <definedName name="ррпеак" localSheetId="25" hidden="1">{"MONA",#N/A,FALSE,"S"}</definedName>
    <definedName name="ррпеак" localSheetId="21" hidden="1">{"MONA",#N/A,FALSE,"S"}</definedName>
    <definedName name="ррпеак" localSheetId="17" hidden="1">{"MONA",#N/A,FALSE,"S"}</definedName>
    <definedName name="ррпеак" localSheetId="13" hidden="1">{"MONA",#N/A,FALSE,"S"}</definedName>
    <definedName name="ррпеак" localSheetId="9" hidden="1">{"MONA",#N/A,FALSE,"S"}</definedName>
    <definedName name="ррпеак" localSheetId="5" hidden="1">{"MONA",#N/A,FALSE,"S"}</definedName>
    <definedName name="ррпеак" localSheetId="24" hidden="1">{"MONA",#N/A,FALSE,"S"}</definedName>
    <definedName name="ррпеак" localSheetId="16" hidden="1">{"MONA",#N/A,FALSE,"S"}</definedName>
    <definedName name="ррпеак" localSheetId="12" hidden="1">{"MONA",#N/A,FALSE,"S"}</definedName>
    <definedName name="ррпеак" localSheetId="8" hidden="1">{"MONA",#N/A,FALSE,"S"}</definedName>
    <definedName name="ррпеак" localSheetId="4" hidden="1">{"MONA",#N/A,FALSE,"S"}</definedName>
    <definedName name="ррпеак" localSheetId="27" hidden="1">{"MONA",#N/A,FALSE,"S"}</definedName>
    <definedName name="ррпеак" localSheetId="23" hidden="1">{"MONA",#N/A,FALSE,"S"}</definedName>
    <definedName name="ррпеак" localSheetId="19" hidden="1">{"MONA",#N/A,FALSE,"S"}</definedName>
    <definedName name="ррпеак" localSheetId="15" hidden="1">{"MONA",#N/A,FALSE,"S"}</definedName>
    <definedName name="ррпеак" localSheetId="11" hidden="1">{"MONA",#N/A,FALSE,"S"}</definedName>
    <definedName name="ррпеак" localSheetId="7" hidden="1">{"MONA",#N/A,FALSE,"S"}</definedName>
    <definedName name="ррпеак" localSheetId="3" hidden="1">{"MONA",#N/A,FALSE,"S"}</definedName>
    <definedName name="ррпеак" hidden="1">{"MONA",#N/A,FALSE,"S"}</definedName>
    <definedName name="рррррр" localSheetId="26" hidden="1">{#N/A,#N/A,FALSE,"SimInp1";#N/A,#N/A,FALSE,"SimInp2";#N/A,#N/A,FALSE,"SimOut1";#N/A,#N/A,FALSE,"SimOut2";#N/A,#N/A,FALSE,"SimOut3";#N/A,#N/A,FALSE,"SimOut4";#N/A,#N/A,FALSE,"SimOut5"}</definedName>
    <definedName name="рррррр" localSheetId="22" hidden="1">{#N/A,#N/A,FALSE,"SimInp1";#N/A,#N/A,FALSE,"SimInp2";#N/A,#N/A,FALSE,"SimOut1";#N/A,#N/A,FALSE,"SimOut2";#N/A,#N/A,FALSE,"SimOut3";#N/A,#N/A,FALSE,"SimOut4";#N/A,#N/A,FALSE,"SimOut5"}</definedName>
    <definedName name="рррррр" localSheetId="18" hidden="1">{#N/A,#N/A,FALSE,"SimInp1";#N/A,#N/A,FALSE,"SimInp2";#N/A,#N/A,FALSE,"SimOut1";#N/A,#N/A,FALSE,"SimOut2";#N/A,#N/A,FALSE,"SimOut3";#N/A,#N/A,FALSE,"SimOut4";#N/A,#N/A,FALSE,"SimOut5"}</definedName>
    <definedName name="рррррр" localSheetId="14" hidden="1">{#N/A,#N/A,FALSE,"SimInp1";#N/A,#N/A,FALSE,"SimInp2";#N/A,#N/A,FALSE,"SimOut1";#N/A,#N/A,FALSE,"SimOut2";#N/A,#N/A,FALSE,"SimOut3";#N/A,#N/A,FALSE,"SimOut4";#N/A,#N/A,FALSE,"SimOut5"}</definedName>
    <definedName name="рррррр" localSheetId="10" hidden="1">{#N/A,#N/A,FALSE,"SimInp1";#N/A,#N/A,FALSE,"SimInp2";#N/A,#N/A,FALSE,"SimOut1";#N/A,#N/A,FALSE,"SimOut2";#N/A,#N/A,FALSE,"SimOut3";#N/A,#N/A,FALSE,"SimOut4";#N/A,#N/A,FALSE,"SimOut5"}</definedName>
    <definedName name="рррррр" localSheetId="6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25" hidden="1">{#N/A,#N/A,FALSE,"SimInp1";#N/A,#N/A,FALSE,"SimInp2";#N/A,#N/A,FALSE,"SimOut1";#N/A,#N/A,FALSE,"SimOut2";#N/A,#N/A,FALSE,"SimOut3";#N/A,#N/A,FALSE,"SimOut4";#N/A,#N/A,FALSE,"SimOut5"}</definedName>
    <definedName name="рррррр" localSheetId="21" hidden="1">{#N/A,#N/A,FALSE,"SimInp1";#N/A,#N/A,FALSE,"SimInp2";#N/A,#N/A,FALSE,"SimOut1";#N/A,#N/A,FALSE,"SimOut2";#N/A,#N/A,FALSE,"SimOut3";#N/A,#N/A,FALSE,"SimOut4";#N/A,#N/A,FALSE,"SimOut5"}</definedName>
    <definedName name="рррррр" localSheetId="17" hidden="1">{#N/A,#N/A,FALSE,"SimInp1";#N/A,#N/A,FALSE,"SimInp2";#N/A,#N/A,FALSE,"SimOut1";#N/A,#N/A,FALSE,"SimOut2";#N/A,#N/A,FALSE,"SimOut3";#N/A,#N/A,FALSE,"SimOut4";#N/A,#N/A,FALSE,"SimOut5"}</definedName>
    <definedName name="рррррр" localSheetId="13" hidden="1">{#N/A,#N/A,FALSE,"SimInp1";#N/A,#N/A,FALSE,"SimInp2";#N/A,#N/A,FALSE,"SimOut1";#N/A,#N/A,FALSE,"SimOut2";#N/A,#N/A,FALSE,"SimOut3";#N/A,#N/A,FALSE,"SimOut4";#N/A,#N/A,FALSE,"SimOut5"}</definedName>
    <definedName name="рррррр" localSheetId="9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4" hidden="1">{#N/A,#N/A,FALSE,"SimInp1";#N/A,#N/A,FALSE,"SimInp2";#N/A,#N/A,FALSE,"SimOut1";#N/A,#N/A,FALSE,"SimOut2";#N/A,#N/A,FALSE,"SimOut3";#N/A,#N/A,FALSE,"SimOut4";#N/A,#N/A,FALSE,"SimOut5"}</definedName>
    <definedName name="рррррр" localSheetId="16" hidden="1">{#N/A,#N/A,FALSE,"SimInp1";#N/A,#N/A,FALSE,"SimInp2";#N/A,#N/A,FALSE,"SimOut1";#N/A,#N/A,FALSE,"SimOut2";#N/A,#N/A,FALSE,"SimOut3";#N/A,#N/A,FALSE,"SimOut4";#N/A,#N/A,FALSE,"SimOut5"}</definedName>
    <definedName name="рррррр" localSheetId="12" hidden="1">{#N/A,#N/A,FALSE,"SimInp1";#N/A,#N/A,FALSE,"SimInp2";#N/A,#N/A,FALSE,"SimOut1";#N/A,#N/A,FALSE,"SimOut2";#N/A,#N/A,FALSE,"SimOut3";#N/A,#N/A,FALSE,"SimOut4";#N/A,#N/A,FALSE,"SimOut5"}</definedName>
    <definedName name="рррррр" localSheetId="8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27" hidden="1">{#N/A,#N/A,FALSE,"SimInp1";#N/A,#N/A,FALSE,"SimInp2";#N/A,#N/A,FALSE,"SimOut1";#N/A,#N/A,FALSE,"SimOut2";#N/A,#N/A,FALSE,"SimOut3";#N/A,#N/A,FALSE,"SimOut4";#N/A,#N/A,FALSE,"SimOut5"}</definedName>
    <definedName name="рррррр" localSheetId="23" hidden="1">{#N/A,#N/A,FALSE,"SimInp1";#N/A,#N/A,FALSE,"SimInp2";#N/A,#N/A,FALSE,"SimOut1";#N/A,#N/A,FALSE,"SimOut2";#N/A,#N/A,FALSE,"SimOut3";#N/A,#N/A,FALSE,"SimOut4";#N/A,#N/A,FALSE,"SimOut5"}</definedName>
    <definedName name="рррррр" localSheetId="19" hidden="1">{#N/A,#N/A,FALSE,"SimInp1";#N/A,#N/A,FALSE,"SimInp2";#N/A,#N/A,FALSE,"SimOut1";#N/A,#N/A,FALSE,"SimOut2";#N/A,#N/A,FALSE,"SimOut3";#N/A,#N/A,FALSE,"SimOut4";#N/A,#N/A,FALSE,"SimOut5"}</definedName>
    <definedName name="рррррр" localSheetId="15" hidden="1">{#N/A,#N/A,FALSE,"SimInp1";#N/A,#N/A,FALSE,"SimInp2";#N/A,#N/A,FALSE,"SimOut1";#N/A,#N/A,FALSE,"SimOut2";#N/A,#N/A,FALSE,"SimOut3";#N/A,#N/A,FALSE,"SimOut4";#N/A,#N/A,FALSE,"SimOut5"}</definedName>
    <definedName name="рррррр" localSheetId="11" hidden="1">{#N/A,#N/A,FALSE,"SimInp1";#N/A,#N/A,FALSE,"SimInp2";#N/A,#N/A,FALSE,"SimOut1";#N/A,#N/A,FALSE,"SimOut2";#N/A,#N/A,FALSE,"SimOut3";#N/A,#N/A,FALSE,"SimOut4";#N/A,#N/A,FALSE,"SimOut5"}</definedName>
    <definedName name="рррррр" localSheetId="7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ам06_2010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5" i="4" l="1"/>
  <c r="A2" i="15" l="1"/>
  <c r="F4" i="15" l="1"/>
  <c r="B4" i="15"/>
  <c r="F3" i="15"/>
  <c r="A2" i="14"/>
  <c r="F4" i="14"/>
  <c r="B4" i="14"/>
  <c r="F3" i="14"/>
  <c r="B4" i="4" l="1"/>
  <c r="B3" i="4"/>
  <c r="B2" i="4"/>
  <c r="A32" i="13"/>
  <c r="A31" i="13"/>
  <c r="A30" i="13"/>
  <c r="A29" i="13"/>
  <c r="A28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H4" i="13"/>
  <c r="D4" i="13"/>
  <c r="K3" i="13"/>
  <c r="A2" i="13"/>
  <c r="A32" i="12" l="1"/>
  <c r="A31" i="12"/>
  <c r="A30" i="12"/>
  <c r="A29" i="12"/>
  <c r="A28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D4" i="12"/>
  <c r="G3" i="12"/>
  <c r="A2" i="12"/>
  <c r="A32" i="11" l="1"/>
  <c r="A31" i="11"/>
  <c r="A30" i="11"/>
  <c r="A29" i="11"/>
  <c r="A28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G4" i="11"/>
  <c r="J3" i="11"/>
  <c r="A2" i="11"/>
  <c r="D4" i="11"/>
  <c r="D4" i="10"/>
  <c r="A32" i="10" l="1"/>
  <c r="A31" i="10"/>
  <c r="A30" i="10"/>
  <c r="A29" i="10"/>
  <c r="A28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F4" i="10"/>
  <c r="I3" i="10"/>
  <c r="A2" i="10"/>
  <c r="A32" i="9" l="1"/>
  <c r="A31" i="9"/>
  <c r="A30" i="9"/>
  <c r="A29" i="9"/>
  <c r="A28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E4" i="9"/>
  <c r="D4" i="9"/>
  <c r="H3" i="9"/>
  <c r="A2" i="9"/>
  <c r="A70" i="8" l="1"/>
  <c r="A69" i="8"/>
  <c r="A68" i="8"/>
  <c r="A67" i="8"/>
  <c r="A65" i="8"/>
  <c r="A64" i="8"/>
  <c r="A63" i="8"/>
  <c r="A61" i="8"/>
  <c r="A60" i="8"/>
  <c r="A59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H4" i="8"/>
  <c r="D4" i="8"/>
  <c r="K3" i="8"/>
  <c r="A2" i="8"/>
  <c r="A2" i="7" l="1"/>
  <c r="F4" i="7"/>
  <c r="B4" i="7"/>
  <c r="F3" i="7"/>
  <c r="F4" i="6" l="1"/>
  <c r="B4" i="6"/>
  <c r="F3" i="6"/>
  <c r="A2" i="6"/>
  <c r="A2" i="5" l="1"/>
  <c r="A70" i="5"/>
  <c r="A69" i="5"/>
  <c r="A68" i="5"/>
  <c r="A67" i="5"/>
  <c r="A65" i="5"/>
  <c r="A64" i="5"/>
  <c r="A63" i="5"/>
  <c r="A61" i="5"/>
  <c r="A60" i="5"/>
  <c r="A59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H4" i="5"/>
  <c r="D4" i="5"/>
  <c r="H3" i="5"/>
  <c r="C1" i="3" l="1"/>
  <c r="A2" i="2" l="1"/>
  <c r="B4" i="2" l="1"/>
  <c r="F4" i="2"/>
</calcChain>
</file>

<file path=xl/sharedStrings.xml><?xml version="1.0" encoding="utf-8"?>
<sst xmlns="http://schemas.openxmlformats.org/spreadsheetml/2006/main" count="2004" uniqueCount="187">
  <si>
    <t>основна сума</t>
  </si>
  <si>
    <t>відсоткові платежі</t>
  </si>
  <si>
    <t>Центральний банк</t>
  </si>
  <si>
    <t>ВСЬОГО</t>
  </si>
  <si>
    <t>укр</t>
  </si>
  <si>
    <t>eng</t>
  </si>
  <si>
    <t>Central Bank</t>
  </si>
  <si>
    <t>Gross External Debt Payments</t>
  </si>
  <si>
    <t>principal</t>
  </si>
  <si>
    <t>interest</t>
  </si>
  <si>
    <r>
      <t xml:space="preserve">Сектор загальнодержавного управління </t>
    </r>
    <r>
      <rPr>
        <b/>
        <vertAlign val="superscript"/>
        <sz val="10"/>
        <color theme="0" tint="-0.499984740745262"/>
        <rFont val="Times New Roman"/>
        <family val="1"/>
        <charset val="204"/>
      </rPr>
      <t>2/</t>
    </r>
  </si>
  <si>
    <r>
      <t xml:space="preserve">General Government </t>
    </r>
    <r>
      <rPr>
        <b/>
        <vertAlign val="superscript"/>
        <sz val="10"/>
        <color theme="0" tint="-0.499984740745262"/>
        <rFont val="Times New Roman"/>
        <family val="1"/>
        <charset val="204"/>
      </rPr>
      <t>2/</t>
    </r>
  </si>
  <si>
    <r>
      <t xml:space="preserve">Інші депозитні корпорації </t>
    </r>
    <r>
      <rPr>
        <b/>
        <vertAlign val="superscript"/>
        <sz val="10"/>
        <color theme="0" tint="-0.499984740745262"/>
        <rFont val="Times New Roman"/>
        <family val="1"/>
        <charset val="204"/>
      </rPr>
      <t>3/</t>
    </r>
  </si>
  <si>
    <r>
      <t xml:space="preserve">Deposit-Taking Corporations, except the Central Bank </t>
    </r>
    <r>
      <rPr>
        <b/>
        <vertAlign val="superscript"/>
        <sz val="10"/>
        <color theme="0" tint="-0.499984740745262"/>
        <rFont val="Times New Roman"/>
        <family val="1"/>
        <charset val="204"/>
      </rPr>
      <t>3/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</si>
  <si>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1/</t>
    </r>
    <r>
      <rPr>
        <sz val="11"/>
        <color theme="1"/>
        <rFont val="Calibri"/>
        <family val="2"/>
        <charset val="204"/>
        <scheme val="minor"/>
      </rPr>
      <t xml:space="preserve"> без урахування платежів за простроченою заборгованістю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</si>
  <si>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1/</t>
    </r>
    <r>
      <rPr>
        <sz val="11"/>
        <color theme="1"/>
        <rFont val="Calibri"/>
        <family val="2"/>
        <charset val="204"/>
        <scheme val="minor"/>
      </rPr>
      <t xml:space="preserve"> w/o payments of arrears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</si>
  <si>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3/</t>
    </r>
    <r>
      <rPr>
        <sz val="11"/>
        <color theme="1"/>
        <rFont val="Calibri"/>
        <family val="2"/>
        <charset val="204"/>
        <scheme val="minor"/>
      </rPr>
      <t xml:space="preserve"> w/o payments of overnight loans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</si>
  <si>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3/</t>
    </r>
    <r>
      <rPr>
        <sz val="11"/>
        <color theme="1"/>
        <rFont val="Calibri"/>
        <family val="2"/>
        <charset val="204"/>
        <scheme val="minor"/>
      </rPr>
      <t xml:space="preserve"> без урахування платежів за кредитами овернайт</t>
    </r>
  </si>
  <si>
    <t>Основним джерелом для складання календаря є звітність банків про прогнозні операції з погашення та обслуговування за власними кредитами та кредитами клієнтів відповідно до умов кредитних договорів з нерезидентами. Дані щодо планових платежів державного сектору надаються Міністерством фінансів України та НБУ (в частині кредитів МВФ).</t>
  </si>
  <si>
    <t>Debt-service payment schedule compiled based on banks' reports on the projected payments of interest and principal on banks’ and enterprises’ loans according terms of contracts with non-resident, Ministry of Finance of Ukraine and the NBU (in part of IMF loans) data.</t>
  </si>
  <si>
    <t>2020Q1</t>
  </si>
  <si>
    <t>2020Q2</t>
  </si>
  <si>
    <t>2020Q3</t>
  </si>
  <si>
    <t>2020Q4</t>
  </si>
  <si>
    <t>Довідково: кредити МВФ (Сектор загальнодержавного управління та Центральний банк)</t>
  </si>
  <si>
    <t>Memorandum item on IMF loans (General Government and Central Bank)</t>
  </si>
  <si>
    <t>2021Q1</t>
  </si>
  <si>
    <t>2021Q2</t>
  </si>
  <si>
    <t>2021Q3</t>
  </si>
  <si>
    <t>2021Q4</t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</si>
  <si>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2/</t>
    </r>
    <r>
      <rPr>
        <sz val="11"/>
        <color theme="1"/>
        <rFont val="Calibri"/>
        <family val="2"/>
        <charset val="204"/>
        <scheme val="minor"/>
      </rPr>
      <t xml:space="preserve"> включаючи платежі за зовнішніми зобов'язаннями місцевих органів самоврядування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</si>
  <si>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2/</t>
    </r>
    <r>
      <rPr>
        <sz val="11"/>
        <color theme="1"/>
        <rFont val="Calibri"/>
        <family val="2"/>
        <charset val="204"/>
        <scheme val="minor"/>
      </rPr>
      <t xml:space="preserve"> inc. payments of liabilities of local governments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</si>
  <si>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4/</t>
    </r>
    <r>
      <rPr>
        <sz val="11"/>
        <color theme="1"/>
        <rFont val="Calibri"/>
        <family val="2"/>
        <charset val="204"/>
        <scheme val="minor"/>
      </rPr>
      <t xml:space="preserve"> без урахування платежів за торговими кредитами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</si>
  <si>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4/</t>
    </r>
    <r>
      <rPr>
        <sz val="11"/>
        <color theme="1"/>
        <rFont val="Calibri"/>
        <family val="2"/>
        <charset val="204"/>
        <scheme val="minor"/>
      </rPr>
      <t xml:space="preserve"> w/o payments of trade credit</t>
    </r>
  </si>
  <si>
    <t>Debt-service payment schedule covers all sectors of the economy and include transactions of residents of Ukraine with non-residents in foreign and domestic currencies. Debt-service payment schedule shows future payments for external liabilities outstanding at the reporting date.</t>
  </si>
  <si>
    <t>Дані календаря не включають майбутні платежі за певними зобов’язаннями: торговими кредитами, простроченою заборгованістю, кредитами овернайт.</t>
  </si>
  <si>
    <t>Debt-service payment schedule does not include future payments on certain type of external liabilities: trade credit, arrears, overnight loans.</t>
  </si>
  <si>
    <r>
      <t xml:space="preserve">Інші сектори (в т.ч. гарантовані урядом залучення) </t>
    </r>
    <r>
      <rPr>
        <b/>
        <vertAlign val="superscript"/>
        <sz val="10"/>
        <color theme="0" tint="-0.499984740745262"/>
        <rFont val="Times New Roman"/>
        <family val="1"/>
        <charset val="204"/>
      </rPr>
      <t>4/</t>
    </r>
  </si>
  <si>
    <t>Прямі інвестиції: міжфірмовий борг  4/</t>
  </si>
  <si>
    <r>
      <t xml:space="preserve">Other Sectors (inc. Guaranteed by State) </t>
    </r>
    <r>
      <rPr>
        <b/>
        <vertAlign val="superscript"/>
        <sz val="10"/>
        <color theme="0" tint="-0.499984740745262"/>
        <rFont val="Times New Roman"/>
        <family val="1"/>
        <charset val="204"/>
      </rPr>
      <t>4/</t>
    </r>
  </si>
  <si>
    <t>Direct Investment: Intercompany Lending  4/</t>
  </si>
  <si>
    <r>
      <rPr>
        <b/>
        <sz val="11"/>
        <color theme="0"/>
        <rFont val="Calibri"/>
        <family val="2"/>
        <charset val="204"/>
      </rPr>
      <t>Календар планових платежів за зовнішньою заборгованістю перед нерезидентами</t>
    </r>
    <r>
      <rPr>
        <sz val="11"/>
        <color theme="0"/>
        <rFont val="Calibri"/>
        <family val="2"/>
        <charset val="204"/>
      </rPr>
      <t xml:space="preserve"> за станом на певну дату надає дані щодо планових майбутніх виплат відсотків та основної суми (в еквіваленті долар США) за валовим зовнішнім боргом, дійсним станом на звітну дату.</t>
    </r>
  </si>
  <si>
    <r>
      <t xml:space="preserve">Debt-service payment schedule for external debt </t>
    </r>
    <r>
      <rPr>
        <sz val="11"/>
        <color theme="0"/>
        <rFont val="Calibri"/>
        <family val="2"/>
        <charset val="204"/>
      </rPr>
      <t>provides data on projected future payments of interest and principal (in US $ equivalent) on external debt outstanding on the reference date.</t>
    </r>
  </si>
  <si>
    <t>В календарі відображаються майбутні платежі за зовнішніми зобов’язаннями, непогашеними станом на звітну дату (без урахування прогнозних надходжень). Дані календаря охоплюють усі сектори економіки та включають операції резидентів України з нерезидентами в іноземній та національній валюті.</t>
  </si>
  <si>
    <t>в тому числі</t>
  </si>
  <si>
    <t>including</t>
  </si>
  <si>
    <t>Кредити</t>
  </si>
  <si>
    <t>Loans</t>
  </si>
  <si>
    <t>Eurobonds</t>
  </si>
  <si>
    <t>Єврооблігації</t>
  </si>
  <si>
    <t>Domestic government bonds by non-residents</t>
  </si>
  <si>
    <t>ОВДП у власності нерезидентів</t>
  </si>
  <si>
    <t>Deposits</t>
  </si>
  <si>
    <t>Депозити</t>
  </si>
  <si>
    <t>в т.ч. гарантовані урядом</t>
  </si>
  <si>
    <t>основна сума, млн грн</t>
  </si>
  <si>
    <t>відсоткові платежі, млн грн</t>
  </si>
  <si>
    <t>principal, bl uah</t>
  </si>
  <si>
    <t>interest, bl uah</t>
  </si>
  <si>
    <t>Довідково: гривневі ОВДП у власності нерезидентів, млн. грн.</t>
  </si>
  <si>
    <t>Memorandum item on domestic government hryvnia bonds by non-residents</t>
  </si>
  <si>
    <t>incl. Guaranteed by State</t>
  </si>
  <si>
    <t>of July 1, 2020</t>
  </si>
  <si>
    <t>станом на 01.07.2020</t>
  </si>
  <si>
    <t>Календар планових платежів за зовнішньою заборгованістю перед нерезидентами</t>
  </si>
  <si>
    <t>Debt-service payment schedule for external debt as</t>
  </si>
  <si>
    <t>станом на 01.10.2020</t>
  </si>
  <si>
    <t>of October 1, 2020</t>
  </si>
  <si>
    <t>2022Q1</t>
  </si>
  <si>
    <t>2022Q2</t>
  </si>
  <si>
    <t>2022Q3</t>
  </si>
  <si>
    <t>2022Q4</t>
  </si>
  <si>
    <t>станом на 01.01.2021</t>
  </si>
  <si>
    <t>of January 1, 2021</t>
  </si>
  <si>
    <t>of April 1, 2020</t>
  </si>
  <si>
    <t>станом на 01.04.2020</t>
  </si>
  <si>
    <r>
      <t xml:space="preserve">Сектор загальнодержавного управління </t>
    </r>
    <r>
      <rPr>
        <b/>
        <vertAlign val="superscript"/>
        <sz val="10"/>
        <color theme="0" tint="-0.499984740745262"/>
        <rFont val="Arial"/>
        <family val="2"/>
        <charset val="204"/>
      </rPr>
      <t>2/</t>
    </r>
  </si>
  <si>
    <r>
      <t xml:space="preserve">General Government </t>
    </r>
    <r>
      <rPr>
        <b/>
        <vertAlign val="superscript"/>
        <sz val="10"/>
        <color theme="0" tint="-0.499984740745262"/>
        <rFont val="Arial"/>
        <family val="2"/>
        <charset val="204"/>
      </rPr>
      <t>2/</t>
    </r>
  </si>
  <si>
    <r>
      <t xml:space="preserve">Інші депозитні корпорації </t>
    </r>
    <r>
      <rPr>
        <b/>
        <vertAlign val="superscript"/>
        <sz val="10"/>
        <color theme="0" tint="-0.499984740745262"/>
        <rFont val="Arial"/>
        <family val="2"/>
        <charset val="204"/>
      </rPr>
      <t>3/</t>
    </r>
  </si>
  <si>
    <r>
      <t xml:space="preserve">Deposit-Taking Corporations, except the Central Bank </t>
    </r>
    <r>
      <rPr>
        <b/>
        <vertAlign val="superscript"/>
        <sz val="10"/>
        <color theme="0" tint="-0.499984740745262"/>
        <rFont val="Arial"/>
        <family val="2"/>
        <charset val="204"/>
      </rPr>
      <t>3/</t>
    </r>
  </si>
  <si>
    <r>
      <t xml:space="preserve">Інші сектори (в т.ч. гарантовані урядом залучення) </t>
    </r>
    <r>
      <rPr>
        <b/>
        <vertAlign val="superscript"/>
        <sz val="10"/>
        <color theme="0" tint="-0.499984740745262"/>
        <rFont val="Arial"/>
        <family val="2"/>
        <charset val="204"/>
      </rPr>
      <t>4/</t>
    </r>
  </si>
  <si>
    <r>
      <t xml:space="preserve">Other Sectors (inc. Guaranteed by State) </t>
    </r>
    <r>
      <rPr>
        <b/>
        <vertAlign val="superscript"/>
        <sz val="10"/>
        <color theme="0" tint="-0.499984740745262"/>
        <rFont val="Arial"/>
        <family val="2"/>
        <charset val="204"/>
      </rPr>
      <t>4/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</si>
  <si>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1/</t>
    </r>
    <r>
      <rPr>
        <sz val="11"/>
        <color theme="1"/>
        <rFont val="Arial"/>
        <family val="2"/>
        <charset val="204"/>
      </rPr>
      <t xml:space="preserve"> без урахування платежів за простроченою заборгованістю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</si>
  <si>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1/</t>
    </r>
    <r>
      <rPr>
        <sz val="11"/>
        <color theme="1"/>
        <rFont val="Arial"/>
        <family val="2"/>
        <charset val="204"/>
      </rPr>
      <t xml:space="preserve"> w/o payments of arrears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</si>
  <si>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включаючи платежі за зовнішніми зобов'язаннями місцевих органів самоврядування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</si>
  <si>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inc. payments of liabilities of local governments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</si>
  <si>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3/</t>
    </r>
    <r>
      <rPr>
        <sz val="11"/>
        <color theme="1"/>
        <rFont val="Arial"/>
        <family val="2"/>
        <charset val="204"/>
      </rPr>
      <t xml:space="preserve"> без урахування платежів за кредитами овернайт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</si>
  <si>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3/</t>
    </r>
    <r>
      <rPr>
        <sz val="11"/>
        <color theme="1"/>
        <rFont val="Arial"/>
        <family val="2"/>
        <charset val="204"/>
      </rPr>
      <t xml:space="preserve"> w/o payments of overnight loans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</si>
  <si>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без урахування платежів за торговими кредитами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</si>
  <si>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w/o payments of trade credit</t>
    </r>
  </si>
  <si>
    <t>станом на 01.01.2020</t>
  </si>
  <si>
    <t>of January 1, 2020</t>
  </si>
  <si>
    <t>2019Q4</t>
  </si>
  <si>
    <t>Прямі інвестиції: міжфірмовий борг</t>
  </si>
  <si>
    <t>Direct Investment: Intercompany Lending</t>
  </si>
  <si>
    <r>
      <t xml:space="preserve">Інші сектори (в т.ч. гарантовані урядом залучення) </t>
    </r>
    <r>
      <rPr>
        <b/>
        <vertAlign val="superscript"/>
        <sz val="10"/>
        <color theme="0" tint="-0.499984740745262"/>
        <rFont val="Arial"/>
        <family val="2"/>
        <charset val="204"/>
      </rPr>
      <t>4/, 5/</t>
    </r>
  </si>
  <si>
    <r>
      <t xml:space="preserve">Other Sectors (inc. Guaranteed by State) </t>
    </r>
    <r>
      <rPr>
        <b/>
        <vertAlign val="superscript"/>
        <sz val="10"/>
        <color theme="0" tint="-0.499984740745262"/>
        <rFont val="Arial"/>
        <family val="2"/>
        <charset val="204"/>
      </rPr>
      <t>4/, 5/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</si>
  <si>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без урахування платежів за ОВДП у власності нерезидентів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</si>
  <si>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w/o payments of domestic government bonds owned by non-residents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</si>
  <si>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включаючи платежі за зовнішніми зобов'язаннями місцевих органів самоврядування.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</si>
  <si>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inc. payments of liabilities of local governments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</si>
  <si>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5/</t>
    </r>
    <r>
      <rPr>
        <sz val="11"/>
        <color theme="1"/>
        <rFont val="Arial"/>
        <family val="2"/>
        <charset val="204"/>
      </rPr>
      <t xml:space="preserve"> без урахування платежів за торговими кредитами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</si>
  <si>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5/</t>
    </r>
    <r>
      <rPr>
        <sz val="11"/>
        <color theme="1"/>
        <rFont val="Arial"/>
        <family val="2"/>
        <charset val="204"/>
      </rPr>
      <t xml:space="preserve"> w/o payments of trade credit</t>
    </r>
  </si>
  <si>
    <t>станом на 01.10.2019</t>
  </si>
  <si>
    <t>of October 1, 2019</t>
  </si>
  <si>
    <t>2019Q3</t>
  </si>
  <si>
    <t>станом на 01.07.2019</t>
  </si>
  <si>
    <t>of July 1, 2019</t>
  </si>
  <si>
    <t>2019Q2</t>
  </si>
  <si>
    <t>станом на 01.04.2019</t>
  </si>
  <si>
    <t>of April 1, 2019</t>
  </si>
  <si>
    <t>2019Q1</t>
  </si>
  <si>
    <t>Довідково: кредити МВФ</t>
  </si>
  <si>
    <t>Memorandum items on SDRs</t>
  </si>
  <si>
    <t>станом на 01.01.2019</t>
  </si>
  <si>
    <t>of January 1, 2019</t>
  </si>
  <si>
    <t>2018Q1</t>
  </si>
  <si>
    <t>2018Q2</t>
  </si>
  <si>
    <t>2018Q3</t>
  </si>
  <si>
    <t>2018Q4</t>
  </si>
  <si>
    <t>станом на 01.10.2018</t>
  </si>
  <si>
    <t>of October 1, 2018</t>
  </si>
  <si>
    <t>станом на 01.07.2021</t>
  </si>
  <si>
    <t>of July 1, 2021</t>
  </si>
  <si>
    <t>of April 1, 2021</t>
  </si>
  <si>
    <t>станом на 01.04.2021</t>
  </si>
  <si>
    <t>General Government 2/</t>
  </si>
  <si>
    <t>Deposit-Taking Corporations, except the Central Bank 3/</t>
  </si>
  <si>
    <t>Other Sectors (inc. Guaranteed by State) 4/</t>
  </si>
  <si>
    <t xml:space="preserve"> 1/ w/o payments of arrears</t>
  </si>
  <si>
    <t xml:space="preserve"> 2/ inc. payments of liabilities of local governments</t>
  </si>
  <si>
    <t xml:space="preserve"> 3/ w/o payments of overnight loans</t>
  </si>
  <si>
    <t xml:space="preserve"> 4/ w/o payments of trade credit</t>
  </si>
  <si>
    <t>Payments in 2021</t>
  </si>
  <si>
    <t>Payments in 2022</t>
  </si>
  <si>
    <t>Millions of USD</t>
  </si>
  <si>
    <t>Debt-service payment schedule for external debt as of October 1, 2021¹</t>
  </si>
  <si>
    <t>of October 1, 2021</t>
  </si>
  <si>
    <t>Debt-service payment schedule for external debt as of January 1, 2022¹</t>
  </si>
  <si>
    <t>Payments in 2023</t>
  </si>
  <si>
    <t>2023Q1</t>
  </si>
  <si>
    <t>2023Q2</t>
  </si>
  <si>
    <t>2023Q3</t>
  </si>
  <si>
    <t>2023Q4</t>
  </si>
  <si>
    <t>of January 1, 2022</t>
  </si>
  <si>
    <r>
      <t xml:space="preserve">Data on loans between fellow enterprises are include into </t>
    </r>
    <r>
      <rPr>
        <b/>
        <sz val="14"/>
        <color rgb="FF000000"/>
        <rFont val="Arial"/>
        <family val="2"/>
        <charset val="204"/>
      </rPr>
      <t>Direct Investment</t>
    </r>
    <r>
      <rPr>
        <sz val="14"/>
        <color rgb="FF000000"/>
        <rFont val="Arial"/>
        <family val="2"/>
        <charset val="204"/>
      </rPr>
      <t xml:space="preserve"> since 01.01.2022</t>
    </r>
  </si>
  <si>
    <t>of April 1, 2022</t>
  </si>
  <si>
    <t>Debt-service payment schedule for external debt as of April 1, 2022¹</t>
  </si>
  <si>
    <t>Debt-service payment schedule for external debt as of July 1, 2022¹</t>
  </si>
  <si>
    <t>of July 1, 2022</t>
  </si>
  <si>
    <t>Debt-service payment schedule for external debt as of October 1, 2022¹</t>
  </si>
  <si>
    <t>of October 1, 2022</t>
  </si>
  <si>
    <t>of January 1, 2023</t>
  </si>
  <si>
    <t>Payments in 2024</t>
  </si>
  <si>
    <t>2024Q1</t>
  </si>
  <si>
    <t>2024Q2</t>
  </si>
  <si>
    <t>2024Q3</t>
  </si>
  <si>
    <t>2024Q4</t>
  </si>
  <si>
    <t>Debt-service payment schedule for external debt as of January 1, 2023¹</t>
  </si>
  <si>
    <t>Debt-service payment schedule for external debt as of April 1, 2023¹</t>
  </si>
  <si>
    <t>of April 1, 2023</t>
  </si>
  <si>
    <t>principal, bl UAH</t>
  </si>
  <si>
    <t>interest, bl UAH</t>
  </si>
  <si>
    <t>of July 1, 2023</t>
  </si>
  <si>
    <t>Debt-service payment schedule for external debt as of July 1, 2023¹</t>
  </si>
  <si>
    <t>Debt-service payment schedule for external debt as of October 1, 2023¹</t>
  </si>
  <si>
    <t>of October 1, 2023</t>
  </si>
  <si>
    <t>Payments in 2025</t>
  </si>
  <si>
    <t>2025Q1</t>
  </si>
  <si>
    <t>2025Q2</t>
  </si>
  <si>
    <t>2025Q3</t>
  </si>
  <si>
    <t>2025Q4</t>
  </si>
  <si>
    <t>Debt-service payment schedule for external debt as of January 1, 2024¹</t>
  </si>
  <si>
    <t>of January 1, 2024</t>
  </si>
  <si>
    <t>Debt-service payment schedule for external debt as of April 1, 2024¹</t>
  </si>
  <si>
    <t>of April 1, 2024</t>
  </si>
  <si>
    <t>Debt-service payment schedule for external debt as of July 1, 2024¹</t>
  </si>
  <si>
    <t>of July 1, 2024</t>
  </si>
  <si>
    <t>of October 1, 2024</t>
  </si>
  <si>
    <t>Debt-service payment schedule for external debt as of October 1, 2024¹</t>
  </si>
  <si>
    <t>Payments in 2026</t>
  </si>
  <si>
    <t>2026Q1</t>
  </si>
  <si>
    <t>2026Q2</t>
  </si>
  <si>
    <t>2026Q3</t>
  </si>
  <si>
    <t>2026Q4</t>
  </si>
  <si>
    <t>Debt-service payment schedule for external debt as of January 1, 2025¹</t>
  </si>
  <si>
    <t>of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</si>
</sst>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_р_._-;\-* #,##0_р_._-;_-* &quot;-&quot;_р_._-;_-@_-"/>
    <numFmt numFmtId="165" formatCode="_-* #,##0.00\ _D_i_n_._-;\-* #,##0.00\ _D_i_n_._-;_-* &quot;-&quot;??\ _D_i_n_._-;_-@_-"/>
    <numFmt numFmtId="166" formatCode="_-* #,##0.00_р_._-;\-* #,##0.00_р_._-;_-* &quot;-&quot;??_р_._-;_-@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_-* #,##0.00\ _г_р_н_._-;\-* #,##0.00\ _г_р_н_._-;_-* &quot;-&quot;??\ _г_р_н_._-;_-@_-"/>
  </numFmts>
  <fonts count="118"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color theme="0"/>
      <name val="Arial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"/>
      <color indexed="8"/>
      <name val="Courier"/>
      <family val="1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19"/>
      <name val="Calibri"/>
      <family val="2"/>
      <charset val="204"/>
    </font>
    <font>
      <sz val="10"/>
      <name val="Tms Rmn"/>
    </font>
    <font>
      <sz val="10"/>
      <name val="Segoe UI"/>
      <family val="2"/>
    </font>
    <font>
      <sz val="10"/>
      <name val="Times New Roman"/>
      <family val="1"/>
    </font>
    <font>
      <sz val="10"/>
      <color indexed="8"/>
      <name val="Segoe UI"/>
      <family val="2"/>
    </font>
    <font>
      <sz val="10"/>
      <name val="UkrainianFuturis"/>
    </font>
    <font>
      <sz val="10"/>
      <name val="Times New Roman CYR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color rgb="FF3F3F76"/>
      <name val="Arial"/>
      <family val="2"/>
      <charset val="204"/>
    </font>
    <font>
      <b/>
      <sz val="10"/>
      <color rgb="FF3F3F3F"/>
      <name val="Arial"/>
      <family val="2"/>
      <charset val="204"/>
    </font>
    <font>
      <b/>
      <sz val="10"/>
      <color rgb="FFFA7D00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Arial"/>
      <family val="2"/>
      <charset val="204"/>
    </font>
    <font>
      <b/>
      <sz val="13"/>
      <color indexed="56"/>
      <name val="Calibri"/>
      <family val="2"/>
      <charset val="204"/>
      <scheme val="minor"/>
    </font>
    <font>
      <b/>
      <sz val="11"/>
      <color indexed="56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0"/>
      <color rgb="FF9C650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rgb="FF9C0006"/>
      <name val="Arial"/>
      <family val="2"/>
      <charset val="204"/>
    </font>
    <font>
      <i/>
      <sz val="10"/>
      <color rgb="FF7F7F7F"/>
      <name val="Arial"/>
      <family val="2"/>
      <charset val="204"/>
    </font>
    <font>
      <sz val="10"/>
      <color rgb="FFFA7D00"/>
      <name val="Arial"/>
      <family val="2"/>
      <charset val="204"/>
    </font>
    <font>
      <sz val="10"/>
      <name val="Helv"/>
      <charset val="204"/>
    </font>
    <font>
      <sz val="10"/>
      <color rgb="FF006100"/>
      <name val="Arial"/>
      <family val="2"/>
      <charset val="204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color theme="0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b/>
      <vertAlign val="superscript"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sz val="11"/>
      <color theme="0" tint="-0.499984740745262"/>
      <name val="Times New Roman"/>
      <family val="1"/>
      <charset val="204"/>
    </font>
    <font>
      <b/>
      <sz val="11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vertAlign val="superscript"/>
      <sz val="10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i/>
      <sz val="10"/>
      <color theme="0" tint="-0.499984740745262"/>
      <name val="Arial"/>
      <family val="2"/>
      <charset val="204"/>
    </font>
    <font>
      <b/>
      <vertAlign val="superscript"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0"/>
      <color indexed="12"/>
      <name val="Arial Cyr"/>
      <charset val="204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903">
    <xf numFmtId="0" fontId="0" fillId="0" borderId="0"/>
    <xf numFmtId="0" fontId="15" fillId="0" borderId="0"/>
    <xf numFmtId="0" fontId="15" fillId="0" borderId="0"/>
    <xf numFmtId="0" fontId="17" fillId="0" borderId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1" fillId="24" borderId="0" applyNumberFormat="0" applyBorder="0" applyAlignment="0" applyProtection="0"/>
    <xf numFmtId="0" fontId="2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21" fillId="25" borderId="0" applyNumberFormat="0" applyBorder="0" applyAlignment="0" applyProtection="0"/>
    <xf numFmtId="0" fontId="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1" fillId="26" borderId="0" applyNumberFormat="0" applyBorder="0" applyAlignment="0" applyProtection="0"/>
    <xf numFmtId="0" fontId="2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" fillId="1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" fillId="1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1" fillId="19" borderId="0" applyNumberFormat="0" applyBorder="0" applyAlignment="0" applyProtection="0"/>
    <xf numFmtId="0" fontId="2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2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1" fillId="29" borderId="0" applyNumberFormat="0" applyBorder="0" applyAlignment="0" applyProtection="0"/>
    <xf numFmtId="0" fontId="2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1" fillId="30" borderId="0" applyNumberFormat="0" applyBorder="0" applyAlignment="0" applyProtection="0"/>
    <xf numFmtId="0" fontId="2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3" fillId="23" borderId="0" applyNumberFormat="0" applyBorder="0" applyAlignment="0" applyProtection="0"/>
    <xf numFmtId="0" fontId="23" fillId="31" borderId="0" applyNumberFormat="0" applyBorder="0" applyAlignment="0" applyProtection="0"/>
    <xf numFmtId="0" fontId="23" fillId="30" borderId="0" applyNumberFormat="0" applyBorder="0" applyAlignment="0" applyProtection="0"/>
    <xf numFmtId="0" fontId="23" fillId="25" borderId="0" applyNumberFormat="0" applyBorder="0" applyAlignment="0" applyProtection="0"/>
    <xf numFmtId="0" fontId="23" fillId="23" borderId="0" applyNumberFormat="0" applyBorder="0" applyAlignment="0" applyProtection="0"/>
    <xf numFmtId="0" fontId="23" fillId="20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14" fillId="32" borderId="0" applyNumberFormat="0" applyBorder="0" applyAlignment="0" applyProtection="0"/>
    <xf numFmtId="0" fontId="2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14" fillId="29" borderId="0" applyNumberFormat="0" applyBorder="0" applyAlignment="0" applyProtection="0"/>
    <xf numFmtId="0" fontId="2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4" fillId="34" borderId="0" applyNumberFormat="0" applyBorder="0" applyAlignment="0" applyProtection="0"/>
    <xf numFmtId="0" fontId="2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1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27" borderId="0" applyNumberFormat="0" applyBorder="0" applyAlignment="0" applyProtection="0"/>
    <xf numFmtId="0" fontId="27" fillId="39" borderId="18" applyNumberFormat="0" applyAlignment="0" applyProtection="0"/>
    <xf numFmtId="0" fontId="27" fillId="39" borderId="18" applyNumberFormat="0" applyAlignment="0" applyProtection="0"/>
    <xf numFmtId="0" fontId="28" fillId="40" borderId="19" applyNumberFormat="0" applyAlignment="0" applyProtection="0"/>
    <xf numFmtId="1" fontId="29" fillId="18" borderId="13">
      <alignment horizontal="right" vertical="center"/>
    </xf>
    <xf numFmtId="1" fontId="29" fillId="18" borderId="13">
      <alignment horizontal="right" vertical="center"/>
    </xf>
    <xf numFmtId="0" fontId="29" fillId="41" borderId="13">
      <alignment horizontal="center" vertical="center"/>
    </xf>
    <xf numFmtId="0" fontId="29" fillId="41" borderId="13">
      <alignment horizontal="center" vertical="center"/>
    </xf>
    <xf numFmtId="1" fontId="29" fillId="18" borderId="13">
      <alignment horizontal="right" vertical="center"/>
    </xf>
    <xf numFmtId="1" fontId="29" fillId="18" borderId="13">
      <alignment horizontal="right" vertical="center"/>
    </xf>
    <xf numFmtId="0" fontId="16" fillId="18" borderId="0"/>
    <xf numFmtId="0" fontId="30" fillId="42" borderId="13">
      <alignment horizontal="left" vertical="center"/>
    </xf>
    <xf numFmtId="0" fontId="30" fillId="42" borderId="13">
      <alignment horizontal="left" vertical="center"/>
    </xf>
    <xf numFmtId="0" fontId="30" fillId="42" borderId="13">
      <alignment horizontal="left" vertical="center"/>
    </xf>
    <xf numFmtId="0" fontId="30" fillId="42" borderId="13">
      <alignment horizontal="left" vertical="center"/>
    </xf>
    <xf numFmtId="0" fontId="17" fillId="18" borderId="13">
      <alignment horizontal="left" vertical="center"/>
    </xf>
    <xf numFmtId="0" fontId="17" fillId="18" borderId="13">
      <alignment horizontal="left" vertical="center"/>
    </xf>
    <xf numFmtId="164" fontId="17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32" fillId="0" borderId="0">
      <protection locked="0"/>
    </xf>
    <xf numFmtId="0" fontId="33" fillId="0" borderId="0" applyNumberFormat="0" applyFill="0" applyBorder="0" applyAlignment="0" applyProtection="0"/>
    <xf numFmtId="0" fontId="32" fillId="0" borderId="0">
      <protection locked="0"/>
    </xf>
    <xf numFmtId="0" fontId="34" fillId="23" borderId="0" applyNumberFormat="0" applyBorder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22" fillId="0" borderId="0"/>
    <xf numFmtId="0" fontId="39" fillId="0" borderId="0"/>
    <xf numFmtId="0" fontId="40" fillId="28" borderId="18" applyNumberFormat="0" applyAlignment="0" applyProtection="0"/>
    <xf numFmtId="0" fontId="40" fillId="28" borderId="18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0" fillId="0" borderId="23" applyNumberFormat="0" applyFill="0" applyAlignment="0" applyProtection="0"/>
    <xf numFmtId="0" fontId="42" fillId="28" borderId="0" applyNumberFormat="0" applyBorder="0" applyAlignment="0" applyProtection="0"/>
    <xf numFmtId="0" fontId="43" fillId="0" borderId="0"/>
    <xf numFmtId="0" fontId="44" fillId="0" borderId="0"/>
    <xf numFmtId="0" fontId="45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31" fillId="0" borderId="0"/>
    <xf numFmtId="0" fontId="46" fillId="0" borderId="0"/>
    <xf numFmtId="0" fontId="47" fillId="0" borderId="0"/>
    <xf numFmtId="0" fontId="48" fillId="21" borderId="24" applyNumberFormat="0" applyFont="0" applyAlignment="0" applyProtection="0"/>
    <xf numFmtId="0" fontId="48" fillId="21" borderId="24" applyNumberFormat="0" applyFont="0" applyAlignment="0" applyProtection="0"/>
    <xf numFmtId="170" fontId="39" fillId="0" borderId="0" applyFont="0" applyFill="0" applyBorder="0" applyAlignment="0" applyProtection="0"/>
    <xf numFmtId="0" fontId="49" fillId="39" borderId="25" applyNumberFormat="0" applyAlignment="0" applyProtection="0"/>
    <xf numFmtId="0" fontId="49" fillId="39" borderId="25" applyNumberFormat="0" applyAlignment="0" applyProtection="0"/>
    <xf numFmtId="9" fontId="45" fillId="0" borderId="0" applyFont="0" applyFill="0" applyBorder="0" applyAlignment="0" applyProtection="0"/>
    <xf numFmtId="0" fontId="50" fillId="39" borderId="0">
      <alignment horizontal="right" vertical="top"/>
    </xf>
    <xf numFmtId="0" fontId="51" fillId="39" borderId="0">
      <alignment horizontal="center" vertical="center"/>
    </xf>
    <xf numFmtId="0" fontId="50" fillId="39" borderId="0">
      <alignment horizontal="left" vertical="top"/>
    </xf>
    <xf numFmtId="0" fontId="50" fillId="39" borderId="0">
      <alignment horizontal="left" vertical="top"/>
    </xf>
    <xf numFmtId="0" fontId="51" fillId="39" borderId="0">
      <alignment horizontal="left" vertical="top"/>
    </xf>
    <xf numFmtId="0" fontId="51" fillId="39" borderId="0">
      <alignment horizontal="right" vertical="top"/>
    </xf>
    <xf numFmtId="0" fontId="51" fillId="39" borderId="0">
      <alignment horizontal="right" vertical="top"/>
    </xf>
    <xf numFmtId="0" fontId="52" fillId="39" borderId="0">
      <alignment horizontal="left" vertical="top"/>
    </xf>
    <xf numFmtId="0" fontId="53" fillId="0" borderId="0">
      <alignment vertical="top"/>
    </xf>
    <xf numFmtId="0" fontId="54" fillId="0" borderId="0" applyNumberFormat="0" applyFill="0" applyBorder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4" fillId="43" borderId="0" applyNumberFormat="0" applyBorder="0" applyAlignment="0" applyProtection="0"/>
    <xf numFmtId="0" fontId="2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6" fillId="5" borderId="2" applyNumberFormat="0" applyAlignment="0" applyProtection="0"/>
    <xf numFmtId="0" fontId="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7" fillId="44" borderId="3" applyNumberFormat="0" applyAlignment="0" applyProtection="0"/>
    <xf numFmtId="0" fontId="57" fillId="44" borderId="3" applyNumberFormat="0" applyAlignment="0" applyProtection="0"/>
    <xf numFmtId="0" fontId="7" fillId="44" borderId="3" applyNumberFormat="0" applyAlignment="0" applyProtection="0"/>
    <xf numFmtId="0" fontId="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8" fillId="44" borderId="2" applyNumberFormat="0" applyAlignment="0" applyProtection="0"/>
    <xf numFmtId="0" fontId="58" fillId="44" borderId="2" applyNumberFormat="0" applyAlignment="0" applyProtection="0"/>
    <xf numFmtId="0" fontId="8" fillId="44" borderId="2" applyNumberFormat="0" applyAlignment="0" applyProtection="0"/>
    <xf numFmtId="0" fontId="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60" fillId="0" borderId="27" applyNumberFormat="0" applyFill="0" applyAlignment="0" applyProtection="0"/>
    <xf numFmtId="0" fontId="59" fillId="0" borderId="27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2" fillId="0" borderId="1" applyNumberFormat="0" applyFill="0" applyAlignment="0" applyProtection="0"/>
    <xf numFmtId="0" fontId="61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4" fillId="0" borderId="28" applyNumberFormat="0" applyFill="0" applyAlignment="0" applyProtection="0"/>
    <xf numFmtId="0" fontId="63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13" fillId="0" borderId="29" applyNumberFormat="0" applyFill="0" applyAlignment="0" applyProtection="0"/>
    <xf numFmtId="0" fontId="65" fillId="0" borderId="29" applyNumberFormat="0" applyFill="0" applyAlignment="0" applyProtection="0"/>
    <xf numFmtId="0" fontId="13" fillId="0" borderId="29" applyNumberFormat="0" applyFill="0" applyAlignment="0" applyProtection="0"/>
    <xf numFmtId="0" fontId="13" fillId="0" borderId="29" applyNumberFormat="0" applyFill="0" applyAlignment="0" applyProtection="0"/>
    <xf numFmtId="0" fontId="66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8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8" fillId="0" borderId="0"/>
    <xf numFmtId="0" fontId="2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7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70" fillId="0" borderId="0"/>
    <xf numFmtId="0" fontId="21" fillId="0" borderId="0"/>
    <xf numFmtId="0" fontId="16" fillId="0" borderId="0"/>
    <xf numFmtId="0" fontId="15" fillId="0" borderId="0"/>
    <xf numFmtId="0" fontId="15" fillId="0" borderId="0"/>
    <xf numFmtId="0" fontId="70" fillId="0" borderId="0"/>
    <xf numFmtId="0" fontId="70" fillId="0" borderId="0"/>
    <xf numFmtId="0" fontId="71" fillId="0" borderId="0"/>
    <xf numFmtId="0" fontId="71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2" fillId="0" borderId="0"/>
    <xf numFmtId="0" fontId="72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22" fillId="7" borderId="6" applyNumberFormat="0" applyFont="0" applyAlignment="0" applyProtection="0"/>
    <xf numFmtId="0" fontId="15" fillId="7" borderId="6" applyNumberFormat="0" applyFont="0" applyAlignment="0" applyProtection="0"/>
    <xf numFmtId="0" fontId="22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9" fontId="7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0" fillId="0" borderId="9" xfId="0" applyBorder="1"/>
    <xf numFmtId="0" fontId="80" fillId="0" borderId="0" xfId="0" applyFont="1" applyBorder="1" applyAlignment="1">
      <alignment vertical="center"/>
    </xf>
    <xf numFmtId="0" fontId="80" fillId="0" borderId="0" xfId="0" quotePrefix="1" applyFont="1" applyBorder="1" applyAlignment="1">
      <alignment vertical="center"/>
    </xf>
    <xf numFmtId="0" fontId="83" fillId="0" borderId="0" xfId="0" applyFont="1" applyFill="1"/>
    <xf numFmtId="0" fontId="85" fillId="0" borderId="0" xfId="902" applyFont="1" applyFill="1" applyAlignment="1" applyProtection="1">
      <alignment wrapText="1"/>
    </xf>
    <xf numFmtId="2" fontId="85" fillId="0" borderId="0" xfId="902" applyNumberFormat="1" applyFont="1" applyFill="1" applyAlignment="1" applyProtection="1">
      <alignment horizontal="left" wrapText="1"/>
    </xf>
    <xf numFmtId="0" fontId="83" fillId="0" borderId="0" xfId="0" applyFont="1"/>
    <xf numFmtId="0" fontId="86" fillId="0" borderId="0" xfId="902" applyFont="1" applyFill="1" applyAlignment="1" applyProtection="1">
      <alignment wrapText="1"/>
    </xf>
    <xf numFmtId="0" fontId="82" fillId="0" borderId="0" xfId="0" applyFont="1" applyBorder="1" applyAlignment="1">
      <alignment vertical="center"/>
    </xf>
    <xf numFmtId="0" fontId="87" fillId="0" borderId="9" xfId="0" applyFont="1" applyBorder="1" applyAlignment="1">
      <alignment vertical="center"/>
    </xf>
    <xf numFmtId="0" fontId="89" fillId="0" borderId="7" xfId="0" applyFont="1" applyBorder="1" applyAlignment="1">
      <alignment horizontal="left" vertical="center" indent="4"/>
    </xf>
    <xf numFmtId="0" fontId="87" fillId="0" borderId="7" xfId="0" applyFont="1" applyBorder="1" applyAlignment="1">
      <alignment vertical="center"/>
    </xf>
    <xf numFmtId="0" fontId="89" fillId="0" borderId="7" xfId="0" applyFont="1" applyBorder="1" applyAlignment="1">
      <alignment horizontal="left" vertical="center" indent="6"/>
    </xf>
    <xf numFmtId="0" fontId="89" fillId="0" borderId="10" xfId="0" applyFont="1" applyBorder="1" applyAlignment="1">
      <alignment horizontal="left" vertical="center" indent="4"/>
    </xf>
    <xf numFmtId="0" fontId="91" fillId="47" borderId="13" xfId="417" applyFont="1" applyFill="1" applyBorder="1" applyProtection="1"/>
    <xf numFmtId="0" fontId="89" fillId="0" borderId="7" xfId="417" applyFont="1" applyFill="1" applyBorder="1" applyAlignment="1">
      <alignment horizontal="left" indent="3"/>
    </xf>
    <xf numFmtId="0" fontId="89" fillId="0" borderId="10" xfId="417" applyFont="1" applyFill="1" applyBorder="1" applyAlignment="1">
      <alignment horizontal="left" indent="3"/>
    </xf>
    <xf numFmtId="0" fontId="78" fillId="45" borderId="14" xfId="417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3" fillId="0" borderId="0" xfId="0" applyFont="1" applyAlignment="1">
      <alignment horizontal="justify" vertical="center"/>
    </xf>
    <xf numFmtId="0" fontId="92" fillId="0" borderId="0" xfId="0" applyFont="1" applyAlignment="1">
      <alignment vertical="center" wrapText="1"/>
    </xf>
    <xf numFmtId="3" fontId="0" fillId="0" borderId="0" xfId="0" applyNumberFormat="1"/>
    <xf numFmtId="3" fontId="78" fillId="0" borderId="8" xfId="0" quotePrefix="1" applyNumberFormat="1" applyFont="1" applyFill="1" applyBorder="1" applyAlignment="1" applyProtection="1">
      <alignment horizontal="right" indent="2"/>
    </xf>
    <xf numFmtId="3" fontId="45" fillId="46" borderId="8" xfId="0" applyNumberFormat="1" applyFont="1" applyFill="1" applyBorder="1" applyAlignment="1" applyProtection="1">
      <alignment horizontal="right" indent="2"/>
      <protection locked="0"/>
    </xf>
    <xf numFmtId="3" fontId="45" fillId="46" borderId="11" xfId="0" applyNumberFormat="1" applyFont="1" applyFill="1" applyBorder="1" applyAlignment="1" applyProtection="1">
      <alignment horizontal="right" indent="2"/>
      <protection locked="0"/>
    </xf>
    <xf numFmtId="3" fontId="79" fillId="0" borderId="15" xfId="0" quotePrefix="1" applyNumberFormat="1" applyFont="1" applyFill="1" applyBorder="1" applyAlignment="1" applyProtection="1">
      <alignment horizontal="right" indent="2"/>
    </xf>
    <xf numFmtId="0" fontId="94" fillId="0" borderId="0" xfId="0" applyFont="1" applyAlignment="1">
      <alignment wrapText="1"/>
    </xf>
    <xf numFmtId="0" fontId="89" fillId="0" borderId="10" xfId="0" applyFont="1" applyBorder="1" applyAlignment="1">
      <alignment horizontal="left" vertical="center" indent="6"/>
    </xf>
    <xf numFmtId="0" fontId="90" fillId="0" borderId="9" xfId="0" applyFont="1" applyBorder="1" applyAlignment="1">
      <alignment horizontal="left" vertical="center" wrapText="1" indent="2"/>
    </xf>
    <xf numFmtId="3" fontId="78" fillId="0" borderId="31" xfId="0" quotePrefix="1" applyNumberFormat="1" applyFont="1" applyFill="1" applyBorder="1" applyAlignment="1" applyProtection="1">
      <alignment horizontal="right" indent="2"/>
    </xf>
    <xf numFmtId="0" fontId="89" fillId="0" borderId="7" xfId="0" applyFont="1" applyBorder="1" applyAlignment="1">
      <alignment horizontal="left" vertical="center" indent="5"/>
    </xf>
    <xf numFmtId="0" fontId="89" fillId="0" borderId="7" xfId="0" applyFont="1" applyBorder="1" applyAlignment="1">
      <alignment horizontal="left" vertical="center" indent="3"/>
    </xf>
    <xf numFmtId="0" fontId="89" fillId="0" borderId="7" xfId="0" applyFont="1" applyBorder="1" applyAlignment="1">
      <alignment horizontal="left" vertical="center" indent="2"/>
    </xf>
    <xf numFmtId="0" fontId="96" fillId="0" borderId="0" xfId="902" applyFont="1" applyFill="1" applyAlignment="1" applyProtection="1">
      <alignment wrapText="1"/>
    </xf>
    <xf numFmtId="0" fontId="18" fillId="0" borderId="0" xfId="0" applyFont="1"/>
    <xf numFmtId="0" fontId="18" fillId="0" borderId="9" xfId="0" applyFont="1" applyBorder="1"/>
    <xf numFmtId="0" fontId="18" fillId="0" borderId="10" xfId="0" applyFont="1" applyBorder="1" applyAlignment="1">
      <alignment horizontal="center" vertical="center"/>
    </xf>
    <xf numFmtId="0" fontId="97" fillId="0" borderId="9" xfId="0" applyFont="1" applyBorder="1" applyAlignment="1">
      <alignment vertical="center"/>
    </xf>
    <xf numFmtId="0" fontId="18" fillId="0" borderId="7" xfId="0" applyFont="1" applyBorder="1" applyAlignment="1">
      <alignment horizontal="left" vertical="center" indent="4"/>
    </xf>
    <xf numFmtId="0" fontId="18" fillId="0" borderId="7" xfId="0" applyFont="1" applyBorder="1" applyAlignment="1">
      <alignment horizontal="left" vertical="center" indent="6"/>
    </xf>
    <xf numFmtId="0" fontId="16" fillId="0" borderId="7" xfId="0" applyFont="1" applyBorder="1" applyAlignment="1">
      <alignment horizontal="left" vertical="center" indent="2"/>
    </xf>
    <xf numFmtId="0" fontId="16" fillId="0" borderId="7" xfId="0" applyFont="1" applyBorder="1" applyAlignment="1">
      <alignment horizontal="left" vertical="center" indent="5"/>
    </xf>
    <xf numFmtId="0" fontId="18" fillId="0" borderId="7" xfId="0" applyFont="1" applyBorder="1" applyAlignment="1">
      <alignment horizontal="left" vertical="center" indent="2"/>
    </xf>
    <xf numFmtId="0" fontId="18" fillId="0" borderId="7" xfId="0" applyFont="1" applyBorder="1" applyAlignment="1">
      <alignment horizontal="left" vertical="center" indent="5"/>
    </xf>
    <xf numFmtId="0" fontId="97" fillId="0" borderId="7" xfId="0" applyFont="1" applyBorder="1" applyAlignment="1">
      <alignment vertical="center"/>
    </xf>
    <xf numFmtId="0" fontId="16" fillId="0" borderId="7" xfId="0" applyFont="1" applyBorder="1" applyAlignment="1">
      <alignment horizontal="left" vertical="center" indent="3"/>
    </xf>
    <xf numFmtId="0" fontId="16" fillId="0" borderId="7" xfId="0" applyFont="1" applyBorder="1" applyAlignment="1">
      <alignment horizontal="left" vertical="center" indent="6"/>
    </xf>
    <xf numFmtId="0" fontId="18" fillId="0" borderId="10" xfId="0" applyFont="1" applyBorder="1" applyAlignment="1">
      <alignment horizontal="left" vertical="center" indent="4"/>
    </xf>
    <xf numFmtId="0" fontId="98" fillId="48" borderId="13" xfId="417" applyFont="1" applyFill="1" applyBorder="1" applyProtection="1"/>
    <xf numFmtId="0" fontId="16" fillId="0" borderId="7" xfId="417" applyFont="1" applyFill="1" applyBorder="1" applyAlignment="1">
      <alignment horizontal="left" indent="3"/>
    </xf>
    <xf numFmtId="0" fontId="16" fillId="0" borderId="10" xfId="417" applyFont="1" applyFill="1" applyBorder="1" applyAlignment="1">
      <alignment horizontal="left" indent="3"/>
    </xf>
    <xf numFmtId="0" fontId="97" fillId="0" borderId="0" xfId="0" applyFont="1" applyBorder="1" applyAlignment="1">
      <alignment vertical="center"/>
    </xf>
    <xf numFmtId="0" fontId="99" fillId="0" borderId="9" xfId="0" applyFont="1" applyBorder="1" applyAlignment="1">
      <alignment horizontal="left" vertical="center" wrapText="1"/>
    </xf>
    <xf numFmtId="0" fontId="97" fillId="0" borderId="0" xfId="0" quotePrefix="1" applyFont="1" applyBorder="1" applyAlignment="1">
      <alignment vertical="center"/>
    </xf>
    <xf numFmtId="3" fontId="98" fillId="0" borderId="17" xfId="0" quotePrefix="1" applyNumberFormat="1" applyFont="1" applyFill="1" applyBorder="1" applyAlignment="1" applyProtection="1">
      <alignment horizontal="right" indent="2"/>
    </xf>
    <xf numFmtId="3" fontId="98" fillId="0" borderId="14" xfId="0" quotePrefix="1" applyNumberFormat="1" applyFont="1" applyFill="1" applyBorder="1" applyAlignment="1" applyProtection="1">
      <alignment horizontal="right" indent="2"/>
    </xf>
    <xf numFmtId="3" fontId="98" fillId="0" borderId="15" xfId="0" quotePrefix="1" applyNumberFormat="1" applyFont="1" applyFill="1" applyBorder="1" applyAlignment="1" applyProtection="1">
      <alignment horizontal="right" indent="2"/>
    </xf>
    <xf numFmtId="0" fontId="100" fillId="0" borderId="0" xfId="0" applyFont="1" applyBorder="1" applyAlignment="1">
      <alignment vertical="center"/>
    </xf>
    <xf numFmtId="0" fontId="95" fillId="0" borderId="0" xfId="0" applyFont="1"/>
    <xf numFmtId="0" fontId="95" fillId="0" borderId="0" xfId="0" applyFont="1" applyAlignment="1">
      <alignment horizontal="right" vertical="center"/>
    </xf>
    <xf numFmtId="0" fontId="98" fillId="45" borderId="13" xfId="417" applyFont="1" applyFill="1" applyBorder="1" applyAlignment="1" applyProtection="1">
      <alignment horizontal="center" vertical="center"/>
    </xf>
    <xf numFmtId="0" fontId="98" fillId="45" borderId="14" xfId="417" applyFont="1" applyFill="1" applyBorder="1" applyAlignment="1" applyProtection="1">
      <alignment horizontal="center" vertical="center"/>
    </xf>
    <xf numFmtId="3" fontId="98" fillId="0" borderId="0" xfId="0" quotePrefix="1" applyNumberFormat="1" applyFont="1" applyFill="1" applyBorder="1" applyAlignment="1" applyProtection="1">
      <alignment horizontal="right" indent="2"/>
    </xf>
    <xf numFmtId="3" fontId="98" fillId="0" borderId="12" xfId="0" quotePrefix="1" applyNumberFormat="1" applyFont="1" applyFill="1" applyBorder="1" applyAlignment="1" applyProtection="1">
      <alignment horizontal="right" indent="2"/>
    </xf>
    <xf numFmtId="3" fontId="98" fillId="0" borderId="8" xfId="0" quotePrefix="1" applyNumberFormat="1" applyFont="1" applyFill="1" applyBorder="1" applyAlignment="1" applyProtection="1">
      <alignment horizontal="right" indent="2"/>
    </xf>
    <xf numFmtId="3" fontId="101" fillId="46" borderId="0" xfId="0" applyNumberFormat="1" applyFont="1" applyFill="1" applyBorder="1" applyAlignment="1" applyProtection="1">
      <alignment horizontal="right" indent="2"/>
      <protection locked="0"/>
    </xf>
    <xf numFmtId="3" fontId="101" fillId="46" borderId="12" xfId="0" applyNumberFormat="1" applyFont="1" applyFill="1" applyBorder="1" applyAlignment="1" applyProtection="1">
      <alignment horizontal="right" indent="2"/>
      <protection locked="0"/>
    </xf>
    <xf numFmtId="3" fontId="101" fillId="46" borderId="8" xfId="0" applyNumberFormat="1" applyFont="1" applyFill="1" applyBorder="1" applyAlignment="1" applyProtection="1">
      <alignment horizontal="right" indent="2"/>
      <protection locked="0"/>
    </xf>
    <xf numFmtId="3" fontId="101" fillId="46" borderId="16" xfId="0" applyNumberFormat="1" applyFont="1" applyFill="1" applyBorder="1" applyAlignment="1" applyProtection="1">
      <alignment horizontal="right" indent="2"/>
      <protection locked="0"/>
    </xf>
    <xf numFmtId="3" fontId="101" fillId="46" borderId="11" xfId="0" applyNumberFormat="1" applyFont="1" applyFill="1" applyBorder="1" applyAlignment="1" applyProtection="1">
      <alignment horizontal="right" indent="2"/>
      <protection locked="0"/>
    </xf>
    <xf numFmtId="3" fontId="101" fillId="46" borderId="30" xfId="0" applyNumberFormat="1" applyFont="1" applyFill="1" applyBorder="1" applyAlignment="1" applyProtection="1">
      <alignment horizontal="right" indent="2"/>
      <protection locked="0"/>
    </xf>
    <xf numFmtId="3" fontId="98" fillId="0" borderId="32" xfId="0" quotePrefix="1" applyNumberFormat="1" applyFont="1" applyFill="1" applyBorder="1" applyAlignment="1" applyProtection="1">
      <alignment horizontal="right" indent="2"/>
    </xf>
    <xf numFmtId="3" fontId="98" fillId="0" borderId="33" xfId="0" quotePrefix="1" applyNumberFormat="1" applyFont="1" applyFill="1" applyBorder="1" applyAlignment="1" applyProtection="1">
      <alignment horizontal="right" indent="2"/>
    </xf>
    <xf numFmtId="3" fontId="98" fillId="0" borderId="31" xfId="0" quotePrefix="1" applyNumberFormat="1" applyFont="1" applyFill="1" applyBorder="1" applyAlignment="1" applyProtection="1">
      <alignment horizontal="right" indent="2"/>
    </xf>
    <xf numFmtId="0" fontId="102" fillId="0" borderId="0" xfId="0" applyFont="1" applyFill="1" applyAlignment="1">
      <alignment horizontal="justify" vertical="top"/>
    </xf>
    <xf numFmtId="0" fontId="105" fillId="0" borderId="0" xfId="0" applyFont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0" xfId="0" applyBorder="1"/>
    <xf numFmtId="0" fontId="103" fillId="45" borderId="14" xfId="417" applyFont="1" applyFill="1" applyBorder="1" applyAlignment="1" applyProtection="1">
      <alignment horizontal="center" vertical="center"/>
    </xf>
    <xf numFmtId="0" fontId="104" fillId="0" borderId="0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03" fillId="45" borderId="13" xfId="417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06" fillId="0" borderId="9" xfId="0" applyFont="1" applyBorder="1" applyAlignment="1">
      <alignment vertical="center"/>
    </xf>
    <xf numFmtId="3" fontId="103" fillId="0" borderId="8" xfId="0" quotePrefix="1" applyNumberFormat="1" applyFont="1" applyFill="1" applyBorder="1" applyAlignment="1" applyProtection="1">
      <alignment horizontal="right" indent="2"/>
    </xf>
    <xf numFmtId="3" fontId="103" fillId="0" borderId="0" xfId="0" quotePrefix="1" applyNumberFormat="1" applyFont="1" applyFill="1" applyBorder="1" applyAlignment="1" applyProtection="1">
      <alignment horizontal="right" indent="2"/>
    </xf>
    <xf numFmtId="3" fontId="103" fillId="0" borderId="12" xfId="0" quotePrefix="1" applyNumberFormat="1" applyFont="1" applyFill="1" applyBorder="1" applyAlignment="1" applyProtection="1">
      <alignment horizontal="right" indent="2"/>
    </xf>
    <xf numFmtId="0" fontId="108" fillId="0" borderId="7" xfId="0" applyFont="1" applyBorder="1" applyAlignment="1">
      <alignment horizontal="left" vertical="center" indent="4"/>
    </xf>
    <xf numFmtId="3" fontId="16" fillId="46" borderId="8" xfId="0" applyNumberFormat="1" applyFont="1" applyFill="1" applyBorder="1" applyAlignment="1" applyProtection="1">
      <alignment horizontal="right" indent="2"/>
      <protection locked="0"/>
    </xf>
    <xf numFmtId="3" fontId="16" fillId="46" borderId="0" xfId="0" applyNumberFormat="1" applyFont="1" applyFill="1" applyBorder="1" applyAlignment="1" applyProtection="1">
      <alignment horizontal="right" indent="2"/>
      <protection locked="0"/>
    </xf>
    <xf numFmtId="3" fontId="16" fillId="46" borderId="12" xfId="0" applyNumberFormat="1" applyFont="1" applyFill="1" applyBorder="1" applyAlignment="1" applyProtection="1">
      <alignment horizontal="right" indent="2"/>
      <protection locked="0"/>
    </xf>
    <xf numFmtId="0" fontId="108" fillId="0" borderId="7" xfId="0" applyFont="1" applyBorder="1" applyAlignment="1">
      <alignment horizontal="left" vertical="center" indent="6"/>
    </xf>
    <xf numFmtId="0" fontId="108" fillId="0" borderId="7" xfId="0" applyFont="1" applyBorder="1" applyAlignment="1">
      <alignment horizontal="left" vertical="center" indent="2"/>
    </xf>
    <xf numFmtId="0" fontId="108" fillId="0" borderId="7" xfId="0" applyFont="1" applyBorder="1" applyAlignment="1">
      <alignment horizontal="left" vertical="center" indent="5"/>
    </xf>
    <xf numFmtId="0" fontId="106" fillId="0" borderId="7" xfId="0" applyFont="1" applyBorder="1" applyAlignment="1">
      <alignment vertical="center"/>
    </xf>
    <xf numFmtId="3" fontId="18" fillId="0" borderId="0" xfId="0" applyNumberFormat="1" applyFont="1"/>
    <xf numFmtId="0" fontId="108" fillId="0" borderId="7" xfId="0" applyFont="1" applyBorder="1" applyAlignment="1">
      <alignment horizontal="left" vertical="center" indent="3"/>
    </xf>
    <xf numFmtId="0" fontId="108" fillId="0" borderId="10" xfId="0" applyFont="1" applyBorder="1" applyAlignment="1">
      <alignment horizontal="left" vertical="center" indent="4"/>
    </xf>
    <xf numFmtId="3" fontId="16" fillId="46" borderId="16" xfId="0" applyNumberFormat="1" applyFont="1" applyFill="1" applyBorder="1" applyAlignment="1" applyProtection="1">
      <alignment horizontal="right" indent="2"/>
      <protection locked="0"/>
    </xf>
    <xf numFmtId="3" fontId="16" fillId="46" borderId="11" xfId="0" applyNumberFormat="1" applyFont="1" applyFill="1" applyBorder="1" applyAlignment="1" applyProtection="1">
      <alignment horizontal="right" indent="2"/>
      <protection locked="0"/>
    </xf>
    <xf numFmtId="3" fontId="16" fillId="46" borderId="30" xfId="0" applyNumberFormat="1" applyFont="1" applyFill="1" applyBorder="1" applyAlignment="1" applyProtection="1">
      <alignment horizontal="right" indent="2"/>
      <protection locked="0"/>
    </xf>
    <xf numFmtId="0" fontId="109" fillId="47" borderId="13" xfId="417" applyFont="1" applyFill="1" applyBorder="1" applyProtection="1"/>
    <xf numFmtId="0" fontId="108" fillId="0" borderId="7" xfId="417" applyFont="1" applyFill="1" applyBorder="1" applyAlignment="1">
      <alignment horizontal="left" indent="3"/>
    </xf>
    <xf numFmtId="0" fontId="108" fillId="0" borderId="10" xfId="417" applyFont="1" applyFill="1" applyBorder="1" applyAlignment="1">
      <alignment horizontal="left" indent="3"/>
    </xf>
    <xf numFmtId="0" fontId="110" fillId="0" borderId="9" xfId="0" applyFont="1" applyBorder="1" applyAlignment="1">
      <alignment horizontal="left" vertical="center" wrapText="1" indent="2"/>
    </xf>
    <xf numFmtId="3" fontId="103" fillId="0" borderId="31" xfId="0" quotePrefix="1" applyNumberFormat="1" applyFont="1" applyFill="1" applyBorder="1" applyAlignment="1" applyProtection="1">
      <alignment horizontal="right" indent="2"/>
    </xf>
    <xf numFmtId="3" fontId="103" fillId="0" borderId="32" xfId="0" quotePrefix="1" applyNumberFormat="1" applyFont="1" applyFill="1" applyBorder="1" applyAlignment="1" applyProtection="1">
      <alignment horizontal="right" indent="2"/>
    </xf>
    <xf numFmtId="3" fontId="103" fillId="0" borderId="33" xfId="0" quotePrefix="1" applyNumberFormat="1" applyFont="1" applyFill="1" applyBorder="1" applyAlignment="1" applyProtection="1">
      <alignment horizontal="right" indent="2"/>
    </xf>
    <xf numFmtId="0" fontId="108" fillId="0" borderId="10" xfId="0" applyFont="1" applyBorder="1" applyAlignment="1">
      <alignment horizontal="left" vertical="center" indent="6"/>
    </xf>
    <xf numFmtId="0" fontId="113" fillId="0" borderId="0" xfId="0" applyFont="1"/>
    <xf numFmtId="3" fontId="103" fillId="18" borderId="15" xfId="2" applyNumberFormat="1" applyFont="1" applyFill="1" applyBorder="1" applyAlignment="1">
      <alignment vertical="center" wrapText="1"/>
    </xf>
    <xf numFmtId="0" fontId="99" fillId="0" borderId="7" xfId="0" applyFont="1" applyBorder="1" applyAlignment="1">
      <alignment horizontal="left" vertical="center" wrapText="1"/>
    </xf>
    <xf numFmtId="0" fontId="110" fillId="0" borderId="7" xfId="0" applyFont="1" applyBorder="1" applyAlignment="1">
      <alignment horizontal="left" vertical="center" wrapText="1" indent="2"/>
    </xf>
    <xf numFmtId="0" fontId="108" fillId="0" borderId="34" xfId="0" applyFont="1" applyBorder="1" applyAlignment="1">
      <alignment horizontal="left" vertical="center" indent="6"/>
    </xf>
    <xf numFmtId="3" fontId="16" fillId="46" borderId="35" xfId="0" applyNumberFormat="1" applyFont="1" applyFill="1" applyBorder="1" applyAlignment="1" applyProtection="1">
      <alignment horizontal="right" indent="2"/>
      <protection locked="0"/>
    </xf>
    <xf numFmtId="3" fontId="16" fillId="46" borderId="36" xfId="0" applyNumberFormat="1" applyFont="1" applyFill="1" applyBorder="1" applyAlignment="1" applyProtection="1">
      <alignment horizontal="right" indent="2"/>
      <protection locked="0"/>
    </xf>
    <xf numFmtId="3" fontId="16" fillId="46" borderId="37" xfId="0" applyNumberFormat="1" applyFont="1" applyFill="1" applyBorder="1" applyAlignment="1" applyProtection="1">
      <alignment horizontal="right" indent="2"/>
      <protection locked="0"/>
    </xf>
    <xf numFmtId="3" fontId="21" fillId="46" borderId="0" xfId="0" applyNumberFormat="1" applyFont="1" applyFill="1" applyBorder="1" applyAlignment="1" applyProtection="1">
      <alignment horizontal="right" indent="2"/>
      <protection locked="0"/>
    </xf>
    <xf numFmtId="3" fontId="21" fillId="46" borderId="12" xfId="0" applyNumberFormat="1" applyFont="1" applyFill="1" applyBorder="1" applyAlignment="1" applyProtection="1">
      <alignment horizontal="right" indent="2"/>
      <protection locked="0"/>
    </xf>
    <xf numFmtId="3" fontId="21" fillId="46" borderId="8" xfId="0" applyNumberFormat="1" applyFont="1" applyFill="1" applyBorder="1" applyAlignment="1" applyProtection="1">
      <alignment horizontal="right" indent="2"/>
      <protection locked="0"/>
    </xf>
    <xf numFmtId="3" fontId="21" fillId="46" borderId="30" xfId="0" applyNumberFormat="1" applyFont="1" applyFill="1" applyBorder="1" applyAlignment="1" applyProtection="1">
      <alignment horizontal="right" indent="2"/>
      <protection locked="0"/>
    </xf>
    <xf numFmtId="3" fontId="21" fillId="46" borderId="16" xfId="0" applyNumberFormat="1" applyFont="1" applyFill="1" applyBorder="1" applyAlignment="1" applyProtection="1">
      <alignment horizontal="right" indent="2"/>
      <protection locked="0"/>
    </xf>
    <xf numFmtId="3" fontId="21" fillId="46" borderId="11" xfId="0" applyNumberFormat="1" applyFont="1" applyFill="1" applyBorder="1" applyAlignment="1" applyProtection="1">
      <alignment horizontal="right" indent="2"/>
      <protection locked="0"/>
    </xf>
    <xf numFmtId="0" fontId="99" fillId="0" borderId="7" xfId="0" applyFont="1" applyBorder="1" applyAlignment="1">
      <alignment horizontal="left" vertical="center" indent="2"/>
    </xf>
    <xf numFmtId="0" fontId="110" fillId="0" borderId="7" xfId="0" applyFont="1" applyBorder="1" applyAlignment="1">
      <alignment horizontal="left" vertical="center" indent="2"/>
    </xf>
    <xf numFmtId="0" fontId="18" fillId="0" borderId="34" xfId="0" applyFont="1" applyBorder="1" applyAlignment="1">
      <alignment horizontal="left" vertical="center" indent="6"/>
    </xf>
    <xf numFmtId="0" fontId="103" fillId="49" borderId="13" xfId="417" applyFont="1" applyFill="1" applyBorder="1" applyAlignment="1" applyProtection="1">
      <alignment horizontal="center" vertical="center"/>
    </xf>
    <xf numFmtId="3" fontId="114" fillId="49" borderId="0" xfId="0" quotePrefix="1" applyNumberFormat="1" applyFont="1" applyFill="1" applyBorder="1" applyAlignment="1" applyProtection="1">
      <alignment horizontal="right" indent="2"/>
    </xf>
    <xf numFmtId="3" fontId="21" fillId="49" borderId="0" xfId="0" applyNumberFormat="1" applyFont="1" applyFill="1" applyBorder="1" applyAlignment="1" applyProtection="1">
      <alignment horizontal="right" indent="2"/>
      <protection locked="0"/>
    </xf>
    <xf numFmtId="3" fontId="21" fillId="49" borderId="37" xfId="0" applyNumberFormat="1" applyFont="1" applyFill="1" applyBorder="1" applyAlignment="1" applyProtection="1">
      <alignment horizontal="right" indent="2"/>
      <protection locked="0"/>
    </xf>
    <xf numFmtId="3" fontId="21" fillId="49" borderId="30" xfId="0" applyNumberFormat="1" applyFont="1" applyFill="1" applyBorder="1" applyAlignment="1" applyProtection="1">
      <alignment horizontal="right" indent="2"/>
      <protection locked="0"/>
    </xf>
    <xf numFmtId="3" fontId="115" fillId="49" borderId="15" xfId="0" quotePrefix="1" applyNumberFormat="1" applyFont="1" applyFill="1" applyBorder="1" applyAlignment="1" applyProtection="1">
      <alignment horizontal="right" indent="2"/>
    </xf>
    <xf numFmtId="3" fontId="115" fillId="49" borderId="17" xfId="0" quotePrefix="1" applyNumberFormat="1" applyFont="1" applyFill="1" applyBorder="1" applyAlignment="1" applyProtection="1">
      <alignment horizontal="right" indent="2"/>
    </xf>
    <xf numFmtId="3" fontId="21" fillId="49" borderId="8" xfId="0" applyNumberFormat="1" applyFont="1" applyFill="1" applyBorder="1" applyAlignment="1" applyProtection="1">
      <alignment horizontal="right" indent="2"/>
      <protection locked="0"/>
    </xf>
    <xf numFmtId="3" fontId="21" fillId="49" borderId="11" xfId="0" applyNumberFormat="1" applyFont="1" applyFill="1" applyBorder="1" applyAlignment="1" applyProtection="1">
      <alignment horizontal="right" indent="2"/>
      <protection locked="0"/>
    </xf>
    <xf numFmtId="0" fontId="24" fillId="0" borderId="0" xfId="0" applyFont="1" applyAlignment="1">
      <alignment wrapText="1"/>
    </xf>
    <xf numFmtId="0" fontId="24" fillId="0" borderId="0" xfId="0" applyFont="1"/>
    <xf numFmtId="3" fontId="98" fillId="0" borderId="32" xfId="0" quotePrefix="1" applyNumberFormat="1" applyFont="1" applyFill="1" applyBorder="1" applyAlignment="1" applyProtection="1">
      <alignment horizontal="right" vertical="center" indent="2"/>
    </xf>
    <xf numFmtId="3" fontId="98" fillId="0" borderId="33" xfId="0" quotePrefix="1" applyNumberFormat="1" applyFont="1" applyFill="1" applyBorder="1" applyAlignment="1" applyProtection="1">
      <alignment horizontal="right" vertical="center" indent="2"/>
    </xf>
    <xf numFmtId="3" fontId="98" fillId="0" borderId="31" xfId="0" quotePrefix="1" applyNumberFormat="1" applyFont="1" applyFill="1" applyBorder="1" applyAlignment="1" applyProtection="1">
      <alignment horizontal="right" vertical="center" indent="2"/>
    </xf>
    <xf numFmtId="0" fontId="0" fillId="0" borderId="7" xfId="0" applyFont="1" applyBorder="1" applyAlignment="1">
      <alignment horizontal="left" vertical="center" indent="4"/>
    </xf>
    <xf numFmtId="0" fontId="0" fillId="0" borderId="10" xfId="0" applyFont="1" applyBorder="1" applyAlignment="1">
      <alignment horizontal="left" vertical="center" indent="4"/>
    </xf>
    <xf numFmtId="0" fontId="97" fillId="0" borderId="7" xfId="0" applyFont="1" applyBorder="1" applyAlignment="1">
      <alignment vertical="center" wrapText="1"/>
    </xf>
    <xf numFmtId="3" fontId="98" fillId="0" borderId="8" xfId="0" quotePrefix="1" applyNumberFormat="1" applyFont="1" applyFill="1" applyBorder="1" applyAlignment="1" applyProtection="1">
      <alignment horizontal="right" vertical="center" indent="2"/>
    </xf>
    <xf numFmtId="3" fontId="98" fillId="0" borderId="0" xfId="0" quotePrefix="1" applyNumberFormat="1" applyFont="1" applyFill="1" applyBorder="1" applyAlignment="1" applyProtection="1">
      <alignment horizontal="right" vertical="center" indent="2"/>
    </xf>
    <xf numFmtId="3" fontId="98" fillId="0" borderId="12" xfId="0" quotePrefix="1" applyNumberFormat="1" applyFont="1" applyFill="1" applyBorder="1" applyAlignment="1" applyProtection="1">
      <alignment horizontal="right" vertical="center" indent="2"/>
    </xf>
    <xf numFmtId="0" fontId="117" fillId="0" borderId="0" xfId="902" applyFont="1" applyFill="1" applyAlignment="1" applyProtection="1">
      <alignment horizontal="justify" vertical="top"/>
    </xf>
    <xf numFmtId="0" fontId="104" fillId="0" borderId="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right" vertical="center"/>
    </xf>
    <xf numFmtId="3" fontId="103" fillId="18" borderId="13" xfId="2" applyNumberFormat="1" applyFont="1" applyFill="1" applyBorder="1" applyAlignment="1">
      <alignment horizontal="center" vertical="center" wrapText="1"/>
    </xf>
    <xf numFmtId="3" fontId="98" fillId="18" borderId="13" xfId="2" applyNumberFormat="1" applyFont="1" applyFill="1" applyBorder="1" applyAlignment="1">
      <alignment horizontal="center" vertical="center" wrapText="1"/>
    </xf>
    <xf numFmtId="0" fontId="95" fillId="0" borderId="30" xfId="0" applyFont="1" applyBorder="1" applyAlignment="1">
      <alignment horizontal="right" vertical="center"/>
    </xf>
  </cellXfs>
  <cellStyles count="903">
    <cellStyle name="20% - Accent1" xfId="4"/>
    <cellStyle name="20% - Accent1 2" xfId="5"/>
    <cellStyle name="20% - Accent1_External sector template2 12-04-15_0к" xfId="6"/>
    <cellStyle name="20% - Accent2" xfId="7"/>
    <cellStyle name="20% - Accent2 2" xfId="8"/>
    <cellStyle name="20% - Accent2_External sector template2 12-04-15_0к" xfId="9"/>
    <cellStyle name="20% - Accent3" xfId="10"/>
    <cellStyle name="20% - Accent3 2" xfId="11"/>
    <cellStyle name="20% - Accent3_External sector template2 12-04-15_0к" xfId="12"/>
    <cellStyle name="20% - Accent4" xfId="13"/>
    <cellStyle name="20% - Accent4 2" xfId="14"/>
    <cellStyle name="20% - Accent4_External sector template2 12-04-15_0к" xfId="15"/>
    <cellStyle name="20% - Accent5" xfId="16"/>
    <cellStyle name="20% - Accent5 2" xfId="17"/>
    <cellStyle name="20% - Accent5_External sector template2 12-04-15_0к" xfId="18"/>
    <cellStyle name="20% - Accent6" xfId="19"/>
    <cellStyle name="20% - Accent6 2" xfId="20"/>
    <cellStyle name="20% - Accent6_External sector template2 12-04-15_0к" xfId="21"/>
    <cellStyle name="20% - Акцент1 10" xfId="22"/>
    <cellStyle name="20% - Акцент1 11" xfId="23"/>
    <cellStyle name="20% - Акцент1 12" xfId="24"/>
    <cellStyle name="20% - Акцент1 13" xfId="25"/>
    <cellStyle name="20% - Акцент1 13 2" xfId="26"/>
    <cellStyle name="20% - Акцент1 13_External sector template2 12-04-15_0к" xfId="27"/>
    <cellStyle name="20% - Акцент1 2" xfId="28"/>
    <cellStyle name="20% - Акцент1 2 2" xfId="29"/>
    <cellStyle name="20% - Акцент1 2 2 2" xfId="30"/>
    <cellStyle name="20% - Акцент1 2 2_External sector template2 12-04-15_0к" xfId="31"/>
    <cellStyle name="20% - Акцент1 2 3" xfId="32"/>
    <cellStyle name="20% - Акцент1 2 3 2" xfId="33"/>
    <cellStyle name="20% - Акцент1 2 3_External sector template2 12-04-15_0к" xfId="34"/>
    <cellStyle name="20% - Акцент1 2_Borg_01_11_2012" xfId="35"/>
    <cellStyle name="20% - Акцент1 3" xfId="36"/>
    <cellStyle name="20% - Акцент1 4" xfId="37"/>
    <cellStyle name="20% - Акцент1 5" xfId="38"/>
    <cellStyle name="20% - Акцент1 6" xfId="39"/>
    <cellStyle name="20% - Акцент1 7" xfId="40"/>
    <cellStyle name="20% - Акцент1 8" xfId="41"/>
    <cellStyle name="20% - Акцент1 9" xfId="42"/>
    <cellStyle name="20% - Акцент2 10" xfId="43"/>
    <cellStyle name="20% - Акцент2 11" xfId="44"/>
    <cellStyle name="20% - Акцент2 12" xfId="45"/>
    <cellStyle name="20% - Акцент2 13" xfId="46"/>
    <cellStyle name="20% - Акцент2 13 2" xfId="47"/>
    <cellStyle name="20% - Акцент2 13_External sector template2 12-04-15_0к" xfId="48"/>
    <cellStyle name="20% - Акцент2 2" xfId="49"/>
    <cellStyle name="20% - Акцент2 2 2" xfId="50"/>
    <cellStyle name="20% - Акцент2 2 2 2" xfId="51"/>
    <cellStyle name="20% - Акцент2 2 2_External sector template2 12-04-15_0к" xfId="52"/>
    <cellStyle name="20% - Акцент2 2 3" xfId="53"/>
    <cellStyle name="20% - Акцент2 2 3 2" xfId="54"/>
    <cellStyle name="20% - Акцент2 2 3_External sector template2 12-04-15_0к" xfId="55"/>
    <cellStyle name="20% - Акцент2 2_Borg_01_11_2012" xfId="56"/>
    <cellStyle name="20% - Акцент2 3" xfId="57"/>
    <cellStyle name="20% - Акцент2 4" xfId="58"/>
    <cellStyle name="20% - Акцент2 5" xfId="59"/>
    <cellStyle name="20% - Акцент2 6" xfId="60"/>
    <cellStyle name="20% - Акцент2 7" xfId="61"/>
    <cellStyle name="20% - Акцент2 8" xfId="62"/>
    <cellStyle name="20% - Акцент2 9" xfId="63"/>
    <cellStyle name="20% - Акцент3 10" xfId="64"/>
    <cellStyle name="20% - Акцент3 11" xfId="65"/>
    <cellStyle name="20% - Акцент3 12" xfId="66"/>
    <cellStyle name="20% - Акцент3 13" xfId="67"/>
    <cellStyle name="20% - Акцент3 13 2" xfId="68"/>
    <cellStyle name="20% - Акцент3 13_External sector template2 12-04-15_0к" xfId="69"/>
    <cellStyle name="20% - Акцент3 2" xfId="70"/>
    <cellStyle name="20% - Акцент3 2 2" xfId="71"/>
    <cellStyle name="20% - Акцент3 2 2 2" xfId="72"/>
    <cellStyle name="20% - Акцент3 2 2_External sector template2 12-04-15_0к" xfId="73"/>
    <cellStyle name="20% - Акцент3 2 3" xfId="74"/>
    <cellStyle name="20% - Акцент3 2 3 2" xfId="75"/>
    <cellStyle name="20% - Акцент3 2 3_External sector template2 12-04-15_0к" xfId="76"/>
    <cellStyle name="20% - Акцент3 2_Borg_01_11_2012" xfId="77"/>
    <cellStyle name="20% - Акцент3 3" xfId="78"/>
    <cellStyle name="20% - Акцент3 4" xfId="79"/>
    <cellStyle name="20% - Акцент3 5" xfId="80"/>
    <cellStyle name="20% - Акцент3 6" xfId="81"/>
    <cellStyle name="20% - Акцент3 7" xfId="82"/>
    <cellStyle name="20% - Акцент3 8" xfId="83"/>
    <cellStyle name="20% - Акцент3 9" xfId="84"/>
    <cellStyle name="20% - Акцент4 10" xfId="85"/>
    <cellStyle name="20% - Акцент4 11" xfId="86"/>
    <cellStyle name="20% - Акцент4 12" xfId="87"/>
    <cellStyle name="20% - Акцент4 13" xfId="88"/>
    <cellStyle name="20% - Акцент4 13 2" xfId="89"/>
    <cellStyle name="20% - Акцент4 13_External sector template2 12-04-15_0к" xfId="90"/>
    <cellStyle name="20% - Акцент4 2" xfId="91"/>
    <cellStyle name="20% - Акцент4 2 2" xfId="92"/>
    <cellStyle name="20% - Акцент4 2 2 2" xfId="93"/>
    <cellStyle name="20% - Акцент4 2 2_External sector template2 12-04-15_0к" xfId="94"/>
    <cellStyle name="20% - Акцент4 2 3" xfId="95"/>
    <cellStyle name="20% - Акцент4 2 3 2" xfId="96"/>
    <cellStyle name="20% - Акцент4 2 3_External sector template2 12-04-15_0к" xfId="97"/>
    <cellStyle name="20% - Акцент4 2_Borg_01_11_2012" xfId="98"/>
    <cellStyle name="20% - Акцент4 3" xfId="99"/>
    <cellStyle name="20% - Акцент4 4" xfId="100"/>
    <cellStyle name="20% - Акцент4 5" xfId="101"/>
    <cellStyle name="20% - Акцент4 6" xfId="102"/>
    <cellStyle name="20% - Акцент4 7" xfId="103"/>
    <cellStyle name="20% - Акцент4 8" xfId="104"/>
    <cellStyle name="20% - Акцент4 9" xfId="105"/>
    <cellStyle name="20% - Акцент5 10" xfId="106"/>
    <cellStyle name="20% - Акцент5 11" xfId="107"/>
    <cellStyle name="20% - Акцент5 12" xfId="108"/>
    <cellStyle name="20% - Акцент5 2" xfId="109"/>
    <cellStyle name="20% - Акцент5 2 2" xfId="110"/>
    <cellStyle name="20% - Акцент5 2 2 2" xfId="111"/>
    <cellStyle name="20% - Акцент5 2 2_External sector template2 12-04-15_0к" xfId="112"/>
    <cellStyle name="20% - Акцент5 2 3" xfId="113"/>
    <cellStyle name="20% - Акцент5 2 3 2" xfId="114"/>
    <cellStyle name="20% - Акцент5 2 3_External sector template2 12-04-15_0к" xfId="115"/>
    <cellStyle name="20% - Акцент5 2_Borg_01_11_2012" xfId="116"/>
    <cellStyle name="20% - Акцент5 3" xfId="117"/>
    <cellStyle name="20% - Акцент5 4" xfId="118"/>
    <cellStyle name="20% - Акцент5 5" xfId="119"/>
    <cellStyle name="20% - Акцент5 6" xfId="120"/>
    <cellStyle name="20% - Акцент5 7" xfId="121"/>
    <cellStyle name="20% - Акцент5 8" xfId="122"/>
    <cellStyle name="20% - Акцент5 9" xfId="123"/>
    <cellStyle name="20% - Акцент6 10" xfId="124"/>
    <cellStyle name="20% - Акцент6 11" xfId="125"/>
    <cellStyle name="20% - Акцент6 12" xfId="126"/>
    <cellStyle name="20% - Акцент6 2" xfId="127"/>
    <cellStyle name="20% - Акцент6 2 2" xfId="128"/>
    <cellStyle name="20% - Акцент6 2 2 2" xfId="129"/>
    <cellStyle name="20% - Акцент6 2 2_External sector template2 12-04-15_0к" xfId="130"/>
    <cellStyle name="20% - Акцент6 2 3" xfId="131"/>
    <cellStyle name="20% - Акцент6 2 3 2" xfId="132"/>
    <cellStyle name="20% - Акцент6 2 3_External sector template2 12-04-15_0к" xfId="133"/>
    <cellStyle name="20% - Акцент6 2_Borg_01_11_2012" xfId="134"/>
    <cellStyle name="20% - Акцент6 3" xfId="135"/>
    <cellStyle name="20% - Акцент6 4" xfId="136"/>
    <cellStyle name="20% - Акцент6 5" xfId="137"/>
    <cellStyle name="20% - Акцент6 6" xfId="138"/>
    <cellStyle name="20% - Акцент6 7" xfId="139"/>
    <cellStyle name="20% - Акцент6 8" xfId="140"/>
    <cellStyle name="20% - Акцент6 9" xfId="141"/>
    <cellStyle name="40% - Accent1" xfId="142"/>
    <cellStyle name="40% - Accent1 2" xfId="143"/>
    <cellStyle name="40% - Accent1_External sector template2 12-04-15_0к" xfId="144"/>
    <cellStyle name="40% - Accent2" xfId="145"/>
    <cellStyle name="40% - Accent2 2" xfId="146"/>
    <cellStyle name="40% - Accent2_External sector template2 12-04-15_0к" xfId="147"/>
    <cellStyle name="40% - Accent3" xfId="148"/>
    <cellStyle name="40% - Accent3 2" xfId="149"/>
    <cellStyle name="40% - Accent3_External sector template2 12-04-15_0к" xfId="150"/>
    <cellStyle name="40% - Accent4" xfId="151"/>
    <cellStyle name="40% - Accent4 2" xfId="152"/>
    <cellStyle name="40% - Accent4_External sector template2 12-04-15_0к" xfId="153"/>
    <cellStyle name="40% - Accent5" xfId="154"/>
    <cellStyle name="40% - Accent5 2" xfId="155"/>
    <cellStyle name="40% - Accent5_External sector template2 12-04-15_0к" xfId="156"/>
    <cellStyle name="40% - Accent6" xfId="157"/>
    <cellStyle name="40% - Accent6 2" xfId="158"/>
    <cellStyle name="40% - Accent6_External sector template2 12-04-15_0к" xfId="159"/>
    <cellStyle name="40% - Акцент1 10" xfId="160"/>
    <cellStyle name="40% - Акцент1 11" xfId="161"/>
    <cellStyle name="40% - Акцент1 12" xfId="162"/>
    <cellStyle name="40% - Акцент1 13" xfId="163"/>
    <cellStyle name="40% - Акцент1 13 2" xfId="164"/>
    <cellStyle name="40% - Акцент1 13_External sector template2 12-04-15_0к" xfId="165"/>
    <cellStyle name="40% - Акцент1 2" xfId="166"/>
    <cellStyle name="40% - Акцент1 2 2" xfId="167"/>
    <cellStyle name="40% - Акцент1 2 2 2" xfId="168"/>
    <cellStyle name="40% - Акцент1 2 2_External sector template2 12-04-15_0к" xfId="169"/>
    <cellStyle name="40% - Акцент1 2 3" xfId="170"/>
    <cellStyle name="40% - Акцент1 2 3 2" xfId="171"/>
    <cellStyle name="40% - Акцент1 2 3_External sector template2 12-04-15_0к" xfId="172"/>
    <cellStyle name="40% - Акцент1 2_Borg_01_11_2012" xfId="173"/>
    <cellStyle name="40% - Акцент1 3" xfId="174"/>
    <cellStyle name="40% - Акцент1 4" xfId="175"/>
    <cellStyle name="40% - Акцент1 5" xfId="176"/>
    <cellStyle name="40% - Акцент1 6" xfId="177"/>
    <cellStyle name="40% - Акцент1 7" xfId="178"/>
    <cellStyle name="40% - Акцент1 8" xfId="179"/>
    <cellStyle name="40% - Акцент1 9" xfId="180"/>
    <cellStyle name="40% - Акцент2 10" xfId="181"/>
    <cellStyle name="40% - Акцент2 11" xfId="182"/>
    <cellStyle name="40% - Акцент2 12" xfId="183"/>
    <cellStyle name="40% - Акцент2 2" xfId="184"/>
    <cellStyle name="40% - Акцент2 2 2" xfId="185"/>
    <cellStyle name="40% - Акцент2 2 2 2" xfId="186"/>
    <cellStyle name="40% - Акцент2 2 2_External sector template2 12-04-15_0к" xfId="187"/>
    <cellStyle name="40% - Акцент2 2 3" xfId="188"/>
    <cellStyle name="40% - Акцент2 2 3 2" xfId="189"/>
    <cellStyle name="40% - Акцент2 2 3_External sector template2 12-04-15_0к" xfId="190"/>
    <cellStyle name="40% - Акцент2 2_Borg_01_11_2012" xfId="191"/>
    <cellStyle name="40% - Акцент2 3" xfId="192"/>
    <cellStyle name="40% - Акцент2 4" xfId="193"/>
    <cellStyle name="40% - Акцент2 5" xfId="194"/>
    <cellStyle name="40% - Акцент2 6" xfId="195"/>
    <cellStyle name="40% - Акцент2 7" xfId="196"/>
    <cellStyle name="40% - Акцент2 8" xfId="197"/>
    <cellStyle name="40% - Акцент2 9" xfId="198"/>
    <cellStyle name="40% - Акцент3 10" xfId="199"/>
    <cellStyle name="40% - Акцент3 11" xfId="200"/>
    <cellStyle name="40% - Акцент3 12" xfId="201"/>
    <cellStyle name="40% - Акцент3 13" xfId="202"/>
    <cellStyle name="40% - Акцент3 13 2" xfId="203"/>
    <cellStyle name="40% - Акцент3 13_External sector template2 12-04-15_0к" xfId="204"/>
    <cellStyle name="40% - Акцент3 2" xfId="205"/>
    <cellStyle name="40% - Акцент3 2 2" xfId="206"/>
    <cellStyle name="40% - Акцент3 2 2 2" xfId="207"/>
    <cellStyle name="40% - Акцент3 2 2_External sector template2 12-04-15_0к" xfId="208"/>
    <cellStyle name="40% - Акцент3 2 3" xfId="209"/>
    <cellStyle name="40% - Акцент3 2 3 2" xfId="210"/>
    <cellStyle name="40% - Акцент3 2 3_External sector template2 12-04-15_0к" xfId="211"/>
    <cellStyle name="40% - Акцент3 2_Borg_01_11_2012" xfId="212"/>
    <cellStyle name="40% - Акцент3 3" xfId="213"/>
    <cellStyle name="40% - Акцент3 4" xfId="214"/>
    <cellStyle name="40% - Акцент3 5" xfId="215"/>
    <cellStyle name="40% - Акцент3 6" xfId="216"/>
    <cellStyle name="40% - Акцент3 7" xfId="217"/>
    <cellStyle name="40% - Акцент3 8" xfId="218"/>
    <cellStyle name="40% - Акцент3 9" xfId="219"/>
    <cellStyle name="40% - Акцент4 10" xfId="220"/>
    <cellStyle name="40% - Акцент4 11" xfId="221"/>
    <cellStyle name="40% - Акцент4 12" xfId="222"/>
    <cellStyle name="40% - Акцент4 13" xfId="223"/>
    <cellStyle name="40% - Акцент4 13 2" xfId="224"/>
    <cellStyle name="40% - Акцент4 13_External sector template2 12-04-15_0к" xfId="225"/>
    <cellStyle name="40% - Акцент4 2" xfId="226"/>
    <cellStyle name="40% - Акцент4 2 2" xfId="227"/>
    <cellStyle name="40% - Акцент4 2 2 2" xfId="228"/>
    <cellStyle name="40% - Акцент4 2 2_External sector template2 12-04-15_0к" xfId="229"/>
    <cellStyle name="40% - Акцент4 2 3" xfId="230"/>
    <cellStyle name="40% - Акцент4 2 3 2" xfId="231"/>
    <cellStyle name="40% - Акцент4 2 3_External sector template2 12-04-15_0к" xfId="232"/>
    <cellStyle name="40% - Акцент4 2_Borg_01_11_2012" xfId="233"/>
    <cellStyle name="40% - Акцент4 3" xfId="234"/>
    <cellStyle name="40% - Акцент4 4" xfId="235"/>
    <cellStyle name="40% - Акцент4 5" xfId="236"/>
    <cellStyle name="40% - Акцент4 6" xfId="237"/>
    <cellStyle name="40% - Акцент4 7" xfId="238"/>
    <cellStyle name="40% - Акцент4 8" xfId="239"/>
    <cellStyle name="40% - Акцент4 9" xfId="240"/>
    <cellStyle name="40% - Акцент5 10" xfId="241"/>
    <cellStyle name="40% - Акцент5 11" xfId="242"/>
    <cellStyle name="40% - Акцент5 12" xfId="243"/>
    <cellStyle name="40% - Акцент5 2" xfId="244"/>
    <cellStyle name="40% - Акцент5 2 2" xfId="245"/>
    <cellStyle name="40% - Акцент5 2 2 2" xfId="246"/>
    <cellStyle name="40% - Акцент5 2 2_External sector template2 12-04-15_0к" xfId="247"/>
    <cellStyle name="40% - Акцент5 2 3" xfId="248"/>
    <cellStyle name="40% - Акцент5 2 3 2" xfId="249"/>
    <cellStyle name="40% - Акцент5 2 3_External sector template2 12-04-15_0к" xfId="250"/>
    <cellStyle name="40% - Акцент5 2_Borg_01_11_2012" xfId="251"/>
    <cellStyle name="40% - Акцент5 3" xfId="252"/>
    <cellStyle name="40% - Акцент5 4" xfId="253"/>
    <cellStyle name="40% - Акцент5 5" xfId="254"/>
    <cellStyle name="40% - Акцент5 6" xfId="255"/>
    <cellStyle name="40% - Акцент5 7" xfId="256"/>
    <cellStyle name="40% - Акцент5 8" xfId="257"/>
    <cellStyle name="40% - Акцент5 9" xfId="258"/>
    <cellStyle name="40% - Акцент6 10" xfId="259"/>
    <cellStyle name="40% - Акцент6 11" xfId="260"/>
    <cellStyle name="40% - Акцент6 12" xfId="261"/>
    <cellStyle name="40% - Акцент6 13" xfId="262"/>
    <cellStyle name="40% - Акцент6 13 2" xfId="263"/>
    <cellStyle name="40% - Акцент6 13_External sector template2 12-04-15_0к" xfId="264"/>
    <cellStyle name="40% - Акцент6 2" xfId="265"/>
    <cellStyle name="40% - Акцент6 2 2" xfId="266"/>
    <cellStyle name="40% - Акцент6 2 2 2" xfId="267"/>
    <cellStyle name="40% - Акцент6 2 2_External sector template2 12-04-15_0к" xfId="268"/>
    <cellStyle name="40% - Акцент6 2 3" xfId="269"/>
    <cellStyle name="40% - Акцент6 2 3 2" xfId="270"/>
    <cellStyle name="40% - Акцент6 2 3_External sector template2 12-04-15_0к" xfId="271"/>
    <cellStyle name="40% - Акцент6 2_Borg_01_11_2012" xfId="272"/>
    <cellStyle name="40% - Акцент6 3" xfId="273"/>
    <cellStyle name="40% - Акцент6 4" xfId="274"/>
    <cellStyle name="40% - Акцент6 5" xfId="275"/>
    <cellStyle name="40% - Акцент6 6" xfId="276"/>
    <cellStyle name="40% - Акцент6 7" xfId="277"/>
    <cellStyle name="40% - Акцент6 8" xfId="278"/>
    <cellStyle name="40% - Акцент6 9" xfId="279"/>
    <cellStyle name="60% - Accent1" xfId="280"/>
    <cellStyle name="60% - Accent2" xfId="281"/>
    <cellStyle name="60% - Accent3" xfId="282"/>
    <cellStyle name="60% - Accent4" xfId="283"/>
    <cellStyle name="60% - Accent5" xfId="284"/>
    <cellStyle name="60% - Accent6" xfId="285"/>
    <cellStyle name="60% - Акцент1 10" xfId="286"/>
    <cellStyle name="60% - Акцент1 11" xfId="287"/>
    <cellStyle name="60% - Акцент1 12" xfId="288"/>
    <cellStyle name="60% - Акцент1 13" xfId="289"/>
    <cellStyle name="60% - Акцент1 2" xfId="290"/>
    <cellStyle name="60% - Акцент1 2 2" xfId="291"/>
    <cellStyle name="60% - Акцент1 2 3" xfId="292"/>
    <cellStyle name="60% - Акцент1 3" xfId="293"/>
    <cellStyle name="60% - Акцент1 4" xfId="294"/>
    <cellStyle name="60% - Акцент1 5" xfId="295"/>
    <cellStyle name="60% - Акцент1 6" xfId="296"/>
    <cellStyle name="60% - Акцент1 7" xfId="297"/>
    <cellStyle name="60% - Акцент1 8" xfId="298"/>
    <cellStyle name="60% - Акцент1 9" xfId="299"/>
    <cellStyle name="60% - Акцент2 10" xfId="300"/>
    <cellStyle name="60% - Акцент2 11" xfId="301"/>
    <cellStyle name="60% - Акцент2 12" xfId="302"/>
    <cellStyle name="60% - Акцент2 2" xfId="303"/>
    <cellStyle name="60% - Акцент2 2 2" xfId="304"/>
    <cellStyle name="60% - Акцент2 2 3" xfId="305"/>
    <cellStyle name="60% - Акцент2 3" xfId="306"/>
    <cellStyle name="60% - Акцент2 4" xfId="307"/>
    <cellStyle name="60% - Акцент2 5" xfId="308"/>
    <cellStyle name="60% - Акцент2 6" xfId="309"/>
    <cellStyle name="60% - Акцент2 7" xfId="310"/>
    <cellStyle name="60% - Акцент2 8" xfId="311"/>
    <cellStyle name="60% - Акцент2 9" xfId="312"/>
    <cellStyle name="60% - Акцент3 10" xfId="313"/>
    <cellStyle name="60% - Акцент3 11" xfId="314"/>
    <cellStyle name="60% - Акцент3 12" xfId="315"/>
    <cellStyle name="60% - Акцент3 13" xfId="316"/>
    <cellStyle name="60% - Акцент3 2" xfId="317"/>
    <cellStyle name="60% - Акцент3 2 2" xfId="318"/>
    <cellStyle name="60% - Акцент3 2 3" xfId="319"/>
    <cellStyle name="60% - Акцент3 3" xfId="320"/>
    <cellStyle name="60% - Акцент3 4" xfId="321"/>
    <cellStyle name="60% - Акцент3 5" xfId="322"/>
    <cellStyle name="60% - Акцент3 6" xfId="323"/>
    <cellStyle name="60% - Акцент3 7" xfId="324"/>
    <cellStyle name="60% - Акцент3 8" xfId="325"/>
    <cellStyle name="60% - Акцент3 9" xfId="326"/>
    <cellStyle name="60% - Акцент4 10" xfId="327"/>
    <cellStyle name="60% - Акцент4 11" xfId="328"/>
    <cellStyle name="60% - Акцент4 12" xfId="329"/>
    <cellStyle name="60% - Акцент4 13" xfId="330"/>
    <cellStyle name="60% - Акцент4 2" xfId="331"/>
    <cellStyle name="60% - Акцент4 2 2" xfId="332"/>
    <cellStyle name="60% - Акцент4 2 3" xfId="333"/>
    <cellStyle name="60% - Акцент4 3" xfId="334"/>
    <cellStyle name="60% - Акцент4 4" xfId="335"/>
    <cellStyle name="60% - Акцент4 5" xfId="336"/>
    <cellStyle name="60% - Акцент4 6" xfId="337"/>
    <cellStyle name="60% - Акцент4 7" xfId="338"/>
    <cellStyle name="60% - Акцент4 8" xfId="339"/>
    <cellStyle name="60% - Акцент4 9" xfId="340"/>
    <cellStyle name="60% - Акцент5 10" xfId="341"/>
    <cellStyle name="60% - Акцент5 11" xfId="342"/>
    <cellStyle name="60% - Акцент5 12" xfId="343"/>
    <cellStyle name="60% - Акцент5 2" xfId="344"/>
    <cellStyle name="60% - Акцент5 2 2" xfId="345"/>
    <cellStyle name="60% - Акцент5 2 3" xfId="346"/>
    <cellStyle name="60% - Акцент5 3" xfId="347"/>
    <cellStyle name="60% - Акцент5 4" xfId="348"/>
    <cellStyle name="60% - Акцент5 5" xfId="349"/>
    <cellStyle name="60% - Акцент5 6" xfId="350"/>
    <cellStyle name="60% - Акцент5 7" xfId="351"/>
    <cellStyle name="60% - Акцент5 8" xfId="352"/>
    <cellStyle name="60% - Акцент5 9" xfId="353"/>
    <cellStyle name="60% - Акцент6 10" xfId="354"/>
    <cellStyle name="60% - Акцент6 11" xfId="355"/>
    <cellStyle name="60% - Акцент6 12" xfId="356"/>
    <cellStyle name="60% - Акцент6 13" xfId="357"/>
    <cellStyle name="60% - Акцент6 2" xfId="358"/>
    <cellStyle name="60% - Акцент6 2 2" xfId="359"/>
    <cellStyle name="60% - Акцент6 2 3" xfId="360"/>
    <cellStyle name="60% - Акцент6 3" xfId="361"/>
    <cellStyle name="60% - Акцент6 4" xfId="362"/>
    <cellStyle name="60% - Акцент6 5" xfId="363"/>
    <cellStyle name="60% - Акцент6 6" xfId="364"/>
    <cellStyle name="60% - Акцент6 7" xfId="365"/>
    <cellStyle name="60% - Акцент6 8" xfId="366"/>
    <cellStyle name="60% - Акцент6 9" xfId="367"/>
    <cellStyle name="Accent1" xfId="368"/>
    <cellStyle name="Accent2" xfId="369"/>
    <cellStyle name="Accent3" xfId="370"/>
    <cellStyle name="Accent4" xfId="371"/>
    <cellStyle name="Accent5" xfId="372"/>
    <cellStyle name="Accent6" xfId="373"/>
    <cellStyle name="Aeia?nnueea" xfId="374"/>
    <cellStyle name="Ãèïåðññûëêà" xfId="375"/>
    <cellStyle name="Bad" xfId="376"/>
    <cellStyle name="Calculation" xfId="377"/>
    <cellStyle name="Calculation 2" xfId="378"/>
    <cellStyle name="Check Cell" xfId="379"/>
    <cellStyle name="clsAltData" xfId="380"/>
    <cellStyle name="clsAltData 2" xfId="381"/>
    <cellStyle name="clsColumnHeader" xfId="382"/>
    <cellStyle name="clsColumnHeader 2" xfId="383"/>
    <cellStyle name="clsData" xfId="384"/>
    <cellStyle name="clsData 2" xfId="385"/>
    <cellStyle name="clsDefault" xfId="386"/>
    <cellStyle name="clsReportFooter" xfId="387"/>
    <cellStyle name="clsReportFooter 2" xfId="388"/>
    <cellStyle name="clsReportHeader" xfId="389"/>
    <cellStyle name="clsReportHeader 2" xfId="390"/>
    <cellStyle name="clsRowHeader" xfId="391"/>
    <cellStyle name="clsRowHeader 2" xfId="392"/>
    <cellStyle name="Comma [0]䧟Лист3" xfId="393"/>
    <cellStyle name="Comma 2" xfId="394"/>
    <cellStyle name="Comma_Лист1" xfId="395"/>
    <cellStyle name="Currency [0]_Лист1" xfId="396"/>
    <cellStyle name="Currency_Лист1" xfId="397"/>
    <cellStyle name="Date" xfId="398"/>
    <cellStyle name="Explanatory Text" xfId="399"/>
    <cellStyle name="Fixed" xfId="400"/>
    <cellStyle name="Good" xfId="401"/>
    <cellStyle name="Heading 1" xfId="402"/>
    <cellStyle name="Heading 2" xfId="403"/>
    <cellStyle name="Heading 3" xfId="404"/>
    <cellStyle name="Heading 4" xfId="405"/>
    <cellStyle name="Heading1" xfId="406"/>
    <cellStyle name="Heading2" xfId="407"/>
    <cellStyle name="Iau?iue_Eeno1" xfId="408"/>
    <cellStyle name="Îáû÷íûé_Tranche" xfId="409"/>
    <cellStyle name="Input" xfId="410"/>
    <cellStyle name="Input 2" xfId="411"/>
    <cellStyle name="Ioe?uaaaoayny aeia?nnueea" xfId="412"/>
    <cellStyle name="Îòêðûâàâøàÿñÿ ãèïåðññûëêà" xfId="413"/>
    <cellStyle name="Linked Cell" xfId="414"/>
    <cellStyle name="Neutral" xfId="415"/>
    <cellStyle name="Normal - Style2" xfId="416"/>
    <cellStyle name="Normal 2" xfId="417"/>
    <cellStyle name="Normal 3" xfId="418"/>
    <cellStyle name="Normal 4" xfId="419"/>
    <cellStyle name="Normal 4 2" xfId="420"/>
    <cellStyle name="Normal 4 3" xfId="421"/>
    <cellStyle name="Normal 4 3 2" xfId="422"/>
    <cellStyle name="Normal 4_External sector template2 12-04-15_0к" xfId="423"/>
    <cellStyle name="Normal 5" xfId="424"/>
    <cellStyle name="Normal 6" xfId="425"/>
    <cellStyle name="Normal 65" xfId="426"/>
    <cellStyle name="Normal_pr9798 (10)" xfId="427"/>
    <cellStyle name="Note" xfId="428"/>
    <cellStyle name="Note 2" xfId="429"/>
    <cellStyle name="Ôèíàíñîâûé_Tranche" xfId="430"/>
    <cellStyle name="Output" xfId="431"/>
    <cellStyle name="Output 2" xfId="432"/>
    <cellStyle name="Percent 2" xfId="433"/>
    <cellStyle name="S0" xfId="434"/>
    <cellStyle name="S1" xfId="435"/>
    <cellStyle name="S2" xfId="436"/>
    <cellStyle name="S3" xfId="437"/>
    <cellStyle name="S4" xfId="438"/>
    <cellStyle name="S5" xfId="439"/>
    <cellStyle name="S6" xfId="440"/>
    <cellStyle name="S7" xfId="441"/>
    <cellStyle name="Style 1" xfId="442"/>
    <cellStyle name="Title" xfId="443"/>
    <cellStyle name="Total" xfId="444"/>
    <cellStyle name="Total 2" xfId="445"/>
    <cellStyle name="Warning Text" xfId="446"/>
    <cellStyle name="Акцент1 10" xfId="447"/>
    <cellStyle name="Акцент1 11" xfId="448"/>
    <cellStyle name="Акцент1 12" xfId="449"/>
    <cellStyle name="Акцент1 13" xfId="450"/>
    <cellStyle name="Акцент1 2" xfId="451"/>
    <cellStyle name="Акцент1 2 2" xfId="452"/>
    <cellStyle name="Акцент1 2 3" xfId="453"/>
    <cellStyle name="Акцент1 3" xfId="454"/>
    <cellStyle name="Акцент1 4" xfId="455"/>
    <cellStyle name="Акцент1 5" xfId="456"/>
    <cellStyle name="Акцент1 6" xfId="457"/>
    <cellStyle name="Акцент1 7" xfId="458"/>
    <cellStyle name="Акцент1 8" xfId="459"/>
    <cellStyle name="Акцент1 9" xfId="460"/>
    <cellStyle name="Акцент2 10" xfId="461"/>
    <cellStyle name="Акцент2 11" xfId="462"/>
    <cellStyle name="Акцент2 12" xfId="463"/>
    <cellStyle name="Акцент2 2" xfId="464"/>
    <cellStyle name="Акцент2 2 2" xfId="465"/>
    <cellStyle name="Акцент2 2 3" xfId="466"/>
    <cellStyle name="Акцент2 3" xfId="467"/>
    <cellStyle name="Акцент2 4" xfId="468"/>
    <cellStyle name="Акцент2 5" xfId="469"/>
    <cellStyle name="Акцент2 6" xfId="470"/>
    <cellStyle name="Акцент2 7" xfId="471"/>
    <cellStyle name="Акцент2 8" xfId="472"/>
    <cellStyle name="Акцент2 9" xfId="473"/>
    <cellStyle name="Акцент3 10" xfId="474"/>
    <cellStyle name="Акцент3 11" xfId="475"/>
    <cellStyle name="Акцент3 12" xfId="476"/>
    <cellStyle name="Акцент3 2" xfId="477"/>
    <cellStyle name="Акцент3 2 2" xfId="478"/>
    <cellStyle name="Акцент3 2 3" xfId="479"/>
    <cellStyle name="Акцент3 3" xfId="480"/>
    <cellStyle name="Акцент3 4" xfId="481"/>
    <cellStyle name="Акцент3 5" xfId="482"/>
    <cellStyle name="Акцент3 6" xfId="483"/>
    <cellStyle name="Акцент3 7" xfId="484"/>
    <cellStyle name="Акцент3 8" xfId="485"/>
    <cellStyle name="Акцент3 9" xfId="486"/>
    <cellStyle name="Акцент4 10" xfId="487"/>
    <cellStyle name="Акцент4 11" xfId="488"/>
    <cellStyle name="Акцент4 12" xfId="489"/>
    <cellStyle name="Акцент4 13" xfId="490"/>
    <cellStyle name="Акцент4 2" xfId="491"/>
    <cellStyle name="Акцент4 2 2" xfId="492"/>
    <cellStyle name="Акцент4 2 3" xfId="493"/>
    <cellStyle name="Акцент4 3" xfId="494"/>
    <cellStyle name="Акцент4 4" xfId="495"/>
    <cellStyle name="Акцент4 5" xfId="496"/>
    <cellStyle name="Акцент4 6" xfId="497"/>
    <cellStyle name="Акцент4 7" xfId="498"/>
    <cellStyle name="Акцент4 8" xfId="499"/>
    <cellStyle name="Акцент4 9" xfId="500"/>
    <cellStyle name="Акцент5 10" xfId="501"/>
    <cellStyle name="Акцент5 11" xfId="502"/>
    <cellStyle name="Акцент5 12" xfId="503"/>
    <cellStyle name="Акцент5 2" xfId="504"/>
    <cellStyle name="Акцент5 2 2" xfId="505"/>
    <cellStyle name="Акцент5 2 3" xfId="506"/>
    <cellStyle name="Акцент5 3" xfId="507"/>
    <cellStyle name="Акцент5 4" xfId="508"/>
    <cellStyle name="Акцент5 5" xfId="509"/>
    <cellStyle name="Акцент5 6" xfId="510"/>
    <cellStyle name="Акцент5 7" xfId="511"/>
    <cellStyle name="Акцент5 8" xfId="512"/>
    <cellStyle name="Акцент5 9" xfId="513"/>
    <cellStyle name="Акцент6 10" xfId="514"/>
    <cellStyle name="Акцент6 11" xfId="515"/>
    <cellStyle name="Акцент6 12" xfId="516"/>
    <cellStyle name="Акцент6 2" xfId="517"/>
    <cellStyle name="Акцент6 2 2" xfId="518"/>
    <cellStyle name="Акцент6 2 3" xfId="519"/>
    <cellStyle name="Акцент6 3" xfId="520"/>
    <cellStyle name="Акцент6 4" xfId="521"/>
    <cellStyle name="Акцент6 5" xfId="522"/>
    <cellStyle name="Акцент6 6" xfId="523"/>
    <cellStyle name="Акцент6 7" xfId="524"/>
    <cellStyle name="Акцент6 8" xfId="525"/>
    <cellStyle name="Акцент6 9" xfId="526"/>
    <cellStyle name="Ввод  10" xfId="527"/>
    <cellStyle name="Ввод  11" xfId="528"/>
    <cellStyle name="Ввод  12" xfId="529"/>
    <cellStyle name="Ввод  2" xfId="530"/>
    <cellStyle name="Ввод  2 2" xfId="531"/>
    <cellStyle name="Ввод  2 3" xfId="532"/>
    <cellStyle name="Ввод  3" xfId="533"/>
    <cellStyle name="Ввод  4" xfId="534"/>
    <cellStyle name="Ввод  5" xfId="535"/>
    <cellStyle name="Ввод  6" xfId="536"/>
    <cellStyle name="Ввод  7" xfId="537"/>
    <cellStyle name="Ввод  8" xfId="538"/>
    <cellStyle name="Ввод  9" xfId="539"/>
    <cellStyle name="Вывод 10" xfId="540"/>
    <cellStyle name="Вывод 11" xfId="541"/>
    <cellStyle name="Вывод 12" xfId="542"/>
    <cellStyle name="Вывод 13" xfId="543"/>
    <cellStyle name="Вывод 2" xfId="544"/>
    <cellStyle name="Вывод 2 2" xfId="545"/>
    <cellStyle name="Вывод 2 3" xfId="546"/>
    <cellStyle name="Вывод 3" xfId="547"/>
    <cellStyle name="Вывод 4" xfId="548"/>
    <cellStyle name="Вывод 5" xfId="549"/>
    <cellStyle name="Вывод 6" xfId="550"/>
    <cellStyle name="Вывод 7" xfId="551"/>
    <cellStyle name="Вывод 8" xfId="552"/>
    <cellStyle name="Вывод 9" xfId="553"/>
    <cellStyle name="Вычисление 10" xfId="554"/>
    <cellStyle name="Вычисление 11" xfId="555"/>
    <cellStyle name="Вычисление 12" xfId="556"/>
    <cellStyle name="Вычисление 13" xfId="557"/>
    <cellStyle name="Вычисление 2" xfId="558"/>
    <cellStyle name="Вычисление 2 2" xfId="559"/>
    <cellStyle name="Вычисление 2 3" xfId="560"/>
    <cellStyle name="Вычисление 3" xfId="561"/>
    <cellStyle name="Вычисление 4" xfId="562"/>
    <cellStyle name="Вычисление 5" xfId="563"/>
    <cellStyle name="Вычисление 6" xfId="564"/>
    <cellStyle name="Вычисление 7" xfId="565"/>
    <cellStyle name="Вычисление 8" xfId="566"/>
    <cellStyle name="Вычисление 9" xfId="567"/>
    <cellStyle name="Гіперпосилання" xfId="902" builtinId="8"/>
    <cellStyle name="Заголовок 1 10" xfId="568"/>
    <cellStyle name="Заголовок 1 11" xfId="569"/>
    <cellStyle name="Заголовок 1 12" xfId="570"/>
    <cellStyle name="Заголовок 1 13" xfId="571"/>
    <cellStyle name="Заголовок 1 2" xfId="572"/>
    <cellStyle name="Заголовок 1 2 2" xfId="573"/>
    <cellStyle name="Заголовок 1 2 3" xfId="574"/>
    <cellStyle name="Заголовок 1 3" xfId="575"/>
    <cellStyle name="Заголовок 1 4" xfId="576"/>
    <cellStyle name="Заголовок 1 5" xfId="577"/>
    <cellStyle name="Заголовок 1 6" xfId="578"/>
    <cellStyle name="Заголовок 1 7" xfId="579"/>
    <cellStyle name="Заголовок 1 8" xfId="580"/>
    <cellStyle name="Заголовок 1 9" xfId="581"/>
    <cellStyle name="Заголовок 2 10" xfId="582"/>
    <cellStyle name="Заголовок 2 11" xfId="583"/>
    <cellStyle name="Заголовок 2 12" xfId="584"/>
    <cellStyle name="Заголовок 2 13" xfId="585"/>
    <cellStyle name="Заголовок 2 2" xfId="586"/>
    <cellStyle name="Заголовок 2 2 2" xfId="587"/>
    <cellStyle name="Заголовок 2 2 3" xfId="588"/>
    <cellStyle name="Заголовок 2 3" xfId="589"/>
    <cellStyle name="Заголовок 2 4" xfId="590"/>
    <cellStyle name="Заголовок 2 5" xfId="591"/>
    <cellStyle name="Заголовок 2 6" xfId="592"/>
    <cellStyle name="Заголовок 2 7" xfId="593"/>
    <cellStyle name="Заголовок 2 8" xfId="594"/>
    <cellStyle name="Заголовок 2 9" xfId="595"/>
    <cellStyle name="Заголовок 3 10" xfId="596"/>
    <cellStyle name="Заголовок 3 11" xfId="597"/>
    <cellStyle name="Заголовок 3 12" xfId="598"/>
    <cellStyle name="Заголовок 3 13" xfId="599"/>
    <cellStyle name="Заголовок 3 2" xfId="600"/>
    <cellStyle name="Заголовок 3 2 2" xfId="601"/>
    <cellStyle name="Заголовок 3 2 3" xfId="602"/>
    <cellStyle name="Заголовок 3 3" xfId="603"/>
    <cellStyle name="Заголовок 3 4" xfId="604"/>
    <cellStyle name="Заголовок 3 5" xfId="605"/>
    <cellStyle name="Заголовок 3 6" xfId="606"/>
    <cellStyle name="Заголовок 3 7" xfId="607"/>
    <cellStyle name="Заголовок 3 8" xfId="608"/>
    <cellStyle name="Заголовок 3 9" xfId="609"/>
    <cellStyle name="Заголовок 4 10" xfId="610"/>
    <cellStyle name="Заголовок 4 11" xfId="611"/>
    <cellStyle name="Заголовок 4 12" xfId="612"/>
    <cellStyle name="Заголовок 4 13" xfId="613"/>
    <cellStyle name="Заголовок 4 2" xfId="614"/>
    <cellStyle name="Заголовок 4 2 2" xfId="615"/>
    <cellStyle name="Заголовок 4 2 3" xfId="616"/>
    <cellStyle name="Заголовок 4 3" xfId="617"/>
    <cellStyle name="Заголовок 4 4" xfId="618"/>
    <cellStyle name="Заголовок 4 5" xfId="619"/>
    <cellStyle name="Заголовок 4 6" xfId="620"/>
    <cellStyle name="Заголовок 4 7" xfId="621"/>
    <cellStyle name="Заголовок 4 8" xfId="622"/>
    <cellStyle name="Заголовок 4 9" xfId="623"/>
    <cellStyle name="Звичайний" xfId="0" builtinId="0"/>
    <cellStyle name="Итог 10" xfId="624"/>
    <cellStyle name="Итог 11" xfId="625"/>
    <cellStyle name="Итог 12" xfId="626"/>
    <cellStyle name="Итог 13" xfId="627"/>
    <cellStyle name="Итог 2" xfId="628"/>
    <cellStyle name="Итог 2 2" xfId="629"/>
    <cellStyle name="Итог 2 3" xfId="630"/>
    <cellStyle name="Итог 2_External sector template2 12-04-15_0к" xfId="631"/>
    <cellStyle name="Итог 3" xfId="632"/>
    <cellStyle name="Итог 4" xfId="633"/>
    <cellStyle name="Итог 5" xfId="634"/>
    <cellStyle name="Итог 6" xfId="635"/>
    <cellStyle name="Итог 7" xfId="636"/>
    <cellStyle name="Итог 8" xfId="637"/>
    <cellStyle name="Итог 9" xfId="638"/>
    <cellStyle name="Контрольная ячейка 10" xfId="639"/>
    <cellStyle name="Контрольная ячейка 11" xfId="640"/>
    <cellStyle name="Контрольная ячейка 12" xfId="641"/>
    <cellStyle name="Контрольная ячейка 2" xfId="642"/>
    <cellStyle name="Контрольная ячейка 2 2" xfId="643"/>
    <cellStyle name="Контрольная ячейка 2 3" xfId="644"/>
    <cellStyle name="Контрольная ячейка 3" xfId="645"/>
    <cellStyle name="Контрольная ячейка 4" xfId="646"/>
    <cellStyle name="Контрольная ячейка 5" xfId="647"/>
    <cellStyle name="Контрольная ячейка 6" xfId="648"/>
    <cellStyle name="Контрольная ячейка 7" xfId="649"/>
    <cellStyle name="Контрольная ячейка 8" xfId="650"/>
    <cellStyle name="Контрольная ячейка 9" xfId="651"/>
    <cellStyle name="Название 2" xfId="652"/>
    <cellStyle name="Нейтральный 10" xfId="653"/>
    <cellStyle name="Нейтральный 11" xfId="654"/>
    <cellStyle name="Нейтральный 12" xfId="655"/>
    <cellStyle name="Нейтральный 2" xfId="656"/>
    <cellStyle name="Нейтральный 2 2" xfId="657"/>
    <cellStyle name="Нейтральный 2 3" xfId="658"/>
    <cellStyle name="Нейтральный 3" xfId="659"/>
    <cellStyle name="Нейтральный 4" xfId="660"/>
    <cellStyle name="Нейтральный 5" xfId="661"/>
    <cellStyle name="Нейтральный 6" xfId="662"/>
    <cellStyle name="Нейтральный 7" xfId="663"/>
    <cellStyle name="Нейтральный 8" xfId="664"/>
    <cellStyle name="Нейтральный 9" xfId="665"/>
    <cellStyle name="Обычный 10" xfId="666"/>
    <cellStyle name="Обычный 10 2" xfId="667"/>
    <cellStyle name="Обычный 10_External sector template2 12-04-15_0к" xfId="668"/>
    <cellStyle name="Обычный 11" xfId="669"/>
    <cellStyle name="Обычный 11 2" xfId="670"/>
    <cellStyle name="Обычный 11_External sector template2 12-04-15_0к" xfId="671"/>
    <cellStyle name="Обычный 12" xfId="672"/>
    <cellStyle name="Обычный 12 2" xfId="673"/>
    <cellStyle name="Обычный 12_External sector template2 12-04-15_0к" xfId="674"/>
    <cellStyle name="Обычный 13" xfId="675"/>
    <cellStyle name="Обычный 13 2" xfId="676"/>
    <cellStyle name="Обычный 13_External sector template2 12-04-15_0к" xfId="677"/>
    <cellStyle name="Обычный 14" xfId="678"/>
    <cellStyle name="Обычный 14 2" xfId="679"/>
    <cellStyle name="Обычный 14_External sector template2 12-04-15_0к" xfId="680"/>
    <cellStyle name="Обычный 15" xfId="681"/>
    <cellStyle name="Обычный 15 2" xfId="682"/>
    <cellStyle name="Обычный 15_External sector template2 12-04-15_0к" xfId="683"/>
    <cellStyle name="Обычный 16" xfId="684"/>
    <cellStyle name="Обычный 16 2" xfId="685"/>
    <cellStyle name="Обычный 16_External sector template2 12-04-15_0к" xfId="686"/>
    <cellStyle name="Обычный 17" xfId="687"/>
    <cellStyle name="Обычный 17 2" xfId="688"/>
    <cellStyle name="Обычный 17_External sector template2 12-04-15_0к" xfId="689"/>
    <cellStyle name="Обычный 18" xfId="690"/>
    <cellStyle name="Обычный 18 2" xfId="691"/>
    <cellStyle name="Обычный 18_External sector template2 12-04-15_0к" xfId="692"/>
    <cellStyle name="Обычный 19" xfId="693"/>
    <cellStyle name="Обычный 19 2" xfId="694"/>
    <cellStyle name="Обычный 19_External sector template2 12-04-15_0к" xfId="695"/>
    <cellStyle name="Обычный 2" xfId="696"/>
    <cellStyle name="Обычный 2 2" xfId="697"/>
    <cellStyle name="Обычный 2 2 2" xfId="698"/>
    <cellStyle name="Обычный 2 2 2 2" xfId="699"/>
    <cellStyle name="Обычный 2 2 2 3" xfId="700"/>
    <cellStyle name="Обычный 2 2 2 4" xfId="701"/>
    <cellStyle name="Обычный 2 2 2 4 2" xfId="702"/>
    <cellStyle name="Обычный 2 2 2 4_Borg_01_11_2012" xfId="703"/>
    <cellStyle name="Обычный 2 2 2 5" xfId="704"/>
    <cellStyle name="Обычный 2 2 2_Borg_01_11_2012" xfId="705"/>
    <cellStyle name="Обычный 2 2 3" xfId="706"/>
    <cellStyle name="Обычный 2 2 3 2" xfId="707"/>
    <cellStyle name="Обычный 2 2 3 2 2" xfId="708"/>
    <cellStyle name="Обычный 2 2 3 2_Borg_01_11_2012" xfId="709"/>
    <cellStyle name="Обычный 2 2 3 3" xfId="710"/>
    <cellStyle name="Обычный 2 2 3_Borg_01_11_2012" xfId="711"/>
    <cellStyle name="Обычный 2 2 4" xfId="712"/>
    <cellStyle name="Обычный 2 2 5" xfId="713"/>
    <cellStyle name="Обычный 2 2 6" xfId="714"/>
    <cellStyle name="Обычный 2 2 7" xfId="715"/>
    <cellStyle name="Обычный 2 2 8" xfId="716"/>
    <cellStyle name="Обычный 2 2_External sector template2 12-04-15_0к" xfId="717"/>
    <cellStyle name="Обычный 2 3" xfId="718"/>
    <cellStyle name="Обычный 2 3 2" xfId="719"/>
    <cellStyle name="Обычный 2 3_External sector template2 12-04-15_0к" xfId="720"/>
    <cellStyle name="Обычный 2 4" xfId="721"/>
    <cellStyle name="Обычный 2 4 2" xfId="722"/>
    <cellStyle name="Обычный 2 4_External sector template2 12-04-15_0к" xfId="723"/>
    <cellStyle name="Обычный 2 5" xfId="724"/>
    <cellStyle name="Обычный 2 5 2" xfId="725"/>
    <cellStyle name="Обычный 2 5_Borg_01_11_2012" xfId="726"/>
    <cellStyle name="Обычный 2 6" xfId="727"/>
    <cellStyle name="Обычный 2 6 2" xfId="728"/>
    <cellStyle name="Обычный 2 6_External sector template2 12-04-15_0к" xfId="729"/>
    <cellStyle name="Обычный 2 7" xfId="730"/>
    <cellStyle name="Обычный 2 7 2" xfId="731"/>
    <cellStyle name="Обычный 2 7_External sector template2 12-04-15_0к" xfId="732"/>
    <cellStyle name="Обычный 2_Borg_01_11_2012" xfId="2"/>
    <cellStyle name="Обычный 20" xfId="733"/>
    <cellStyle name="Обычный 21" xfId="734"/>
    <cellStyle name="Обычный 22" xfId="735"/>
    <cellStyle name="Обычный 23" xfId="736"/>
    <cellStyle name="Обычный 24" xfId="737"/>
    <cellStyle name="Обычный 25" xfId="738"/>
    <cellStyle name="Обычный 26" xfId="739"/>
    <cellStyle name="Обычный 27" xfId="740"/>
    <cellStyle name="Обычный 28" xfId="741"/>
    <cellStyle name="Обычный 29" xfId="742"/>
    <cellStyle name="Обычный 3" xfId="743"/>
    <cellStyle name="Обычный 3 2" xfId="744"/>
    <cellStyle name="Обычный 3 2 2" xfId="745"/>
    <cellStyle name="Обычный 3 2 3" xfId="746"/>
    <cellStyle name="Обычный 3 2_Borg_01_11_2012" xfId="1"/>
    <cellStyle name="Обычный 3 3" xfId="747"/>
    <cellStyle name="Обычный 3_External sector template2 12-04-15_0к" xfId="748"/>
    <cellStyle name="Обычный 30" xfId="749"/>
    <cellStyle name="Обычный 31" xfId="750"/>
    <cellStyle name="Обычный 32" xfId="751"/>
    <cellStyle name="Обычный 33" xfId="752"/>
    <cellStyle name="Обычный 34" xfId="753"/>
    <cellStyle name="Обычный 35" xfId="754"/>
    <cellStyle name="Обычный 36" xfId="755"/>
    <cellStyle name="Обычный 37" xfId="756"/>
    <cellStyle name="Обычный 38" xfId="757"/>
    <cellStyle name="Обычный 39" xfId="758"/>
    <cellStyle name="Обычный 4" xfId="759"/>
    <cellStyle name="Обычный 4 2" xfId="760"/>
    <cellStyle name="Обычный 4 3" xfId="761"/>
    <cellStyle name="Обычный 4_External sector template2 12-04-15_0к" xfId="762"/>
    <cellStyle name="Обычный 40" xfId="763"/>
    <cellStyle name="Обычный 41" xfId="764"/>
    <cellStyle name="Обычный 42" xfId="3"/>
    <cellStyle name="Обычный 43" xfId="765"/>
    <cellStyle name="Обычный 44" xfId="766"/>
    <cellStyle name="Обычный 45" xfId="767"/>
    <cellStyle name="Обычный 46" xfId="768"/>
    <cellStyle name="Обычный 47" xfId="769"/>
    <cellStyle name="Обычный 48" xfId="770"/>
    <cellStyle name="Обычный 49" xfId="771"/>
    <cellStyle name="Обычный 5" xfId="772"/>
    <cellStyle name="Обычный 5 2" xfId="773"/>
    <cellStyle name="Обычный 50" xfId="774"/>
    <cellStyle name="Обычный 51" xfId="775"/>
    <cellStyle name="Обычный 52" xfId="776"/>
    <cellStyle name="Обычный 53" xfId="777"/>
    <cellStyle name="Обычный 54" xfId="778"/>
    <cellStyle name="Обычный 55" xfId="779"/>
    <cellStyle name="Обычный 55 2" xfId="780"/>
    <cellStyle name="Обычный 56" xfId="781"/>
    <cellStyle name="Обычный 6" xfId="782"/>
    <cellStyle name="Обычный 6 2" xfId="783"/>
    <cellStyle name="Обычный 6 3" xfId="784"/>
    <cellStyle name="Обычный 6_External sector template2 12-04-15_0к" xfId="785"/>
    <cellStyle name="Обычный 7" xfId="786"/>
    <cellStyle name="Обычный 7 2" xfId="787"/>
    <cellStyle name="Обычный 7_External sector template2 12-04-15_0к" xfId="788"/>
    <cellStyle name="Обычный 8" xfId="789"/>
    <cellStyle name="Обычный 8 2" xfId="790"/>
    <cellStyle name="Обычный 8_External sector template2 12-04-15_0к" xfId="791"/>
    <cellStyle name="Обычный 9" xfId="792"/>
    <cellStyle name="Обычный 9 2" xfId="793"/>
    <cellStyle name="Обычный 9_External sector template2 12-04-15_0к" xfId="794"/>
    <cellStyle name="Плохой 10" xfId="795"/>
    <cellStyle name="Плохой 11" xfId="796"/>
    <cellStyle name="Плохой 12" xfId="797"/>
    <cellStyle name="Плохой 2" xfId="798"/>
    <cellStyle name="Плохой 2 2" xfId="799"/>
    <cellStyle name="Плохой 2 3" xfId="800"/>
    <cellStyle name="Плохой 3" xfId="801"/>
    <cellStyle name="Плохой 4" xfId="802"/>
    <cellStyle name="Плохой 5" xfId="803"/>
    <cellStyle name="Плохой 6" xfId="804"/>
    <cellStyle name="Плохой 7" xfId="805"/>
    <cellStyle name="Плохой 8" xfId="806"/>
    <cellStyle name="Плохой 9" xfId="807"/>
    <cellStyle name="Пояснение 10" xfId="808"/>
    <cellStyle name="Пояснение 11" xfId="809"/>
    <cellStyle name="Пояснение 12" xfId="810"/>
    <cellStyle name="Пояснение 2" xfId="811"/>
    <cellStyle name="Пояснение 2 2" xfId="812"/>
    <cellStyle name="Пояснение 2 3" xfId="813"/>
    <cellStyle name="Пояснение 3" xfId="814"/>
    <cellStyle name="Пояснение 4" xfId="815"/>
    <cellStyle name="Пояснение 5" xfId="816"/>
    <cellStyle name="Пояснение 6" xfId="817"/>
    <cellStyle name="Пояснение 7" xfId="818"/>
    <cellStyle name="Пояснение 8" xfId="819"/>
    <cellStyle name="Пояснение 9" xfId="820"/>
    <cellStyle name="Примечание 10" xfId="821"/>
    <cellStyle name="Примечание 11" xfId="822"/>
    <cellStyle name="Примечание 12" xfId="823"/>
    <cellStyle name="Примечание 13" xfId="824"/>
    <cellStyle name="Примечание 13 2" xfId="825"/>
    <cellStyle name="Примечание 13 2 2" xfId="826"/>
    <cellStyle name="Примечание 13 3" xfId="827"/>
    <cellStyle name="Примечание 14" xfId="828"/>
    <cellStyle name="Примечание 14 2" xfId="829"/>
    <cellStyle name="Примечание 15" xfId="830"/>
    <cellStyle name="Примечание 2" xfId="831"/>
    <cellStyle name="Примечание 2 2" xfId="832"/>
    <cellStyle name="Примечание 2 2 2" xfId="833"/>
    <cellStyle name="Примечание 2 2 2 2" xfId="834"/>
    <cellStyle name="Примечание 2 2 2 2 2" xfId="835"/>
    <cellStyle name="Примечание 2 2 3" xfId="836"/>
    <cellStyle name="Примечание 2 3" xfId="837"/>
    <cellStyle name="Примечание 2 3 2" xfId="838"/>
    <cellStyle name="Примечание 2 3 2 2" xfId="839"/>
    <cellStyle name="Примечание 2 3 3" xfId="840"/>
    <cellStyle name="Примечание 2 4" xfId="841"/>
    <cellStyle name="Примечание 2 4 2" xfId="842"/>
    <cellStyle name="Примечание 3" xfId="843"/>
    <cellStyle name="Примечание 3 2" xfId="844"/>
    <cellStyle name="Примечание 4" xfId="845"/>
    <cellStyle name="Примечание 5" xfId="846"/>
    <cellStyle name="Примечание 6" xfId="847"/>
    <cellStyle name="Примечание 7" xfId="848"/>
    <cellStyle name="Примечание 8" xfId="849"/>
    <cellStyle name="Примечание 9" xfId="850"/>
    <cellStyle name="Процентный 2" xfId="851"/>
    <cellStyle name="Процентный 2 2" xfId="852"/>
    <cellStyle name="Процентный 2 3" xfId="853"/>
    <cellStyle name="Процентный 2 4" xfId="854"/>
    <cellStyle name="Процентный 2 5" xfId="855"/>
    <cellStyle name="Процентный 2 6" xfId="856"/>
    <cellStyle name="Процентный 2 7" xfId="857"/>
    <cellStyle name="Процентный 3" xfId="858"/>
    <cellStyle name="Процентный 3 2" xfId="859"/>
    <cellStyle name="Связанная ячейка 10" xfId="860"/>
    <cellStyle name="Связанная ячейка 11" xfId="861"/>
    <cellStyle name="Связанная ячейка 12" xfId="862"/>
    <cellStyle name="Связанная ячейка 2" xfId="863"/>
    <cellStyle name="Связанная ячейка 2 2" xfId="864"/>
    <cellStyle name="Связанная ячейка 2 3" xfId="865"/>
    <cellStyle name="Связанная ячейка 3" xfId="866"/>
    <cellStyle name="Связанная ячейка 4" xfId="867"/>
    <cellStyle name="Связанная ячейка 5" xfId="868"/>
    <cellStyle name="Связанная ячейка 6" xfId="869"/>
    <cellStyle name="Связанная ячейка 7" xfId="870"/>
    <cellStyle name="Связанная ячейка 8" xfId="871"/>
    <cellStyle name="Связанная ячейка 9" xfId="872"/>
    <cellStyle name="Стиль 1" xfId="873"/>
    <cellStyle name="Текст предупреждения 10" xfId="874"/>
    <cellStyle name="Текст предупреждения 11" xfId="875"/>
    <cellStyle name="Текст предупреждения 12" xfId="876"/>
    <cellStyle name="Текст предупреждения 2" xfId="877"/>
    <cellStyle name="Текст предупреждения 2 2" xfId="878"/>
    <cellStyle name="Текст предупреждения 2 3" xfId="879"/>
    <cellStyle name="Текст предупреждения 3" xfId="880"/>
    <cellStyle name="Текст предупреждения 4" xfId="881"/>
    <cellStyle name="Текст предупреждения 5" xfId="882"/>
    <cellStyle name="Текст предупреждения 6" xfId="883"/>
    <cellStyle name="Текст предупреждения 7" xfId="884"/>
    <cellStyle name="Текст предупреждения 8" xfId="885"/>
    <cellStyle name="Текст предупреждения 9" xfId="886"/>
    <cellStyle name="Финансовый 2" xfId="887"/>
    <cellStyle name="Финансовый 2 2" xfId="888"/>
    <cellStyle name="Хороший 10" xfId="889"/>
    <cellStyle name="Хороший 11" xfId="890"/>
    <cellStyle name="Хороший 12" xfId="891"/>
    <cellStyle name="Хороший 2" xfId="892"/>
    <cellStyle name="Хороший 2 2" xfId="893"/>
    <cellStyle name="Хороший 2 3" xfId="894"/>
    <cellStyle name="Хороший 3" xfId="895"/>
    <cellStyle name="Хороший 4" xfId="896"/>
    <cellStyle name="Хороший 5" xfId="897"/>
    <cellStyle name="Хороший 6" xfId="898"/>
    <cellStyle name="Хороший 7" xfId="899"/>
    <cellStyle name="Хороший 8" xfId="900"/>
    <cellStyle name="Хороший 9" xfId="90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9" fmlaLink="$A$1" fmlaRange="$A$25:$A$27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1</xdr:col>
          <xdr:colOff>0</xdr:colOff>
          <xdr:row>0</xdr:row>
          <xdr:rowOff>295275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"/>
  <sheetViews>
    <sheetView tabSelected="1" zoomScale="115" zoomScaleNormal="115" workbookViewId="0">
      <selection activeCell="G12" sqref="G12"/>
    </sheetView>
  </sheetViews>
  <sheetFormatPr defaultRowHeight="15"/>
  <cols>
    <col min="1" max="1" width="8.85546875" style="7"/>
    <col min="3" max="3" width="58.28515625" customWidth="1"/>
    <col min="4" max="4" width="40.7109375" style="139" bestFit="1" customWidth="1"/>
    <col min="5" max="5" width="27.28515625" style="139" bestFit="1" customWidth="1"/>
  </cols>
  <sheetData>
    <row r="1" spans="1:5" ht="31.5">
      <c r="A1" s="4">
        <v>3</v>
      </c>
      <c r="C1" s="77" t="str">
        <f>IF(Contents!$A$1=1,D1,E1)</f>
        <v>Debt-service payment schedule for external debt as</v>
      </c>
      <c r="D1" s="138" t="s">
        <v>64</v>
      </c>
      <c r="E1" s="138" t="s">
        <v>65</v>
      </c>
    </row>
    <row r="2" spans="1:5" ht="15.75">
      <c r="A2" s="4"/>
      <c r="C2" s="77"/>
      <c r="D2" s="138"/>
      <c r="E2" s="138"/>
    </row>
    <row r="3" spans="1:5">
      <c r="A3" s="4"/>
      <c r="C3" s="149" t="s">
        <v>186</v>
      </c>
      <c r="D3" s="138"/>
      <c r="E3" s="138"/>
    </row>
    <row r="4" spans="1:5" ht="7.15" customHeight="1">
      <c r="A4" s="4"/>
      <c r="C4" s="77"/>
      <c r="D4" s="138"/>
      <c r="E4" s="138"/>
    </row>
    <row r="5" spans="1:5">
      <c r="A5" s="4"/>
      <c r="C5" s="149" t="s">
        <v>178</v>
      </c>
      <c r="D5" s="138"/>
      <c r="E5" s="138"/>
    </row>
    <row r="6" spans="1:5">
      <c r="A6" s="4"/>
      <c r="C6" s="149" t="s">
        <v>177</v>
      </c>
      <c r="D6" s="138"/>
      <c r="E6" s="138"/>
    </row>
    <row r="7" spans="1:5">
      <c r="A7" s="4"/>
      <c r="C7" s="149" t="s">
        <v>175</v>
      </c>
      <c r="D7" s="138"/>
      <c r="E7" s="138"/>
    </row>
    <row r="8" spans="1:5">
      <c r="A8" s="4"/>
      <c r="C8" s="149" t="s">
        <v>173</v>
      </c>
      <c r="D8" s="138"/>
      <c r="E8" s="138"/>
    </row>
    <row r="9" spans="1:5" ht="7.15" customHeight="1">
      <c r="A9" s="4"/>
      <c r="C9" s="77"/>
      <c r="D9" s="138"/>
      <c r="E9" s="138"/>
    </row>
    <row r="10" spans="1:5">
      <c r="A10" s="4"/>
      <c r="C10" s="149" t="s">
        <v>166</v>
      </c>
      <c r="D10" s="138"/>
      <c r="E10" s="138"/>
    </row>
    <row r="11" spans="1:5">
      <c r="A11" s="4"/>
      <c r="C11" s="149" t="s">
        <v>163</v>
      </c>
      <c r="D11" s="138"/>
      <c r="E11" s="138"/>
    </row>
    <row r="12" spans="1:5">
      <c r="A12" s="4"/>
      <c r="C12" s="149" t="s">
        <v>160</v>
      </c>
      <c r="D12" s="138"/>
      <c r="E12" s="138"/>
    </row>
    <row r="13" spans="1:5">
      <c r="A13" s="4"/>
      <c r="C13" s="149" t="s">
        <v>152</v>
      </c>
      <c r="D13" s="138"/>
      <c r="E13" s="138"/>
    </row>
    <row r="14" spans="1:5" ht="7.15" customHeight="1">
      <c r="A14" s="4"/>
      <c r="C14" s="77"/>
      <c r="D14" s="138"/>
      <c r="E14" s="138"/>
    </row>
    <row r="15" spans="1:5">
      <c r="A15" s="4"/>
      <c r="C15" s="149" t="s">
        <v>151</v>
      </c>
      <c r="D15" s="138"/>
      <c r="E15" s="138"/>
    </row>
    <row r="16" spans="1:5">
      <c r="A16" s="4"/>
      <c r="C16" s="149" t="s">
        <v>149</v>
      </c>
      <c r="D16" s="138"/>
      <c r="E16" s="138"/>
    </row>
    <row r="17" spans="1:5">
      <c r="A17" s="4"/>
      <c r="C17" s="149" t="s">
        <v>146</v>
      </c>
      <c r="D17" s="138"/>
      <c r="E17" s="138"/>
    </row>
    <row r="18" spans="1:5">
      <c r="A18" s="4"/>
      <c r="C18" s="149" t="s">
        <v>144</v>
      </c>
      <c r="D18" s="138"/>
      <c r="E18" s="138"/>
    </row>
    <row r="19" spans="1:5" ht="6.6" customHeight="1">
      <c r="A19" s="4"/>
      <c r="C19" s="149"/>
    </row>
    <row r="20" spans="1:5">
      <c r="A20" s="4"/>
      <c r="C20" s="149" t="s">
        <v>137</v>
      </c>
    </row>
    <row r="21" spans="1:5">
      <c r="A21" s="4"/>
      <c r="C21" s="149" t="s">
        <v>123</v>
      </c>
      <c r="D21" s="139" t="s">
        <v>122</v>
      </c>
      <c r="E21" s="139" t="s">
        <v>123</v>
      </c>
    </row>
    <row r="22" spans="1:5">
      <c r="A22" s="4"/>
      <c r="C22" s="149" t="s">
        <v>124</v>
      </c>
      <c r="D22" s="139" t="s">
        <v>125</v>
      </c>
      <c r="E22" s="139" t="s">
        <v>124</v>
      </c>
    </row>
    <row r="23" spans="1:5">
      <c r="A23" s="4"/>
      <c r="C23" s="149" t="s">
        <v>73</v>
      </c>
      <c r="D23" s="139" t="s">
        <v>72</v>
      </c>
      <c r="E23" s="139" t="s">
        <v>73</v>
      </c>
    </row>
    <row r="24" spans="1:5" ht="6.6" customHeight="1">
      <c r="A24" s="4"/>
      <c r="C24" s="149"/>
    </row>
    <row r="25" spans="1:5">
      <c r="A25" s="5" t="s">
        <v>4</v>
      </c>
      <c r="C25" s="149" t="s">
        <v>67</v>
      </c>
      <c r="D25" s="139" t="s">
        <v>66</v>
      </c>
      <c r="E25" s="139" t="s">
        <v>67</v>
      </c>
    </row>
    <row r="26" spans="1:5">
      <c r="A26" s="5"/>
      <c r="C26" s="149" t="s">
        <v>62</v>
      </c>
      <c r="D26" s="139" t="s">
        <v>63</v>
      </c>
      <c r="E26" s="139" t="s">
        <v>62</v>
      </c>
    </row>
    <row r="27" spans="1:5">
      <c r="A27" s="6" t="s">
        <v>5</v>
      </c>
      <c r="C27" s="149" t="s">
        <v>74</v>
      </c>
      <c r="D27" s="139" t="s">
        <v>75</v>
      </c>
      <c r="E27" s="139" t="s">
        <v>74</v>
      </c>
    </row>
    <row r="28" spans="1:5">
      <c r="C28" s="149" t="s">
        <v>91</v>
      </c>
      <c r="D28" s="139" t="s">
        <v>90</v>
      </c>
      <c r="E28" s="139" t="s">
        <v>91</v>
      </c>
    </row>
    <row r="29" spans="1:5" ht="6.6" customHeight="1">
      <c r="C29" s="149"/>
    </row>
    <row r="30" spans="1:5">
      <c r="C30" s="149" t="s">
        <v>104</v>
      </c>
      <c r="D30" s="139" t="s">
        <v>103</v>
      </c>
      <c r="E30" s="139" t="s">
        <v>104</v>
      </c>
    </row>
    <row r="31" spans="1:5">
      <c r="C31" s="149" t="s">
        <v>107</v>
      </c>
      <c r="D31" s="139" t="s">
        <v>106</v>
      </c>
      <c r="E31" s="139" t="s">
        <v>107</v>
      </c>
    </row>
    <row r="32" spans="1:5">
      <c r="C32" s="149" t="s">
        <v>110</v>
      </c>
      <c r="D32" s="139" t="s">
        <v>109</v>
      </c>
      <c r="E32" s="139" t="s">
        <v>110</v>
      </c>
    </row>
    <row r="33" spans="3:5">
      <c r="C33" s="149" t="s">
        <v>115</v>
      </c>
      <c r="D33" s="139" t="s">
        <v>114</v>
      </c>
      <c r="E33" s="139" t="s">
        <v>115</v>
      </c>
    </row>
    <row r="34" spans="3:5" ht="6.6" customHeight="1">
      <c r="C34" s="149"/>
    </row>
    <row r="35" spans="3:5">
      <c r="C35" s="149" t="s">
        <v>121</v>
      </c>
      <c r="D35" s="139" t="s">
        <v>120</v>
      </c>
      <c r="E35" s="139" t="s">
        <v>121</v>
      </c>
    </row>
  </sheetData>
  <hyperlinks>
    <hyperlink ref="C26" location="'01.07.2020'!A1" display="'01.07.2020'!A1"/>
    <hyperlink ref="C25" location="'01.10.2020'!A1" display="'01.10.2020'!A1"/>
    <hyperlink ref="C23" location="'01.01.2021'!A1" display="'01.01.2021'!A1"/>
    <hyperlink ref="C27" location="'01.04.2020'!A1" display="'01.04.2020'!A1"/>
    <hyperlink ref="C28" location="'01.01.2020'!A1" display="'01.01.2020'!A1"/>
    <hyperlink ref="C30" location="'01.10.2019'!A1" display="'01.10.2019'!A1"/>
    <hyperlink ref="C31" location="'01.07.2019'!A1" display="'01.07.2019'!A1"/>
    <hyperlink ref="C32" location="'01.04.2019'!A1" display="'01.04.2019'!A1"/>
    <hyperlink ref="C33" location="'01.01.2019'!A1" display="'01.01.2019'!A1"/>
    <hyperlink ref="C35" location="'01.10.2018'!A1" display="'01.10.2018'!A1"/>
    <hyperlink ref="C21" location="'01.07.2020'!A1" display="'01.07.2020'!A1"/>
    <hyperlink ref="C22" location="'01.04.2020'!A1" display="'01.04.2020'!A1"/>
    <hyperlink ref="C20" location="'01.10.2021'!A1" display="of October 1, 2021"/>
    <hyperlink ref="C18" location="'01.01.2022'!A1" display="of January 1, 2022"/>
    <hyperlink ref="C17" location="'01.04.2020'!A1" display="'01.04.2020'!A1"/>
    <hyperlink ref="C16" location="'01.07.2022'!A1" display="of July 1, 2022"/>
    <hyperlink ref="C15" location="'01.10.2022'!A1" display="of October 1, 2022"/>
    <hyperlink ref="C13" location="'01.01.2023'!A1" display="of January 1, 2023"/>
    <hyperlink ref="C12" location="'01.04.2023'!A1" display="of April 1, 2023"/>
    <hyperlink ref="C11" location="'01.07.2023'!A1" display="of July 1, 2023"/>
    <hyperlink ref="C10" location="'01.10.2023'!A1" display="of October 1, 2023"/>
    <hyperlink ref="C8" location="'01.01.2024'!A1" display="of January 1, 2024"/>
    <hyperlink ref="C7" location="'01.01.2024'!A1" display="of January 1, 2024"/>
    <hyperlink ref="C6" location="'01.07.2024'!A1" display="of July 1, 2024"/>
    <hyperlink ref="C5" location="'01.10.2024'!A1" display="of October 1, 2024"/>
    <hyperlink ref="C3" location="'01.01.2025'!A1" display="of January 1, 2025"/>
  </hyperlinks>
  <pageMargins left="0.7" right="0.35" top="0.75" bottom="0.75" header="0.3" footer="0.3"/>
  <pageSetup paperSize="9" scale="65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19050</xdr:rowOff>
                  </from>
                  <to>
                    <xdr:col>1</xdr:col>
                    <xdr:colOff>0</xdr:colOff>
                    <xdr:row>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80" zoomScaleNormal="80" workbookViewId="0">
      <pane ySplit="4" topLeftCell="A5" activePane="bottomLeft" state="frozen"/>
      <selection activeCell="B31" sqref="B31"/>
      <selection pane="bottomLeft" activeCell="B31" sqref="B31"/>
    </sheetView>
  </sheetViews>
  <sheetFormatPr defaultRowHeight="14.25"/>
  <cols>
    <col min="1" max="1" width="51" style="36" customWidth="1"/>
    <col min="2" max="2" width="14.7109375" hidden="1" customWidth="1" collapsed="1"/>
    <col min="3" max="6" width="14.7109375" style="60" customWidth="1"/>
    <col min="7" max="9" width="14.7109375" style="60" hidden="1" customWidth="1"/>
  </cols>
  <sheetData>
    <row r="1" spans="1:10" ht="15.75">
      <c r="A1" s="150" t="s">
        <v>159</v>
      </c>
      <c r="B1" s="150"/>
      <c r="C1" s="150"/>
      <c r="D1" s="150"/>
      <c r="E1" s="150"/>
      <c r="F1" s="150"/>
      <c r="G1" s="150"/>
      <c r="H1" s="150"/>
      <c r="I1" s="150"/>
    </row>
    <row r="2" spans="1:10">
      <c r="D2" s="151" t="s">
        <v>135</v>
      </c>
      <c r="E2" s="151"/>
      <c r="F2" s="151"/>
      <c r="G2" s="151"/>
      <c r="H2" s="151"/>
      <c r="I2" s="151"/>
    </row>
    <row r="3" spans="1:10" ht="26.45" customHeight="1">
      <c r="A3" s="37"/>
      <c r="B3" s="152" t="s">
        <v>139</v>
      </c>
      <c r="C3" s="152"/>
      <c r="D3" s="152"/>
      <c r="E3" s="152"/>
      <c r="F3" s="152" t="s">
        <v>153</v>
      </c>
      <c r="G3" s="152"/>
      <c r="H3" s="152"/>
      <c r="I3" s="152"/>
      <c r="J3" s="78"/>
    </row>
    <row r="4" spans="1:10" s="20" customFormat="1" ht="15">
      <c r="A4" s="38"/>
      <c r="B4" s="62" t="s">
        <v>140</v>
      </c>
      <c r="C4" s="62" t="s">
        <v>141</v>
      </c>
      <c r="D4" s="62" t="s">
        <v>142</v>
      </c>
      <c r="E4" s="62" t="s">
        <v>143</v>
      </c>
      <c r="F4" s="63" t="s">
        <v>154</v>
      </c>
      <c r="G4" s="62" t="s">
        <v>155</v>
      </c>
      <c r="H4" s="62" t="s">
        <v>156</v>
      </c>
      <c r="I4" s="62" t="s">
        <v>157</v>
      </c>
      <c r="J4" s="79"/>
    </row>
    <row r="5" spans="1:10" ht="15.6" customHeight="1">
      <c r="A5" s="39" t="s">
        <v>126</v>
      </c>
      <c r="B5" s="66">
        <v>0</v>
      </c>
      <c r="C5" s="64">
        <v>1099.7220555174661</v>
      </c>
      <c r="D5" s="64">
        <v>1232.0163515192526</v>
      </c>
      <c r="E5" s="65">
        <v>1091.1859171213123</v>
      </c>
      <c r="F5" s="66">
        <v>1187.0153470597265</v>
      </c>
      <c r="G5" s="64">
        <v>1720.9583287631149</v>
      </c>
      <c r="H5" s="64">
        <v>4764.4902316592534</v>
      </c>
      <c r="I5" s="65">
        <v>2000.5282626920605</v>
      </c>
      <c r="J5" s="78"/>
    </row>
    <row r="6" spans="1:10">
      <c r="A6" s="40" t="s">
        <v>8</v>
      </c>
      <c r="B6" s="69">
        <v>0</v>
      </c>
      <c r="C6" s="67">
        <v>735.66490847187015</v>
      </c>
      <c r="D6" s="67">
        <v>842.18222009376609</v>
      </c>
      <c r="E6" s="68">
        <v>643.34426747530745</v>
      </c>
      <c r="F6" s="69">
        <v>721.40539086679132</v>
      </c>
      <c r="G6" s="67">
        <v>1356.4003830178929</v>
      </c>
      <c r="H6" s="67">
        <v>1700.273842475845</v>
      </c>
      <c r="I6" s="68">
        <v>825.12125568332317</v>
      </c>
      <c r="J6" s="78"/>
    </row>
    <row r="7" spans="1:10">
      <c r="A7" s="40" t="s">
        <v>9</v>
      </c>
      <c r="B7" s="69">
        <v>0</v>
      </c>
      <c r="C7" s="67">
        <v>364.05714704559591</v>
      </c>
      <c r="D7" s="67">
        <v>389.83413142548642</v>
      </c>
      <c r="E7" s="68">
        <v>447.84164964600495</v>
      </c>
      <c r="F7" s="69">
        <v>465.6099561929351</v>
      </c>
      <c r="G7" s="67">
        <v>364.55794574522213</v>
      </c>
      <c r="H7" s="67">
        <v>3064.2163891834084</v>
      </c>
      <c r="I7" s="68">
        <v>1175.4070070087373</v>
      </c>
      <c r="J7" s="78"/>
    </row>
    <row r="8" spans="1:10">
      <c r="A8" s="41" t="s">
        <v>45</v>
      </c>
      <c r="B8" s="69"/>
      <c r="C8" s="67"/>
      <c r="D8" s="67"/>
      <c r="E8" s="68"/>
      <c r="F8" s="69"/>
      <c r="G8" s="67"/>
      <c r="H8" s="67"/>
      <c r="I8" s="68"/>
      <c r="J8" s="78"/>
    </row>
    <row r="9" spans="1:10">
      <c r="A9" s="42" t="s">
        <v>47</v>
      </c>
      <c r="B9" s="69">
        <v>0</v>
      </c>
      <c r="C9" s="67">
        <v>510.51833891605139</v>
      </c>
      <c r="D9" s="67">
        <v>1032.8781377366242</v>
      </c>
      <c r="E9" s="68">
        <v>880.19802356696732</v>
      </c>
      <c r="F9" s="69">
        <v>1093.2222211773096</v>
      </c>
      <c r="G9" s="67">
        <v>1498.7487318594644</v>
      </c>
      <c r="H9" s="67">
        <v>1069.9765087991577</v>
      </c>
      <c r="I9" s="68">
        <v>1193.2111975411781</v>
      </c>
      <c r="J9" s="78"/>
    </row>
    <row r="10" spans="1:10">
      <c r="A10" s="43" t="s">
        <v>8</v>
      </c>
      <c r="B10" s="69">
        <v>0</v>
      </c>
      <c r="C10" s="67">
        <v>248.51204066725103</v>
      </c>
      <c r="D10" s="67">
        <v>705.69490584055427</v>
      </c>
      <c r="E10" s="68">
        <v>505.2260495725165</v>
      </c>
      <c r="F10" s="69">
        <v>720.99454659055425</v>
      </c>
      <c r="G10" s="67">
        <v>1198.2049366513379</v>
      </c>
      <c r="H10" s="67">
        <v>785.99004478055429</v>
      </c>
      <c r="I10" s="68">
        <v>824.24678961133793</v>
      </c>
      <c r="J10" s="78"/>
    </row>
    <row r="11" spans="1:10">
      <c r="A11" s="43" t="s">
        <v>9</v>
      </c>
      <c r="B11" s="69">
        <v>0</v>
      </c>
      <c r="C11" s="67">
        <v>262.00629824880036</v>
      </c>
      <c r="D11" s="67">
        <v>327.18323189606997</v>
      </c>
      <c r="E11" s="68">
        <v>374.97197399445082</v>
      </c>
      <c r="F11" s="69">
        <v>372.22767458675537</v>
      </c>
      <c r="G11" s="67">
        <v>300.54379520812648</v>
      </c>
      <c r="H11" s="67">
        <v>283.9864640186035</v>
      </c>
      <c r="I11" s="68">
        <v>368.96440792984009</v>
      </c>
      <c r="J11" s="78"/>
    </row>
    <row r="12" spans="1:10">
      <c r="A12" s="44" t="s">
        <v>48</v>
      </c>
      <c r="B12" s="69">
        <v>0</v>
      </c>
      <c r="C12" s="67">
        <v>0</v>
      </c>
      <c r="D12" s="67">
        <v>0</v>
      </c>
      <c r="E12" s="68">
        <v>0</v>
      </c>
      <c r="F12" s="69">
        <v>33.727499999999999</v>
      </c>
      <c r="G12" s="67">
        <v>0</v>
      </c>
      <c r="H12" s="67">
        <v>3633.02286155</v>
      </c>
      <c r="I12" s="68">
        <v>749.53472699999998</v>
      </c>
      <c r="J12" s="78"/>
    </row>
    <row r="13" spans="1:10">
      <c r="A13" s="45" t="s">
        <v>8</v>
      </c>
      <c r="B13" s="69">
        <v>0</v>
      </c>
      <c r="C13" s="67">
        <v>0</v>
      </c>
      <c r="D13" s="67">
        <v>0</v>
      </c>
      <c r="E13" s="68">
        <v>0</v>
      </c>
      <c r="F13" s="69">
        <v>0</v>
      </c>
      <c r="G13" s="67">
        <v>0</v>
      </c>
      <c r="H13" s="67">
        <v>912.35400000000004</v>
      </c>
      <c r="I13" s="68">
        <v>0</v>
      </c>
      <c r="J13" s="78"/>
    </row>
    <row r="14" spans="1:10">
      <c r="A14" s="45" t="s">
        <v>9</v>
      </c>
      <c r="B14" s="69">
        <v>0</v>
      </c>
      <c r="C14" s="67">
        <v>0</v>
      </c>
      <c r="D14" s="67">
        <v>0</v>
      </c>
      <c r="E14" s="68">
        <v>0</v>
      </c>
      <c r="F14" s="69">
        <v>33.727499999999999</v>
      </c>
      <c r="G14" s="67">
        <v>0</v>
      </c>
      <c r="H14" s="67">
        <v>2720.6688615499997</v>
      </c>
      <c r="I14" s="68">
        <v>749.53472699999998</v>
      </c>
      <c r="J14" s="78"/>
    </row>
    <row r="15" spans="1:10">
      <c r="A15" s="44" t="s">
        <v>50</v>
      </c>
      <c r="B15" s="69">
        <v>0</v>
      </c>
      <c r="C15" s="67">
        <v>553.70126490158214</v>
      </c>
      <c r="D15" s="67">
        <v>162.07941239205218</v>
      </c>
      <c r="E15" s="68">
        <v>173.9290921637689</v>
      </c>
      <c r="F15" s="69">
        <v>23.040942229125534</v>
      </c>
      <c r="G15" s="67">
        <v>186.05547382180339</v>
      </c>
      <c r="H15" s="67">
        <v>24.533312732781674</v>
      </c>
      <c r="I15" s="68">
        <v>20.824789573568577</v>
      </c>
      <c r="J15" s="78"/>
    </row>
    <row r="16" spans="1:10">
      <c r="A16" s="45" t="s">
        <v>8</v>
      </c>
      <c r="B16" s="69">
        <v>0</v>
      </c>
      <c r="C16" s="67">
        <v>487.15286780461923</v>
      </c>
      <c r="D16" s="67">
        <v>136.48731425321176</v>
      </c>
      <c r="E16" s="68">
        <v>138.11821790279092</v>
      </c>
      <c r="F16" s="69">
        <v>0.41084427623699016</v>
      </c>
      <c r="G16" s="67">
        <v>158.1954463665549</v>
      </c>
      <c r="H16" s="67">
        <v>1.9297976952904949</v>
      </c>
      <c r="I16" s="68">
        <v>0.87446607198525494</v>
      </c>
      <c r="J16" s="78"/>
    </row>
    <row r="17" spans="1:10">
      <c r="A17" s="45" t="s">
        <v>9</v>
      </c>
      <c r="B17" s="69">
        <v>0</v>
      </c>
      <c r="C17" s="67">
        <v>66.548397096962944</v>
      </c>
      <c r="D17" s="67">
        <v>25.592098138840427</v>
      </c>
      <c r="E17" s="68">
        <v>35.81087426097799</v>
      </c>
      <c r="F17" s="69">
        <v>22.630097952888544</v>
      </c>
      <c r="G17" s="67">
        <v>27.860027455248488</v>
      </c>
      <c r="H17" s="67">
        <v>22.603515037491178</v>
      </c>
      <c r="I17" s="68">
        <v>19.950323501583323</v>
      </c>
      <c r="J17" s="78"/>
    </row>
    <row r="18" spans="1:10" ht="15.6" customHeight="1">
      <c r="A18" s="46" t="s">
        <v>6</v>
      </c>
      <c r="B18" s="66">
        <v>0</v>
      </c>
      <c r="C18" s="64">
        <v>300.81281669488459</v>
      </c>
      <c r="D18" s="64">
        <v>612.26192879139421</v>
      </c>
      <c r="E18" s="65">
        <v>291.22778803011721</v>
      </c>
      <c r="F18" s="66">
        <v>430.37103631793246</v>
      </c>
      <c r="G18" s="64">
        <v>109.9938456233602</v>
      </c>
      <c r="H18" s="64">
        <v>420.88252121918924</v>
      </c>
      <c r="I18" s="65">
        <v>102.81558777417156</v>
      </c>
      <c r="J18" s="78"/>
    </row>
    <row r="19" spans="1:10">
      <c r="A19" s="40" t="s">
        <v>8</v>
      </c>
      <c r="B19" s="69">
        <v>0</v>
      </c>
      <c r="C19" s="67">
        <v>250.44269262684196</v>
      </c>
      <c r="D19" s="67">
        <v>563.7995770628354</v>
      </c>
      <c r="E19" s="68">
        <v>250.44269262684196</v>
      </c>
      <c r="F19" s="69">
        <v>395.64575793932494</v>
      </c>
      <c r="G19" s="67">
        <v>82.288873503331658</v>
      </c>
      <c r="H19" s="67">
        <v>395.64575793932494</v>
      </c>
      <c r="I19" s="68">
        <v>82.288873503331658</v>
      </c>
      <c r="J19" s="78"/>
    </row>
    <row r="20" spans="1:10">
      <c r="A20" s="40" t="s">
        <v>9</v>
      </c>
      <c r="B20" s="69">
        <v>0</v>
      </c>
      <c r="C20" s="67">
        <v>50.370124068042628</v>
      </c>
      <c r="D20" s="67">
        <v>48.462351728558765</v>
      </c>
      <c r="E20" s="68">
        <v>40.785095403275271</v>
      </c>
      <c r="F20" s="69">
        <v>34.725278378607548</v>
      </c>
      <c r="G20" s="67">
        <v>27.704972120028547</v>
      </c>
      <c r="H20" s="67">
        <v>25.236763279864309</v>
      </c>
      <c r="I20" s="68">
        <v>20.5267142708399</v>
      </c>
      <c r="J20" s="78"/>
    </row>
    <row r="21" spans="1:10">
      <c r="A21" s="41" t="s">
        <v>45</v>
      </c>
      <c r="B21" s="69"/>
      <c r="C21" s="67"/>
      <c r="D21" s="67"/>
      <c r="E21" s="68"/>
      <c r="F21" s="69"/>
      <c r="G21" s="67"/>
      <c r="H21" s="67"/>
      <c r="I21" s="68"/>
      <c r="J21" s="78"/>
    </row>
    <row r="22" spans="1:10">
      <c r="A22" s="42" t="s">
        <v>47</v>
      </c>
      <c r="B22" s="69">
        <v>0</v>
      </c>
      <c r="C22" s="67">
        <v>299.8950264239557</v>
      </c>
      <c r="D22" s="67">
        <v>611.30390536508651</v>
      </c>
      <c r="E22" s="68">
        <v>290.26976460380956</v>
      </c>
      <c r="F22" s="69">
        <v>429.41389401763706</v>
      </c>
      <c r="G22" s="67">
        <v>109.05920903021625</v>
      </c>
      <c r="H22" s="67">
        <v>419.92711426630717</v>
      </c>
      <c r="I22" s="68">
        <v>101.86018082128948</v>
      </c>
      <c r="J22" s="78"/>
    </row>
    <row r="23" spans="1:10">
      <c r="A23" s="43" t="s">
        <v>8</v>
      </c>
      <c r="B23" s="69">
        <v>0</v>
      </c>
      <c r="C23" s="67">
        <v>250.44269262684196</v>
      </c>
      <c r="D23" s="67">
        <v>563.7995770628354</v>
      </c>
      <c r="E23" s="68">
        <v>250.44269262684196</v>
      </c>
      <c r="F23" s="69">
        <v>395.64575793932494</v>
      </c>
      <c r="G23" s="67">
        <v>82.288873503331658</v>
      </c>
      <c r="H23" s="67">
        <v>395.64575793932494</v>
      </c>
      <c r="I23" s="68">
        <v>82.288873503331658</v>
      </c>
      <c r="J23" s="78"/>
    </row>
    <row r="24" spans="1:10">
      <c r="A24" s="43" t="s">
        <v>9</v>
      </c>
      <c r="B24" s="69">
        <v>0</v>
      </c>
      <c r="C24" s="67">
        <v>49.452333797113745</v>
      </c>
      <c r="D24" s="67">
        <v>47.50432830225111</v>
      </c>
      <c r="E24" s="68">
        <v>39.827071976967616</v>
      </c>
      <c r="F24" s="69">
        <v>33.768136078312104</v>
      </c>
      <c r="G24" s="67">
        <v>26.770335526884594</v>
      </c>
      <c r="H24" s="67">
        <v>24.28135632698222</v>
      </c>
      <c r="I24" s="68">
        <v>19.57130731795781</v>
      </c>
      <c r="J24" s="78"/>
    </row>
    <row r="25" spans="1:10" ht="15.6" customHeight="1">
      <c r="A25" s="46" t="s">
        <v>127</v>
      </c>
      <c r="B25" s="66">
        <v>0</v>
      </c>
      <c r="C25" s="64">
        <v>185.48181197103656</v>
      </c>
      <c r="D25" s="64">
        <v>119.26438048985719</v>
      </c>
      <c r="E25" s="65">
        <v>108.58723782886132</v>
      </c>
      <c r="F25" s="66">
        <v>91.07642833454625</v>
      </c>
      <c r="G25" s="64">
        <v>70.577801795152268</v>
      </c>
      <c r="H25" s="64">
        <v>82.255230227795749</v>
      </c>
      <c r="I25" s="65">
        <v>73.205107605545081</v>
      </c>
      <c r="J25" s="78"/>
    </row>
    <row r="26" spans="1:10">
      <c r="A26" s="40" t="s">
        <v>8</v>
      </c>
      <c r="B26" s="69">
        <v>0</v>
      </c>
      <c r="C26" s="67">
        <v>168.52888717601309</v>
      </c>
      <c r="D26" s="67">
        <v>101.30631147029311</v>
      </c>
      <c r="E26" s="68">
        <v>95.005559618774043</v>
      </c>
      <c r="F26" s="69">
        <v>77.288294468585178</v>
      </c>
      <c r="G26" s="67">
        <v>59.511353192305229</v>
      </c>
      <c r="H26" s="67">
        <v>72.234639106600795</v>
      </c>
      <c r="I26" s="68">
        <v>63.541012646260334</v>
      </c>
      <c r="J26" s="78"/>
    </row>
    <row r="27" spans="1:10">
      <c r="A27" s="40" t="s">
        <v>9</v>
      </c>
      <c r="B27" s="69">
        <v>0</v>
      </c>
      <c r="C27" s="67">
        <v>16.952924795023478</v>
      </c>
      <c r="D27" s="67">
        <v>17.958069019564078</v>
      </c>
      <c r="E27" s="68">
        <v>13.581678210087281</v>
      </c>
      <c r="F27" s="69">
        <v>13.788133865961068</v>
      </c>
      <c r="G27" s="67">
        <v>11.066448602847034</v>
      </c>
      <c r="H27" s="67">
        <v>10.020591121194958</v>
      </c>
      <c r="I27" s="68">
        <v>9.6640949592847409</v>
      </c>
      <c r="J27" s="78"/>
    </row>
    <row r="28" spans="1:10">
      <c r="A28" s="41" t="s">
        <v>45</v>
      </c>
      <c r="B28" s="69"/>
      <c r="C28" s="67"/>
      <c r="D28" s="67"/>
      <c r="E28" s="68"/>
      <c r="F28" s="69"/>
      <c r="G28" s="67"/>
      <c r="H28" s="67"/>
      <c r="I28" s="68"/>
      <c r="J28" s="78"/>
    </row>
    <row r="29" spans="1:10">
      <c r="A29" s="42" t="s">
        <v>47</v>
      </c>
      <c r="B29" s="69">
        <v>0</v>
      </c>
      <c r="C29" s="67">
        <v>152.34241907448629</v>
      </c>
      <c r="D29" s="67">
        <v>38.715434943092127</v>
      </c>
      <c r="E29" s="68">
        <v>90.206237540791847</v>
      </c>
      <c r="F29" s="69">
        <v>27.875242996847341</v>
      </c>
      <c r="G29" s="67">
        <v>64.050030600353011</v>
      </c>
      <c r="H29" s="67">
        <v>30.158699205587901</v>
      </c>
      <c r="I29" s="68">
        <v>65.168250745034527</v>
      </c>
      <c r="J29" s="78"/>
    </row>
    <row r="30" spans="1:10">
      <c r="A30" s="43" t="s">
        <v>8</v>
      </c>
      <c r="B30" s="69">
        <v>0</v>
      </c>
      <c r="C30" s="67">
        <v>141.61679460076076</v>
      </c>
      <c r="D30" s="67">
        <v>30.934378672251022</v>
      </c>
      <c r="E30" s="68">
        <v>82.378379421814813</v>
      </c>
      <c r="F30" s="69">
        <v>21.420743526292931</v>
      </c>
      <c r="G30" s="67">
        <v>58.542729105723623</v>
      </c>
      <c r="H30" s="67">
        <v>24.843942171766699</v>
      </c>
      <c r="I30" s="68">
        <v>61.030872227332679</v>
      </c>
      <c r="J30" s="78"/>
    </row>
    <row r="31" spans="1:10">
      <c r="A31" s="43" t="s">
        <v>9</v>
      </c>
      <c r="B31" s="69">
        <v>0</v>
      </c>
      <c r="C31" s="67">
        <v>10.725624473725532</v>
      </c>
      <c r="D31" s="67">
        <v>7.7810562708411037</v>
      </c>
      <c r="E31" s="68">
        <v>7.8278581189770389</v>
      </c>
      <c r="F31" s="69">
        <v>6.454499470554409</v>
      </c>
      <c r="G31" s="67">
        <v>5.507301494629381</v>
      </c>
      <c r="H31" s="67">
        <v>5.3147570338212002</v>
      </c>
      <c r="I31" s="68">
        <v>4.1373785177018521</v>
      </c>
      <c r="J31" s="78"/>
    </row>
    <row r="32" spans="1:10">
      <c r="A32" s="44" t="s">
        <v>48</v>
      </c>
      <c r="B32" s="69">
        <v>0</v>
      </c>
      <c r="C32" s="67">
        <v>5.2368421100000004</v>
      </c>
      <c r="D32" s="67">
        <v>61.05064505</v>
      </c>
      <c r="E32" s="68">
        <v>5.2368421100000004</v>
      </c>
      <c r="F32" s="69">
        <v>58.483844609999998</v>
      </c>
      <c r="G32" s="67">
        <v>5.2368421100000004</v>
      </c>
      <c r="H32" s="67">
        <v>49.667048279999996</v>
      </c>
      <c r="I32" s="68">
        <v>5.2368421100000004</v>
      </c>
      <c r="J32" s="78"/>
    </row>
    <row r="33" spans="1:13">
      <c r="A33" s="45" t="s">
        <v>8</v>
      </c>
      <c r="B33" s="69">
        <v>0</v>
      </c>
      <c r="C33" s="67">
        <v>0</v>
      </c>
      <c r="D33" s="67">
        <v>51.533187499999997</v>
      </c>
      <c r="E33" s="68">
        <v>0</v>
      </c>
      <c r="F33" s="69">
        <v>51.533187499999997</v>
      </c>
      <c r="G33" s="67">
        <v>0</v>
      </c>
      <c r="H33" s="67">
        <v>45.283187499999997</v>
      </c>
      <c r="I33" s="68">
        <v>0</v>
      </c>
      <c r="J33" s="78"/>
    </row>
    <row r="34" spans="1:13">
      <c r="A34" s="45" t="s">
        <v>9</v>
      </c>
      <c r="B34" s="69">
        <v>0</v>
      </c>
      <c r="C34" s="67">
        <v>5.2368421100000004</v>
      </c>
      <c r="D34" s="67">
        <v>9.5174575499999996</v>
      </c>
      <c r="E34" s="68">
        <v>5.2368421100000004</v>
      </c>
      <c r="F34" s="69">
        <v>6.9506571099999999</v>
      </c>
      <c r="G34" s="67">
        <v>5.2368421100000004</v>
      </c>
      <c r="H34" s="67">
        <v>4.38386078</v>
      </c>
      <c r="I34" s="68">
        <v>5.2368421100000004</v>
      </c>
      <c r="J34" s="78"/>
    </row>
    <row r="35" spans="1:13">
      <c r="A35" s="44" t="s">
        <v>52</v>
      </c>
      <c r="B35" s="69">
        <v>0</v>
      </c>
      <c r="C35" s="67">
        <v>27.902550786550318</v>
      </c>
      <c r="D35" s="67">
        <v>19.498300496765065</v>
      </c>
      <c r="E35" s="68">
        <v>13.14415817806948</v>
      </c>
      <c r="F35" s="69">
        <v>4.7173407276989057</v>
      </c>
      <c r="G35" s="67">
        <v>1.2909290847992543</v>
      </c>
      <c r="H35" s="67">
        <v>2.42948274220785</v>
      </c>
      <c r="I35" s="68">
        <v>2.8000147505105457</v>
      </c>
      <c r="J35" s="78"/>
    </row>
    <row r="36" spans="1:13">
      <c r="A36" s="45" t="s">
        <v>8</v>
      </c>
      <c r="B36" s="69">
        <v>0</v>
      </c>
      <c r="C36" s="67">
        <v>26.912092575252373</v>
      </c>
      <c r="D36" s="67">
        <v>18.838745298042092</v>
      </c>
      <c r="E36" s="68">
        <v>12.627180196959237</v>
      </c>
      <c r="F36" s="69">
        <v>4.3343634422922452</v>
      </c>
      <c r="G36" s="67">
        <v>0.96862408658160293</v>
      </c>
      <c r="H36" s="67">
        <v>2.1075094348340921</v>
      </c>
      <c r="I36" s="68">
        <v>2.5101404189276577</v>
      </c>
      <c r="J36" s="78"/>
    </row>
    <row r="37" spans="1:13">
      <c r="A37" s="45" t="s">
        <v>9</v>
      </c>
      <c r="B37" s="69">
        <v>0</v>
      </c>
      <c r="C37" s="67">
        <v>0.9904582112979442</v>
      </c>
      <c r="D37" s="67">
        <v>0.65955519872297486</v>
      </c>
      <c r="E37" s="68">
        <v>0.51697798111024251</v>
      </c>
      <c r="F37" s="69">
        <v>0.38297728540666037</v>
      </c>
      <c r="G37" s="67">
        <v>0.3223049982176513</v>
      </c>
      <c r="H37" s="67">
        <v>0.32197330737375796</v>
      </c>
      <c r="I37" s="68">
        <v>0.289874331582888</v>
      </c>
      <c r="J37" s="78"/>
    </row>
    <row r="38" spans="1:13" ht="15.6" customHeight="1">
      <c r="A38" s="46" t="s">
        <v>128</v>
      </c>
      <c r="B38" s="66">
        <v>0</v>
      </c>
      <c r="C38" s="64">
        <v>876.27590333940884</v>
      </c>
      <c r="D38" s="64">
        <v>756.41269137373638</v>
      </c>
      <c r="E38" s="65">
        <v>923.8323060640621</v>
      </c>
      <c r="F38" s="66">
        <v>594.47949993272186</v>
      </c>
      <c r="G38" s="64">
        <v>745.03482517005455</v>
      </c>
      <c r="H38" s="64">
        <v>564.6967275515949</v>
      </c>
      <c r="I38" s="65">
        <v>811.61796962542098</v>
      </c>
      <c r="J38" s="78"/>
    </row>
    <row r="39" spans="1:13">
      <c r="A39" s="40" t="s">
        <v>8</v>
      </c>
      <c r="B39" s="69">
        <v>0</v>
      </c>
      <c r="C39" s="67">
        <v>698.45737830590338</v>
      </c>
      <c r="D39" s="67">
        <v>570.18933841532953</v>
      </c>
      <c r="E39" s="68">
        <v>654.05247741047742</v>
      </c>
      <c r="F39" s="69">
        <v>392.60805969416992</v>
      </c>
      <c r="G39" s="67">
        <v>628.72543702460621</v>
      </c>
      <c r="H39" s="67">
        <v>252.54924068892177</v>
      </c>
      <c r="I39" s="68">
        <v>514.67365272302982</v>
      </c>
      <c r="J39" s="78"/>
    </row>
    <row r="40" spans="1:13">
      <c r="A40" s="40" t="s">
        <v>9</v>
      </c>
      <c r="B40" s="69">
        <v>0</v>
      </c>
      <c r="C40" s="67">
        <v>177.81852503350552</v>
      </c>
      <c r="D40" s="67">
        <v>186.22335295840691</v>
      </c>
      <c r="E40" s="68">
        <v>269.77982865358467</v>
      </c>
      <c r="F40" s="69">
        <v>201.871440238552</v>
      </c>
      <c r="G40" s="67">
        <v>116.30938814544828</v>
      </c>
      <c r="H40" s="67">
        <v>312.14748686267313</v>
      </c>
      <c r="I40" s="68">
        <v>296.94431690239117</v>
      </c>
      <c r="J40" s="78"/>
      <c r="M40" s="23"/>
    </row>
    <row r="41" spans="1:13">
      <c r="A41" s="41" t="s">
        <v>45</v>
      </c>
      <c r="B41" s="69"/>
      <c r="C41" s="67"/>
      <c r="D41" s="67"/>
      <c r="E41" s="68"/>
      <c r="F41" s="69"/>
      <c r="G41" s="67"/>
      <c r="H41" s="67"/>
      <c r="I41" s="68"/>
      <c r="J41" s="78"/>
      <c r="M41" s="23"/>
    </row>
    <row r="42" spans="1:13">
      <c r="A42" s="42" t="s">
        <v>47</v>
      </c>
      <c r="B42" s="69">
        <v>0</v>
      </c>
      <c r="C42" s="67">
        <v>832.45586447940889</v>
      </c>
      <c r="D42" s="67">
        <v>720.2730526737364</v>
      </c>
      <c r="E42" s="68">
        <v>880.01376720406222</v>
      </c>
      <c r="F42" s="69">
        <v>558.33261125272179</v>
      </c>
      <c r="G42" s="67">
        <v>303.42961965005458</v>
      </c>
      <c r="H42" s="67">
        <v>386.50923653746986</v>
      </c>
      <c r="I42" s="68">
        <v>609.54019079542104</v>
      </c>
      <c r="J42" s="78"/>
      <c r="M42" s="23"/>
    </row>
    <row r="43" spans="1:13">
      <c r="A43" s="43" t="s">
        <v>8</v>
      </c>
      <c r="B43" s="69">
        <v>0</v>
      </c>
      <c r="C43" s="67">
        <v>698.45737830590338</v>
      </c>
      <c r="D43" s="67">
        <v>570.18933841532953</v>
      </c>
      <c r="E43" s="68">
        <v>654.05247741047754</v>
      </c>
      <c r="F43" s="69">
        <v>392.60805969416981</v>
      </c>
      <c r="G43" s="67">
        <v>228.72543702460626</v>
      </c>
      <c r="H43" s="67">
        <v>252.54924068892174</v>
      </c>
      <c r="I43" s="68">
        <v>514.67365272302982</v>
      </c>
      <c r="J43" s="78"/>
      <c r="M43" s="23"/>
    </row>
    <row r="44" spans="1:13">
      <c r="A44" s="43" t="s">
        <v>9</v>
      </c>
      <c r="B44" s="69">
        <v>0</v>
      </c>
      <c r="C44" s="67">
        <v>133.99848617350554</v>
      </c>
      <c r="D44" s="67">
        <v>150.08371425840684</v>
      </c>
      <c r="E44" s="68">
        <v>225.96128979358465</v>
      </c>
      <c r="F44" s="69">
        <v>165.72455155855198</v>
      </c>
      <c r="G44" s="67">
        <v>74.704182625448311</v>
      </c>
      <c r="H44" s="67">
        <v>133.95999584854815</v>
      </c>
      <c r="I44" s="68">
        <v>94.866538072391279</v>
      </c>
      <c r="J44" s="78"/>
      <c r="M44" s="23"/>
    </row>
    <row r="45" spans="1:13">
      <c r="A45" s="47" t="s">
        <v>61</v>
      </c>
      <c r="B45" s="69">
        <v>0</v>
      </c>
      <c r="C45" s="67">
        <v>30.548432949999984</v>
      </c>
      <c r="D45" s="67">
        <v>63.175915290000034</v>
      </c>
      <c r="E45" s="68">
        <v>40.487111919999968</v>
      </c>
      <c r="F45" s="69">
        <v>74.23817102000001</v>
      </c>
      <c r="G45" s="67">
        <v>47.888231639999987</v>
      </c>
      <c r="H45" s="67">
        <v>71.753279380000009</v>
      </c>
      <c r="I45" s="68">
        <v>47.043574249999978</v>
      </c>
      <c r="J45" s="78"/>
      <c r="M45" s="23"/>
    </row>
    <row r="46" spans="1:13">
      <c r="A46" s="48" t="s">
        <v>8</v>
      </c>
      <c r="B46" s="69">
        <v>0</v>
      </c>
      <c r="C46" s="67">
        <v>20.761501869999982</v>
      </c>
      <c r="D46" s="67">
        <v>39.112686030000035</v>
      </c>
      <c r="E46" s="68">
        <v>28.381501869999973</v>
      </c>
      <c r="F46" s="69">
        <v>44.935659970000017</v>
      </c>
      <c r="G46" s="67">
        <v>36.001501869999991</v>
      </c>
      <c r="H46" s="67">
        <v>44.935659970000017</v>
      </c>
      <c r="I46" s="68">
        <v>36.176501869999989</v>
      </c>
      <c r="J46" s="78"/>
      <c r="M46" s="23"/>
    </row>
    <row r="47" spans="1:13">
      <c r="A47" s="48" t="s">
        <v>9</v>
      </c>
      <c r="B47" s="69">
        <v>0</v>
      </c>
      <c r="C47" s="67">
        <v>9.7869310800000004</v>
      </c>
      <c r="D47" s="67">
        <v>24.063229260000004</v>
      </c>
      <c r="E47" s="68">
        <v>12.105610049999997</v>
      </c>
      <c r="F47" s="69">
        <v>29.302511049999996</v>
      </c>
      <c r="G47" s="67">
        <v>11.886729769999999</v>
      </c>
      <c r="H47" s="67">
        <v>26.817619409999999</v>
      </c>
      <c r="I47" s="68">
        <v>10.867072379999987</v>
      </c>
      <c r="J47" s="78"/>
      <c r="M47" s="23"/>
    </row>
    <row r="48" spans="1:13">
      <c r="A48" s="44" t="s">
        <v>48</v>
      </c>
      <c r="B48" s="69">
        <v>0</v>
      </c>
      <c r="C48" s="67">
        <v>43.820038860000004</v>
      </c>
      <c r="D48" s="67">
        <v>36.139638699999999</v>
      </c>
      <c r="E48" s="68">
        <v>43.818538860000004</v>
      </c>
      <c r="F48" s="69">
        <v>36.146888679999996</v>
      </c>
      <c r="G48" s="67">
        <v>441.60520552000003</v>
      </c>
      <c r="H48" s="67">
        <v>178.18749101412502</v>
      </c>
      <c r="I48" s="68">
        <v>202.07777883</v>
      </c>
      <c r="J48" s="78"/>
      <c r="M48" s="23"/>
    </row>
    <row r="49" spans="1:13">
      <c r="A49" s="45" t="s">
        <v>8</v>
      </c>
      <c r="B49" s="69">
        <v>0</v>
      </c>
      <c r="C49" s="67">
        <v>0</v>
      </c>
      <c r="D49" s="67">
        <v>0</v>
      </c>
      <c r="E49" s="68">
        <v>0</v>
      </c>
      <c r="F49" s="69">
        <v>0</v>
      </c>
      <c r="G49" s="67">
        <v>400</v>
      </c>
      <c r="H49" s="67">
        <v>0</v>
      </c>
      <c r="I49" s="68">
        <v>0</v>
      </c>
      <c r="J49" s="78"/>
      <c r="M49" s="23"/>
    </row>
    <row r="50" spans="1:13">
      <c r="A50" s="45" t="s">
        <v>9</v>
      </c>
      <c r="B50" s="69">
        <v>0</v>
      </c>
      <c r="C50" s="67">
        <v>43.820038860000004</v>
      </c>
      <c r="D50" s="67">
        <v>36.139638699999999</v>
      </c>
      <c r="E50" s="68">
        <v>43.818538860000004</v>
      </c>
      <c r="F50" s="69">
        <v>36.146888679999996</v>
      </c>
      <c r="G50" s="67">
        <v>41.605205520000005</v>
      </c>
      <c r="H50" s="67">
        <v>178.18749101412502</v>
      </c>
      <c r="I50" s="68">
        <v>202.07777883</v>
      </c>
      <c r="J50" s="78"/>
      <c r="M50" s="23"/>
    </row>
    <row r="51" spans="1:13" ht="15.6" customHeight="1">
      <c r="A51" s="46" t="s">
        <v>40</v>
      </c>
      <c r="B51" s="66">
        <v>0</v>
      </c>
      <c r="C51" s="64">
        <v>885.01138321227108</v>
      </c>
      <c r="D51" s="64">
        <v>727.61440871084574</v>
      </c>
      <c r="E51" s="65">
        <v>2373.9251532280141</v>
      </c>
      <c r="F51" s="66">
        <v>625.51935604685377</v>
      </c>
      <c r="G51" s="64">
        <v>367.9285245352558</v>
      </c>
      <c r="H51" s="64">
        <v>253.75525024933108</v>
      </c>
      <c r="I51" s="65">
        <v>1393.4005157325435</v>
      </c>
      <c r="J51" s="78"/>
    </row>
    <row r="52" spans="1:13">
      <c r="A52" s="40" t="s">
        <v>8</v>
      </c>
      <c r="B52" s="69">
        <v>0</v>
      </c>
      <c r="C52" s="67">
        <v>716.15928990731004</v>
      </c>
      <c r="D52" s="67">
        <v>567.51932767739777</v>
      </c>
      <c r="E52" s="68">
        <v>2113.9351809145369</v>
      </c>
      <c r="F52" s="69">
        <v>490.48060992591445</v>
      </c>
      <c r="G52" s="67">
        <v>289.880792735591</v>
      </c>
      <c r="H52" s="67">
        <v>189.7274953514123</v>
      </c>
      <c r="I52" s="68">
        <v>1079.2040378770832</v>
      </c>
      <c r="J52" s="78"/>
    </row>
    <row r="53" spans="1:13">
      <c r="A53" s="49" t="s">
        <v>9</v>
      </c>
      <c r="B53" s="71">
        <v>0</v>
      </c>
      <c r="C53" s="67">
        <v>168.8520933049611</v>
      </c>
      <c r="D53" s="67">
        <v>160.09508103344797</v>
      </c>
      <c r="E53" s="70">
        <v>259.98997231347698</v>
      </c>
      <c r="F53" s="71">
        <v>135.03874612093938</v>
      </c>
      <c r="G53" s="72">
        <v>78.047731799664803</v>
      </c>
      <c r="H53" s="72">
        <v>64.027754897918797</v>
      </c>
      <c r="I53" s="70">
        <v>314.19647785546022</v>
      </c>
      <c r="J53" s="78"/>
    </row>
    <row r="54" spans="1:13" ht="15.6" customHeight="1">
      <c r="A54" s="50" t="s">
        <v>7</v>
      </c>
      <c r="B54" s="58">
        <v>0</v>
      </c>
      <c r="C54" s="56">
        <v>3347.3039707350672</v>
      </c>
      <c r="D54" s="56">
        <v>3447.5697608850865</v>
      </c>
      <c r="E54" s="57">
        <v>4788.7584022723668</v>
      </c>
      <c r="F54" s="58">
        <v>2928.4616676917813</v>
      </c>
      <c r="G54" s="56">
        <v>3014.4933258869378</v>
      </c>
      <c r="H54" s="56">
        <v>6086.0799609071646</v>
      </c>
      <c r="I54" s="57">
        <v>4381.5674434297416</v>
      </c>
      <c r="J54" s="78"/>
    </row>
    <row r="55" spans="1:13">
      <c r="A55" s="51" t="s">
        <v>8</v>
      </c>
      <c r="B55" s="69">
        <v>0</v>
      </c>
      <c r="C55" s="67">
        <v>2569.2531564879387</v>
      </c>
      <c r="D55" s="67">
        <v>2644.9967747196224</v>
      </c>
      <c r="E55" s="68">
        <v>3756.7801780459376</v>
      </c>
      <c r="F55" s="69">
        <v>2077.428112894786</v>
      </c>
      <c r="G55" s="67">
        <v>2416.806839473727</v>
      </c>
      <c r="H55" s="67">
        <v>2610.4309755621048</v>
      </c>
      <c r="I55" s="68">
        <v>2564.8288324330279</v>
      </c>
      <c r="J55" s="78"/>
    </row>
    <row r="56" spans="1:13">
      <c r="A56" s="52" t="s">
        <v>9</v>
      </c>
      <c r="B56" s="71">
        <v>0</v>
      </c>
      <c r="C56" s="72">
        <v>778.05081424712853</v>
      </c>
      <c r="D56" s="72">
        <v>802.57298616546404</v>
      </c>
      <c r="E56" s="70">
        <v>1031.9782242264291</v>
      </c>
      <c r="F56" s="71">
        <v>851.03355479699508</v>
      </c>
      <c r="G56" s="72">
        <v>597.6864864132109</v>
      </c>
      <c r="H56" s="72">
        <v>3475.6489853450598</v>
      </c>
      <c r="I56" s="70">
        <v>1816.7386109967133</v>
      </c>
      <c r="J56" s="78"/>
    </row>
    <row r="57" spans="1:13" ht="6" customHeight="1">
      <c r="A57" s="53"/>
      <c r="B57" s="60"/>
    </row>
    <row r="58" spans="1:13" ht="25.5">
      <c r="A58" s="54" t="s">
        <v>25</v>
      </c>
      <c r="B58" s="75">
        <v>0</v>
      </c>
      <c r="C58" s="73">
        <v>406.9236516365836</v>
      </c>
      <c r="D58" s="140">
        <v>1218.1247572698901</v>
      </c>
      <c r="E58" s="141">
        <v>676.69067128754637</v>
      </c>
      <c r="F58" s="142">
        <v>1023.0110878844207</v>
      </c>
      <c r="G58" s="140">
        <v>477.35227575534589</v>
      </c>
      <c r="H58" s="140">
        <v>998.63180549933372</v>
      </c>
      <c r="I58" s="141">
        <v>458.22569358682267</v>
      </c>
      <c r="J58" s="78"/>
    </row>
    <row r="59" spans="1:13">
      <c r="A59" s="40" t="s">
        <v>8</v>
      </c>
      <c r="B59" s="69">
        <v>0</v>
      </c>
      <c r="C59" s="67">
        <v>250.44269262684196</v>
      </c>
      <c r="D59" s="67">
        <v>1030.6943493188928</v>
      </c>
      <c r="E59" s="68">
        <v>502.67342131210745</v>
      </c>
      <c r="F59" s="69">
        <v>862.54053019538242</v>
      </c>
      <c r="G59" s="67">
        <v>334.51960218859716</v>
      </c>
      <c r="H59" s="67">
        <v>862.54053019538242</v>
      </c>
      <c r="I59" s="68">
        <v>334.51960218859716</v>
      </c>
      <c r="J59" s="78"/>
    </row>
    <row r="60" spans="1:13">
      <c r="A60" s="49" t="s">
        <v>9</v>
      </c>
      <c r="B60" s="71">
        <v>0</v>
      </c>
      <c r="C60" s="72">
        <v>156.48095900974161</v>
      </c>
      <c r="D60" s="72">
        <v>187.43040795099731</v>
      </c>
      <c r="E60" s="70">
        <v>174.01724997543897</v>
      </c>
      <c r="F60" s="71">
        <v>160.47055768903829</v>
      </c>
      <c r="G60" s="72">
        <v>142.83267356674872</v>
      </c>
      <c r="H60" s="72">
        <v>136.09127530395131</v>
      </c>
      <c r="I60" s="70">
        <v>123.70609139822548</v>
      </c>
      <c r="J60" s="78"/>
    </row>
    <row r="61" spans="1:13" ht="7.5" customHeight="1">
      <c r="A61" s="53"/>
      <c r="B61" s="60"/>
    </row>
    <row r="62" spans="1:13" ht="31.15" customHeight="1">
      <c r="A62" s="54" t="s">
        <v>60</v>
      </c>
      <c r="B62" s="75">
        <v>0</v>
      </c>
      <c r="C62" s="73">
        <v>19753.3508</v>
      </c>
      <c r="D62" s="140">
        <v>5927.0171999999993</v>
      </c>
      <c r="E62" s="141">
        <v>6307.7028999999993</v>
      </c>
      <c r="F62" s="142">
        <v>842.57500000000005</v>
      </c>
      <c r="G62" s="140">
        <v>6803.7882</v>
      </c>
      <c r="H62" s="140">
        <v>897.14890000000014</v>
      </c>
      <c r="I62" s="141">
        <v>761.53340000000003</v>
      </c>
      <c r="J62" s="78"/>
    </row>
    <row r="63" spans="1:13">
      <c r="A63" s="143" t="s">
        <v>161</v>
      </c>
      <c r="B63" s="69">
        <v>0</v>
      </c>
      <c r="C63" s="67">
        <v>17329.744999999999</v>
      </c>
      <c r="D63" s="67">
        <v>4991.1499999999996</v>
      </c>
      <c r="E63" s="68">
        <v>4999.1549999999997</v>
      </c>
      <c r="F63" s="69">
        <v>15.023999999999999</v>
      </c>
      <c r="G63" s="67">
        <v>5784.9859999999999</v>
      </c>
      <c r="H63" s="67">
        <v>70.569999999999993</v>
      </c>
      <c r="I63" s="68">
        <v>31.978000000000002</v>
      </c>
      <c r="J63" s="78"/>
    </row>
    <row r="64" spans="1:13">
      <c r="A64" s="144" t="s">
        <v>162</v>
      </c>
      <c r="B64" s="71">
        <v>0</v>
      </c>
      <c r="C64" s="72">
        <v>2423.6058000000003</v>
      </c>
      <c r="D64" s="72">
        <v>935.86719999999991</v>
      </c>
      <c r="E64" s="70">
        <v>1308.5478999999998</v>
      </c>
      <c r="F64" s="71">
        <v>827.55100000000004</v>
      </c>
      <c r="G64" s="72">
        <v>1018.8022</v>
      </c>
      <c r="H64" s="72">
        <v>826.57890000000009</v>
      </c>
      <c r="I64" s="70">
        <v>729.55540000000008</v>
      </c>
      <c r="J64" s="78"/>
    </row>
    <row r="65" spans="1:10" ht="6.75" customHeight="1">
      <c r="A65" s="53"/>
      <c r="J65" s="80"/>
    </row>
    <row r="66" spans="1:10">
      <c r="A66" s="55" t="s">
        <v>129</v>
      </c>
    </row>
    <row r="67" spans="1:10">
      <c r="A67" s="55" t="s">
        <v>130</v>
      </c>
    </row>
    <row r="68" spans="1:10">
      <c r="A68" s="55" t="s">
        <v>131</v>
      </c>
    </row>
    <row r="69" spans="1:10">
      <c r="A69" s="55" t="s">
        <v>132</v>
      </c>
    </row>
  </sheetData>
  <mergeCells count="4">
    <mergeCell ref="A1:I1"/>
    <mergeCell ref="D2:I2"/>
    <mergeCell ref="B3:E3"/>
    <mergeCell ref="F3:I3"/>
  </mergeCells>
  <pageMargins left="0.15748031496062992" right="0.15748031496062992" top="0.63" bottom="0.27" header="0.31496062992125984" footer="0.17"/>
  <pageSetup paperSize="9" scale="79" orientation="portrait" r:id="rId1"/>
  <headerFooter>
    <oddFooter xml:space="preserve">&amp;R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A66" sqref="A66"/>
    </sheetView>
  </sheetViews>
  <sheetFormatPr defaultRowHeight="14.25"/>
  <cols>
    <col min="1" max="1" width="51" style="36" customWidth="1"/>
    <col min="2" max="2" width="14.7109375" customWidth="1" collapsed="1"/>
    <col min="3" max="5" width="14.7109375" style="60" customWidth="1"/>
    <col min="6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158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139</v>
      </c>
      <c r="C4" s="152"/>
      <c r="D4" s="152"/>
      <c r="E4" s="152"/>
      <c r="F4" s="152" t="s">
        <v>153</v>
      </c>
      <c r="G4" s="152"/>
      <c r="H4" s="152"/>
      <c r="I4" s="152"/>
      <c r="J4" s="78"/>
    </row>
    <row r="5" spans="1:10" s="20" customFormat="1" ht="15">
      <c r="A5" s="38"/>
      <c r="B5" s="62" t="s">
        <v>140</v>
      </c>
      <c r="C5" s="62" t="s">
        <v>141</v>
      </c>
      <c r="D5" s="62" t="s">
        <v>142</v>
      </c>
      <c r="E5" s="62" t="s">
        <v>143</v>
      </c>
      <c r="F5" s="63" t="s">
        <v>154</v>
      </c>
      <c r="G5" s="62" t="s">
        <v>155</v>
      </c>
      <c r="H5" s="62" t="s">
        <v>156</v>
      </c>
      <c r="I5" s="62" t="s">
        <v>157</v>
      </c>
      <c r="J5" s="79"/>
    </row>
    <row r="6" spans="1:10" ht="15.6" customHeight="1">
      <c r="A6" s="39" t="s">
        <v>126</v>
      </c>
      <c r="B6" s="66">
        <v>798.75946058420857</v>
      </c>
      <c r="C6" s="64">
        <v>786.87824357526199</v>
      </c>
      <c r="D6" s="64">
        <v>987.96058691244014</v>
      </c>
      <c r="E6" s="65">
        <v>889.302299198838</v>
      </c>
      <c r="F6" s="66">
        <v>945.18353567535121</v>
      </c>
      <c r="G6" s="64">
        <v>1529.3616200680804</v>
      </c>
      <c r="H6" s="64">
        <v>4590.958794044559</v>
      </c>
      <c r="I6" s="65">
        <v>1731.7579954163459</v>
      </c>
      <c r="J6" s="78"/>
    </row>
    <row r="7" spans="1:10">
      <c r="A7" s="40" t="s">
        <v>8</v>
      </c>
      <c r="B7" s="69">
        <v>569.47547388732346</v>
      </c>
      <c r="C7" s="67">
        <v>540.8346602264063</v>
      </c>
      <c r="D7" s="67">
        <v>767.61578122209085</v>
      </c>
      <c r="E7" s="68">
        <v>667.98365699717078</v>
      </c>
      <c r="F7" s="69">
        <v>710.80101919735898</v>
      </c>
      <c r="G7" s="67">
        <v>1316.2298380782447</v>
      </c>
      <c r="H7" s="67">
        <v>1679.3424502226494</v>
      </c>
      <c r="I7" s="68">
        <v>804.64212696197455</v>
      </c>
      <c r="J7" s="78"/>
    </row>
    <row r="8" spans="1:10">
      <c r="A8" s="40" t="s">
        <v>9</v>
      </c>
      <c r="B8" s="69">
        <v>229.28398669688508</v>
      </c>
      <c r="C8" s="67">
        <v>246.04358334885572</v>
      </c>
      <c r="D8" s="67">
        <v>220.34480569034929</v>
      </c>
      <c r="E8" s="68">
        <v>221.31864220166716</v>
      </c>
      <c r="F8" s="69">
        <v>234.38251647799223</v>
      </c>
      <c r="G8" s="67">
        <v>213.13178198983576</v>
      </c>
      <c r="H8" s="67">
        <v>2911.6163438219096</v>
      </c>
      <c r="I8" s="68">
        <v>927.11586845437137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612.8058761910944</v>
      </c>
      <c r="C10" s="67">
        <v>444.34105557741043</v>
      </c>
      <c r="D10" s="67">
        <v>846.00936483652526</v>
      </c>
      <c r="E10" s="68">
        <v>685.2990682021549</v>
      </c>
      <c r="F10" s="69">
        <v>842.30526356027985</v>
      </c>
      <c r="G10" s="67">
        <v>1312.7423289408794</v>
      </c>
      <c r="H10" s="67">
        <v>886.91128873138382</v>
      </c>
      <c r="I10" s="68">
        <v>931.36661850582004</v>
      </c>
      <c r="J10" s="78"/>
    </row>
    <row r="11" spans="1:10">
      <c r="A11" s="43" t="s">
        <v>8</v>
      </c>
      <c r="B11" s="69">
        <v>459.38319098341128</v>
      </c>
      <c r="C11" s="67">
        <v>280.59326466846881</v>
      </c>
      <c r="D11" s="67">
        <v>698.66058468735889</v>
      </c>
      <c r="E11" s="68">
        <v>529.98426906326029</v>
      </c>
      <c r="F11" s="69">
        <v>710.80101919735898</v>
      </c>
      <c r="G11" s="67">
        <v>1156.882829989338</v>
      </c>
      <c r="H11" s="67">
        <v>765.05865252735884</v>
      </c>
      <c r="I11" s="68">
        <v>803.76766088998932</v>
      </c>
      <c r="J11" s="78"/>
    </row>
    <row r="12" spans="1:10">
      <c r="A12" s="43" t="s">
        <v>9</v>
      </c>
      <c r="B12" s="69">
        <v>153.42268520768309</v>
      </c>
      <c r="C12" s="67">
        <v>163.7477909089416</v>
      </c>
      <c r="D12" s="67">
        <v>147.34878014916632</v>
      </c>
      <c r="E12" s="68">
        <v>155.31479913889459</v>
      </c>
      <c r="F12" s="69">
        <v>131.5042443629209</v>
      </c>
      <c r="G12" s="67">
        <v>155.85949895154141</v>
      </c>
      <c r="H12" s="67">
        <v>121.85263620402503</v>
      </c>
      <c r="I12" s="68">
        <v>127.59895761583076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0</v>
      </c>
      <c r="F13" s="69">
        <v>33.727499999999999</v>
      </c>
      <c r="G13" s="67">
        <v>0</v>
      </c>
      <c r="H13" s="67">
        <v>3633.02286155</v>
      </c>
      <c r="I13" s="68">
        <v>749.53472699999998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912.35400000000004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0</v>
      </c>
      <c r="F15" s="69">
        <v>33.727499999999999</v>
      </c>
      <c r="G15" s="67">
        <v>0</v>
      </c>
      <c r="H15" s="67">
        <v>2720.6688615499997</v>
      </c>
      <c r="I15" s="68">
        <v>749.53472699999998</v>
      </c>
      <c r="J15" s="78"/>
    </row>
    <row r="16" spans="1:10">
      <c r="A16" s="44" t="s">
        <v>50</v>
      </c>
      <c r="B16" s="69">
        <v>156.26961479794139</v>
      </c>
      <c r="C16" s="67">
        <v>312.67243525592988</v>
      </c>
      <c r="D16" s="67">
        <v>111.07979249957614</v>
      </c>
      <c r="E16" s="68">
        <v>173.13180142034423</v>
      </c>
      <c r="F16" s="69">
        <v>38.30776403799981</v>
      </c>
      <c r="G16" s="67">
        <v>186.5014930842307</v>
      </c>
      <c r="H16" s="67">
        <v>40.237561733290306</v>
      </c>
      <c r="I16" s="68">
        <v>20.069567880640761</v>
      </c>
      <c r="J16" s="78"/>
    </row>
    <row r="17" spans="1:10">
      <c r="A17" s="45" t="s">
        <v>8</v>
      </c>
      <c r="B17" s="69">
        <v>110.09228290391209</v>
      </c>
      <c r="C17" s="67">
        <v>260.24139555793761</v>
      </c>
      <c r="D17" s="67">
        <v>68.955196534731982</v>
      </c>
      <c r="E17" s="68">
        <v>137.99938793391053</v>
      </c>
      <c r="F17" s="69">
        <v>0</v>
      </c>
      <c r="G17" s="67">
        <v>159.34700808890685</v>
      </c>
      <c r="H17" s="67">
        <v>1.9297976952904949</v>
      </c>
      <c r="I17" s="68">
        <v>0.87446607198525494</v>
      </c>
      <c r="J17" s="78"/>
    </row>
    <row r="18" spans="1:10">
      <c r="A18" s="45" t="s">
        <v>9</v>
      </c>
      <c r="B18" s="69">
        <v>46.177331894029301</v>
      </c>
      <c r="C18" s="67">
        <v>52.431039697992261</v>
      </c>
      <c r="D18" s="67">
        <v>42.124595964844154</v>
      </c>
      <c r="E18" s="68">
        <v>35.132413486433713</v>
      </c>
      <c r="F18" s="69">
        <v>38.30776403799981</v>
      </c>
      <c r="G18" s="67">
        <v>27.154484995323855</v>
      </c>
      <c r="H18" s="67">
        <v>38.30776403799981</v>
      </c>
      <c r="I18" s="68">
        <v>19.195101808655508</v>
      </c>
      <c r="J18" s="78"/>
    </row>
    <row r="19" spans="1:10" ht="15.6" customHeight="1">
      <c r="A19" s="46" t="s">
        <v>6</v>
      </c>
      <c r="B19" s="66">
        <v>609.73998774201846</v>
      </c>
      <c r="C19" s="64">
        <v>292.32302650744879</v>
      </c>
      <c r="D19" s="64">
        <v>598.61085207559051</v>
      </c>
      <c r="E19" s="65">
        <v>281.7083923756602</v>
      </c>
      <c r="F19" s="66">
        <v>419.83962168396164</v>
      </c>
      <c r="G19" s="64">
        <v>103.58742422113195</v>
      </c>
      <c r="H19" s="64">
        <v>411.1993195512178</v>
      </c>
      <c r="I19" s="65">
        <v>96.989818200368973</v>
      </c>
      <c r="J19" s="78"/>
    </row>
    <row r="20" spans="1:10">
      <c r="A20" s="40" t="s">
        <v>8</v>
      </c>
      <c r="B20" s="69">
        <v>557.76992552525678</v>
      </c>
      <c r="C20" s="67">
        <v>247.76429077127557</v>
      </c>
      <c r="D20" s="67">
        <v>557.76992685610048</v>
      </c>
      <c r="E20" s="68">
        <v>247.76429077127557</v>
      </c>
      <c r="F20" s="69">
        <v>391.41445727290619</v>
      </c>
      <c r="G20" s="67">
        <v>81.408821188081276</v>
      </c>
      <c r="H20" s="67">
        <v>391.41445727290619</v>
      </c>
      <c r="I20" s="68">
        <v>81.408821188081276</v>
      </c>
      <c r="J20" s="78"/>
    </row>
    <row r="21" spans="1:10">
      <c r="A21" s="40" t="s">
        <v>9</v>
      </c>
      <c r="B21" s="69">
        <v>51.970062216761725</v>
      </c>
      <c r="C21" s="67">
        <v>44.558735736173212</v>
      </c>
      <c r="D21" s="67">
        <v>40.840925219489996</v>
      </c>
      <c r="E21" s="68">
        <v>33.944101604384635</v>
      </c>
      <c r="F21" s="69">
        <v>28.425164411055437</v>
      </c>
      <c r="G21" s="67">
        <v>22.178603033050674</v>
      </c>
      <c r="H21" s="67">
        <v>19.784862278311582</v>
      </c>
      <c r="I21" s="68">
        <v>15.580997012287698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608.97261391601887</v>
      </c>
      <c r="C23" s="67">
        <v>291.55097875817569</v>
      </c>
      <c r="D23" s="67">
        <v>597.81278100749955</v>
      </c>
      <c r="E23" s="68">
        <v>280.91032130756929</v>
      </c>
      <c r="F23" s="69">
        <v>419.04228524162443</v>
      </c>
      <c r="G23" s="67">
        <v>102.80883537479488</v>
      </c>
      <c r="H23" s="67">
        <v>410.40342840520032</v>
      </c>
      <c r="I23" s="68">
        <v>96.193927054351491</v>
      </c>
      <c r="J23" s="78"/>
    </row>
    <row r="24" spans="1:10">
      <c r="A24" s="43" t="s">
        <v>8</v>
      </c>
      <c r="B24" s="69">
        <v>557.76992552525678</v>
      </c>
      <c r="C24" s="67">
        <v>247.76429077127557</v>
      </c>
      <c r="D24" s="67">
        <v>557.76992685610048</v>
      </c>
      <c r="E24" s="68">
        <v>247.76429077127557</v>
      </c>
      <c r="F24" s="69">
        <v>391.41445727290619</v>
      </c>
      <c r="G24" s="67">
        <v>81.408821188081276</v>
      </c>
      <c r="H24" s="67">
        <v>391.41445727290619</v>
      </c>
      <c r="I24" s="68">
        <v>81.408821188081276</v>
      </c>
      <c r="J24" s="78"/>
    </row>
    <row r="25" spans="1:10">
      <c r="A25" s="43" t="s">
        <v>9</v>
      </c>
      <c r="B25" s="69">
        <v>51.20268839076207</v>
      </c>
      <c r="C25" s="67">
        <v>43.786687986900148</v>
      </c>
      <c r="D25" s="67">
        <v>40.042854151399091</v>
      </c>
      <c r="E25" s="68">
        <v>33.146030536293729</v>
      </c>
      <c r="F25" s="69">
        <v>27.627827968718215</v>
      </c>
      <c r="G25" s="67">
        <v>21.400014186713598</v>
      </c>
      <c r="H25" s="67">
        <v>18.988971132294097</v>
      </c>
      <c r="I25" s="68">
        <v>14.785105866270213</v>
      </c>
      <c r="J25" s="78"/>
    </row>
    <row r="26" spans="1:10" ht="15.6" customHeight="1">
      <c r="A26" s="46" t="s">
        <v>127</v>
      </c>
      <c r="B26" s="66">
        <v>197.66954378209766</v>
      </c>
      <c r="C26" s="64">
        <v>162.81336733564845</v>
      </c>
      <c r="D26" s="64">
        <v>107.66248515265769</v>
      </c>
      <c r="E26" s="65">
        <v>104.25909414822853</v>
      </c>
      <c r="F26" s="66">
        <v>85.280504174469684</v>
      </c>
      <c r="G26" s="64">
        <v>68.907064081276275</v>
      </c>
      <c r="H26" s="64">
        <v>80.384798226925824</v>
      </c>
      <c r="I26" s="65">
        <v>72.070930927836017</v>
      </c>
      <c r="J26" s="78"/>
    </row>
    <row r="27" spans="1:10">
      <c r="A27" s="40" t="s">
        <v>8</v>
      </c>
      <c r="B27" s="69">
        <v>174.56056881178361</v>
      </c>
      <c r="C27" s="67">
        <v>147.06748986405546</v>
      </c>
      <c r="D27" s="67">
        <v>91.388183017327862</v>
      </c>
      <c r="E27" s="68">
        <v>91.389735639509624</v>
      </c>
      <c r="F27" s="69">
        <v>72.676333636908709</v>
      </c>
      <c r="G27" s="67">
        <v>58.298729555182092</v>
      </c>
      <c r="H27" s="67">
        <v>71.272956070308894</v>
      </c>
      <c r="I27" s="68">
        <v>62.7017033633945</v>
      </c>
      <c r="J27" s="78"/>
    </row>
    <row r="28" spans="1:10">
      <c r="A28" s="40" t="s">
        <v>9</v>
      </c>
      <c r="B28" s="69">
        <v>23.108974970314037</v>
      </c>
      <c r="C28" s="67">
        <v>15.745877471593001</v>
      </c>
      <c r="D28" s="67">
        <v>16.274302135329826</v>
      </c>
      <c r="E28" s="68">
        <v>12.869358508718907</v>
      </c>
      <c r="F28" s="69">
        <v>12.604170537560968</v>
      </c>
      <c r="G28" s="67">
        <v>10.608334526094183</v>
      </c>
      <c r="H28" s="67">
        <v>9.1118421566169374</v>
      </c>
      <c r="I28" s="68">
        <v>9.3692275644415162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65.137098931524221</v>
      </c>
      <c r="C30" s="67">
        <v>147.8794422921398</v>
      </c>
      <c r="D30" s="67">
        <v>33.597844504485224</v>
      </c>
      <c r="E30" s="68">
        <v>88.35078974359287</v>
      </c>
      <c r="F30" s="69">
        <v>26.321442765312312</v>
      </c>
      <c r="G30" s="67">
        <v>62.75059152540156</v>
      </c>
      <c r="H30" s="67">
        <v>28.699973791866572</v>
      </c>
      <c r="I30" s="68">
        <v>64.016587129663861</v>
      </c>
      <c r="J30" s="78"/>
    </row>
    <row r="31" spans="1:10">
      <c r="A31" s="43" t="s">
        <v>8</v>
      </c>
      <c r="B31" s="69">
        <v>57.011461601520665</v>
      </c>
      <c r="C31" s="67">
        <v>137.99021154264489</v>
      </c>
      <c r="D31" s="67">
        <v>27.217321511517753</v>
      </c>
      <c r="E31" s="68">
        <v>81.157243669764441</v>
      </c>
      <c r="F31" s="69">
        <v>20.938013689098291</v>
      </c>
      <c r="G31" s="67">
        <v>57.705104071360999</v>
      </c>
      <c r="H31" s="67">
        <v>24.299915482906641</v>
      </c>
      <c r="I31" s="68">
        <v>60.193247191607831</v>
      </c>
      <c r="J31" s="78"/>
    </row>
    <row r="32" spans="1:10">
      <c r="A32" s="43" t="s">
        <v>9</v>
      </c>
      <c r="B32" s="69">
        <v>8.1256373300035563</v>
      </c>
      <c r="C32" s="67">
        <v>9.889230749494919</v>
      </c>
      <c r="D32" s="67">
        <v>6.3805229929674727</v>
      </c>
      <c r="E32" s="68">
        <v>7.1935460738284256</v>
      </c>
      <c r="F32" s="69">
        <v>5.3834290762140213</v>
      </c>
      <c r="G32" s="67">
        <v>5.0454874540405612</v>
      </c>
      <c r="H32" s="67">
        <v>4.400058308959931</v>
      </c>
      <c r="I32" s="68">
        <v>3.8233399380560371</v>
      </c>
      <c r="J32" s="78"/>
    </row>
    <row r="33" spans="1:13">
      <c r="A33" s="44" t="s">
        <v>48</v>
      </c>
      <c r="B33" s="69">
        <v>111.04809834999999</v>
      </c>
      <c r="C33" s="67">
        <v>5.2368421100000004</v>
      </c>
      <c r="D33" s="67">
        <v>60.937552189999998</v>
      </c>
      <c r="E33" s="68">
        <v>5.2368421100000004</v>
      </c>
      <c r="F33" s="69">
        <v>58.42730023</v>
      </c>
      <c r="G33" s="67">
        <v>5.2368421100000004</v>
      </c>
      <c r="H33" s="67">
        <v>49.667048279999996</v>
      </c>
      <c r="I33" s="68">
        <v>5.2368421100000004</v>
      </c>
      <c r="J33" s="78"/>
    </row>
    <row r="34" spans="1:13">
      <c r="A34" s="45" t="s">
        <v>8</v>
      </c>
      <c r="B34" s="69">
        <v>96.949854149999993</v>
      </c>
      <c r="C34" s="67">
        <v>0</v>
      </c>
      <c r="D34" s="67">
        <v>51.533187499999997</v>
      </c>
      <c r="E34" s="68">
        <v>0</v>
      </c>
      <c r="F34" s="69">
        <v>51.533187499999997</v>
      </c>
      <c r="G34" s="67">
        <v>0</v>
      </c>
      <c r="H34" s="67">
        <v>45.283187499999997</v>
      </c>
      <c r="I34" s="68">
        <v>0</v>
      </c>
      <c r="J34" s="78"/>
    </row>
    <row r="35" spans="1:13">
      <c r="A35" s="45" t="s">
        <v>9</v>
      </c>
      <c r="B35" s="69">
        <v>14.0982442</v>
      </c>
      <c r="C35" s="67">
        <v>5.2368421100000004</v>
      </c>
      <c r="D35" s="67">
        <v>9.4043646899999995</v>
      </c>
      <c r="E35" s="68">
        <v>5.2368421100000004</v>
      </c>
      <c r="F35" s="69">
        <v>6.8941127299999998</v>
      </c>
      <c r="G35" s="67">
        <v>5.2368421100000004</v>
      </c>
      <c r="H35" s="67">
        <v>4.38386078</v>
      </c>
      <c r="I35" s="68">
        <v>5.2368421100000004</v>
      </c>
      <c r="J35" s="78"/>
    </row>
    <row r="36" spans="1:13">
      <c r="A36" s="44" t="s">
        <v>52</v>
      </c>
      <c r="B36" s="69">
        <v>21.484346500573448</v>
      </c>
      <c r="C36" s="67">
        <v>9.6970829335086428</v>
      </c>
      <c r="D36" s="67">
        <v>13.127088458172473</v>
      </c>
      <c r="E36" s="68">
        <v>10.671462294635669</v>
      </c>
      <c r="F36" s="69">
        <v>0.53176117915736465</v>
      </c>
      <c r="G36" s="67">
        <v>0.91963044587471221</v>
      </c>
      <c r="H36" s="67">
        <v>2.0177761550592592</v>
      </c>
      <c r="I36" s="68">
        <v>2.8175016881721451</v>
      </c>
      <c r="J36" s="78"/>
    </row>
    <row r="37" spans="1:13">
      <c r="A37" s="45" t="s">
        <v>8</v>
      </c>
      <c r="B37" s="69">
        <v>20.599253060262964</v>
      </c>
      <c r="C37" s="67">
        <v>9.0772783214105583</v>
      </c>
      <c r="D37" s="67">
        <v>12.637674005810119</v>
      </c>
      <c r="E37" s="68">
        <v>10.232491969745189</v>
      </c>
      <c r="F37" s="69">
        <v>0.20513244781041662</v>
      </c>
      <c r="G37" s="67">
        <v>0.59362548382109248</v>
      </c>
      <c r="H37" s="67">
        <v>1.6898530874022528</v>
      </c>
      <c r="I37" s="68">
        <v>2.5084561717866669</v>
      </c>
      <c r="J37" s="78"/>
    </row>
    <row r="38" spans="1:13">
      <c r="A38" s="45" t="s">
        <v>9</v>
      </c>
      <c r="B38" s="69">
        <v>0.88509344031048465</v>
      </c>
      <c r="C38" s="67">
        <v>0.61980461209808457</v>
      </c>
      <c r="D38" s="67">
        <v>0.48941445236235404</v>
      </c>
      <c r="E38" s="68">
        <v>0.43897032489047949</v>
      </c>
      <c r="F38" s="69">
        <v>0.32662873134694798</v>
      </c>
      <c r="G38" s="67">
        <v>0.32600496205361978</v>
      </c>
      <c r="H38" s="67">
        <v>0.32792306765700641</v>
      </c>
      <c r="I38" s="68">
        <v>0.30904551638547839</v>
      </c>
      <c r="J38" s="78"/>
    </row>
    <row r="39" spans="1:13" ht="15.6" customHeight="1">
      <c r="A39" s="46" t="s">
        <v>128</v>
      </c>
      <c r="B39" s="66">
        <v>1140.9166059875547</v>
      </c>
      <c r="C39" s="64">
        <v>682.74698285616478</v>
      </c>
      <c r="D39" s="64">
        <v>830.63400283857072</v>
      </c>
      <c r="E39" s="65">
        <v>956.13893212264156</v>
      </c>
      <c r="F39" s="66">
        <v>565.20344586384124</v>
      </c>
      <c r="G39" s="64">
        <v>757.16246277580854</v>
      </c>
      <c r="H39" s="64">
        <v>1429.3707912334362</v>
      </c>
      <c r="I39" s="65">
        <v>683.54220098594806</v>
      </c>
      <c r="J39" s="78"/>
    </row>
    <row r="40" spans="1:13">
      <c r="A40" s="40" t="s">
        <v>8</v>
      </c>
      <c r="B40" s="69">
        <v>867.52382489052843</v>
      </c>
      <c r="C40" s="67">
        <v>465.28065236727582</v>
      </c>
      <c r="D40" s="67">
        <v>607.9435734456813</v>
      </c>
      <c r="E40" s="68">
        <v>646.18457529192096</v>
      </c>
      <c r="F40" s="69">
        <v>334.12714205284351</v>
      </c>
      <c r="G40" s="67">
        <v>609.96142033283172</v>
      </c>
      <c r="H40" s="67">
        <v>920.04091861682014</v>
      </c>
      <c r="I40" s="68">
        <v>509.61658163612742</v>
      </c>
      <c r="J40" s="78"/>
    </row>
    <row r="41" spans="1:13">
      <c r="A41" s="40" t="s">
        <v>9</v>
      </c>
      <c r="B41" s="69">
        <v>273.39278109702639</v>
      </c>
      <c r="C41" s="67">
        <v>217.46633048888899</v>
      </c>
      <c r="D41" s="67">
        <v>222.69042939288937</v>
      </c>
      <c r="E41" s="68">
        <v>309.95435683072054</v>
      </c>
      <c r="F41" s="69">
        <v>231.07630381099773</v>
      </c>
      <c r="G41" s="67">
        <v>147.20104244297681</v>
      </c>
      <c r="H41" s="67">
        <v>509.32987261661606</v>
      </c>
      <c r="I41" s="68">
        <v>173.92561934982064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1066.4158806975552</v>
      </c>
      <c r="C43" s="67">
        <v>588.69144399616494</v>
      </c>
      <c r="D43" s="67">
        <v>756.22884513857082</v>
      </c>
      <c r="E43" s="68">
        <v>862.08339326264149</v>
      </c>
      <c r="F43" s="69">
        <v>490.79103818384135</v>
      </c>
      <c r="G43" s="67">
        <v>265.32025725580843</v>
      </c>
      <c r="H43" s="67">
        <v>467.11292733647224</v>
      </c>
      <c r="I43" s="68">
        <v>597.88222971594826</v>
      </c>
      <c r="J43" s="78"/>
      <c r="M43" s="23"/>
    </row>
    <row r="44" spans="1:13">
      <c r="A44" s="43" t="s">
        <v>8</v>
      </c>
      <c r="B44" s="69">
        <v>867.52382489052866</v>
      </c>
      <c r="C44" s="67">
        <v>465.28065236727588</v>
      </c>
      <c r="D44" s="67">
        <v>607.94357344568141</v>
      </c>
      <c r="E44" s="68">
        <v>646.18457529192085</v>
      </c>
      <c r="F44" s="69">
        <v>334.12714205284357</v>
      </c>
      <c r="G44" s="67">
        <v>209.96142033283158</v>
      </c>
      <c r="H44" s="67">
        <v>325.13891861682021</v>
      </c>
      <c r="I44" s="68">
        <v>509.61658163612759</v>
      </c>
      <c r="J44" s="78"/>
      <c r="M44" s="23"/>
    </row>
    <row r="45" spans="1:13">
      <c r="A45" s="43" t="s">
        <v>9</v>
      </c>
      <c r="B45" s="69">
        <v>198.89205580702645</v>
      </c>
      <c r="C45" s="67">
        <v>123.41079162888902</v>
      </c>
      <c r="D45" s="67">
        <v>148.28527169288938</v>
      </c>
      <c r="E45" s="68">
        <v>215.89881797072059</v>
      </c>
      <c r="F45" s="69">
        <v>156.66389613099778</v>
      </c>
      <c r="G45" s="67">
        <v>55.35883692297682</v>
      </c>
      <c r="H45" s="67">
        <v>141.97400871965206</v>
      </c>
      <c r="I45" s="68">
        <v>88.265648079820693</v>
      </c>
      <c r="J45" s="78"/>
      <c r="M45" s="23"/>
    </row>
    <row r="46" spans="1:13">
      <c r="A46" s="47" t="s">
        <v>61</v>
      </c>
      <c r="B46" s="69">
        <v>222.55414752000001</v>
      </c>
      <c r="C46" s="67">
        <v>37.285533740000012</v>
      </c>
      <c r="D46" s="67">
        <v>148.65425187999998</v>
      </c>
      <c r="E46" s="68">
        <v>36.748131930000014</v>
      </c>
      <c r="F46" s="69">
        <v>154.69806918000003</v>
      </c>
      <c r="G46" s="67">
        <v>36.59511595</v>
      </c>
      <c r="H46" s="67">
        <v>149.47726330000003</v>
      </c>
      <c r="I46" s="68">
        <v>36.01901724999999</v>
      </c>
      <c r="J46" s="78"/>
      <c r="M46" s="23"/>
    </row>
    <row r="47" spans="1:13">
      <c r="A47" s="48" t="s">
        <v>8</v>
      </c>
      <c r="B47" s="69">
        <v>183.57052228000001</v>
      </c>
      <c r="C47" s="67">
        <v>28.418131450000008</v>
      </c>
      <c r="D47" s="67">
        <v>105.75614364999998</v>
      </c>
      <c r="E47" s="68">
        <v>28.588131450000009</v>
      </c>
      <c r="F47" s="69">
        <v>112.95613290000003</v>
      </c>
      <c r="G47" s="67">
        <v>28.758131449999997</v>
      </c>
      <c r="H47" s="67">
        <v>112.95613290000003</v>
      </c>
      <c r="I47" s="68">
        <v>28.933131449999994</v>
      </c>
      <c r="J47" s="78"/>
      <c r="M47" s="23"/>
    </row>
    <row r="48" spans="1:13">
      <c r="A48" s="48" t="s">
        <v>9</v>
      </c>
      <c r="B48" s="69">
        <v>38.983625240000002</v>
      </c>
      <c r="C48" s="67">
        <v>8.8674022900000047</v>
      </c>
      <c r="D48" s="67">
        <v>42.898108229999998</v>
      </c>
      <c r="E48" s="68">
        <v>8.1600004800000008</v>
      </c>
      <c r="F48" s="69">
        <v>41.741936279999997</v>
      </c>
      <c r="G48" s="67">
        <v>7.8369845000000007</v>
      </c>
      <c r="H48" s="67">
        <v>36.521130400000004</v>
      </c>
      <c r="I48" s="68">
        <v>7.0858857999999998</v>
      </c>
      <c r="J48" s="78"/>
      <c r="M48" s="23"/>
    </row>
    <row r="49" spans="1:13">
      <c r="A49" s="44" t="s">
        <v>48</v>
      </c>
      <c r="B49" s="69">
        <v>74.500725289999991</v>
      </c>
      <c r="C49" s="67">
        <v>94.055538859999984</v>
      </c>
      <c r="D49" s="67">
        <v>74.40515769999999</v>
      </c>
      <c r="E49" s="68">
        <v>94.055538859999984</v>
      </c>
      <c r="F49" s="69">
        <v>74.412407680000001</v>
      </c>
      <c r="G49" s="67">
        <v>491.84220551999999</v>
      </c>
      <c r="H49" s="67">
        <v>962.25786389696395</v>
      </c>
      <c r="I49" s="68">
        <v>85.65997127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0</v>
      </c>
      <c r="G50" s="67">
        <v>400</v>
      </c>
      <c r="H50" s="67">
        <v>594.90200000000004</v>
      </c>
      <c r="I50" s="68">
        <v>0</v>
      </c>
      <c r="J50" s="78"/>
      <c r="M50" s="23"/>
    </row>
    <row r="51" spans="1:13">
      <c r="A51" s="45" t="s">
        <v>9</v>
      </c>
      <c r="B51" s="69">
        <v>74.500725289999991</v>
      </c>
      <c r="C51" s="67">
        <v>94.055538859999984</v>
      </c>
      <c r="D51" s="67">
        <v>74.40515769999999</v>
      </c>
      <c r="E51" s="68">
        <v>94.055538859999984</v>
      </c>
      <c r="F51" s="69">
        <v>74.412407680000001</v>
      </c>
      <c r="G51" s="67">
        <v>91.842205519999993</v>
      </c>
      <c r="H51" s="67">
        <v>367.35586389696397</v>
      </c>
      <c r="I51" s="68">
        <v>85.65997127</v>
      </c>
      <c r="J51" s="78"/>
      <c r="M51" s="23"/>
    </row>
    <row r="52" spans="1:13" ht="15.6" customHeight="1">
      <c r="A52" s="46" t="s">
        <v>40</v>
      </c>
      <c r="B52" s="66">
        <v>1386.7367032147545</v>
      </c>
      <c r="C52" s="64">
        <v>370.29829511911811</v>
      </c>
      <c r="D52" s="64">
        <v>519.79503878338141</v>
      </c>
      <c r="E52" s="65">
        <v>1464.0536010823075</v>
      </c>
      <c r="F52" s="66">
        <v>296.64011793497764</v>
      </c>
      <c r="G52" s="64">
        <v>368.37606970225806</v>
      </c>
      <c r="H52" s="64">
        <v>227.60148529246231</v>
      </c>
      <c r="I52" s="65">
        <v>1330.9546799896589</v>
      </c>
      <c r="J52" s="78"/>
    </row>
    <row r="53" spans="1:13">
      <c r="A53" s="40" t="s">
        <v>8</v>
      </c>
      <c r="B53" s="69">
        <v>1256.1988403724022</v>
      </c>
      <c r="C53" s="67">
        <v>255.09394414990501</v>
      </c>
      <c r="D53" s="67">
        <v>392.4470688151759</v>
      </c>
      <c r="E53" s="68">
        <v>1298.7775251502803</v>
      </c>
      <c r="F53" s="69">
        <v>179.45909223848571</v>
      </c>
      <c r="G53" s="67">
        <v>296.24467358524299</v>
      </c>
      <c r="H53" s="67">
        <v>173.46334069896722</v>
      </c>
      <c r="I53" s="68">
        <v>1034.2546960117922</v>
      </c>
      <c r="J53" s="78"/>
    </row>
    <row r="54" spans="1:13">
      <c r="A54" s="49" t="s">
        <v>9</v>
      </c>
      <c r="B54" s="71">
        <v>130.53786284235221</v>
      </c>
      <c r="C54" s="67">
        <v>115.2043509692131</v>
      </c>
      <c r="D54" s="67">
        <v>127.3479699682055</v>
      </c>
      <c r="E54" s="70">
        <v>165.27607593202708</v>
      </c>
      <c r="F54" s="71">
        <v>117.18102569649191</v>
      </c>
      <c r="G54" s="72">
        <v>72.1313961170151</v>
      </c>
      <c r="H54" s="72">
        <v>54.138144593495099</v>
      </c>
      <c r="I54" s="70">
        <v>296.69998397786674</v>
      </c>
      <c r="J54" s="78"/>
    </row>
    <row r="55" spans="1:13" ht="15.6" customHeight="1">
      <c r="A55" s="50" t="s">
        <v>7</v>
      </c>
      <c r="B55" s="58">
        <v>4133.8223013106344</v>
      </c>
      <c r="C55" s="56">
        <v>2295.0599153936423</v>
      </c>
      <c r="D55" s="56">
        <v>3044.6629657626404</v>
      </c>
      <c r="E55" s="57">
        <v>3695.4623189276754</v>
      </c>
      <c r="F55" s="58">
        <v>2312.1472253326015</v>
      </c>
      <c r="G55" s="56">
        <v>2827.3946408485554</v>
      </c>
      <c r="H55" s="56">
        <v>6739.5151883486014</v>
      </c>
      <c r="I55" s="57">
        <v>3915.3156255201584</v>
      </c>
      <c r="J55" s="78"/>
    </row>
    <row r="56" spans="1:13">
      <c r="A56" s="51" t="s">
        <v>8</v>
      </c>
      <c r="B56" s="69">
        <v>3425.5286334872949</v>
      </c>
      <c r="C56" s="67">
        <v>1656.0410373789182</v>
      </c>
      <c r="D56" s="67">
        <v>2417.1645333563765</v>
      </c>
      <c r="E56" s="68">
        <v>2952.0997838501571</v>
      </c>
      <c r="F56" s="69">
        <v>1688.4780443985032</v>
      </c>
      <c r="G56" s="67">
        <v>2362.1434827395829</v>
      </c>
      <c r="H56" s="67">
        <v>3235.5341228816519</v>
      </c>
      <c r="I56" s="68">
        <v>2492.6239291613701</v>
      </c>
      <c r="J56" s="78"/>
    </row>
    <row r="57" spans="1:13">
      <c r="A57" s="52" t="s">
        <v>9</v>
      </c>
      <c r="B57" s="71">
        <v>708.29366782333943</v>
      </c>
      <c r="C57" s="72">
        <v>639.01887801472401</v>
      </c>
      <c r="D57" s="72">
        <v>627.49843240626399</v>
      </c>
      <c r="E57" s="70">
        <v>743.36253507751837</v>
      </c>
      <c r="F57" s="71">
        <v>623.66918093409822</v>
      </c>
      <c r="G57" s="72">
        <v>465.2511581089725</v>
      </c>
      <c r="H57" s="72">
        <v>3503.9810654669491</v>
      </c>
      <c r="I57" s="70">
        <v>1422.6916963587882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907.3217368864307</v>
      </c>
      <c r="C59" s="73">
        <v>373.56457128206722</v>
      </c>
      <c r="D59" s="140">
        <v>1142.0509653613262</v>
      </c>
      <c r="E59" s="141">
        <v>607.37993995866691</v>
      </c>
      <c r="F59" s="142">
        <v>951.02439140600359</v>
      </c>
      <c r="G59" s="140">
        <v>413.64193687376422</v>
      </c>
      <c r="H59" s="140">
        <v>928.76319887110174</v>
      </c>
      <c r="I59" s="141">
        <v>395.03461313641287</v>
      </c>
      <c r="J59" s="78"/>
    </row>
    <row r="60" spans="1:13">
      <c r="A60" s="40" t="s">
        <v>8</v>
      </c>
      <c r="B60" s="69">
        <v>770.13820940231335</v>
      </c>
      <c r="C60" s="67">
        <v>247.76429077127557</v>
      </c>
      <c r="D60" s="67">
        <v>1019.6714137771048</v>
      </c>
      <c r="E60" s="68">
        <v>497.29749514606704</v>
      </c>
      <c r="F60" s="69">
        <v>853.31594419391035</v>
      </c>
      <c r="G60" s="67">
        <v>330.94202556287274</v>
      </c>
      <c r="H60" s="67">
        <v>853.31594419391035</v>
      </c>
      <c r="I60" s="68">
        <v>330.94202556287274</v>
      </c>
      <c r="J60" s="78"/>
    </row>
    <row r="61" spans="1:13">
      <c r="A61" s="49" t="s">
        <v>9</v>
      </c>
      <c r="B61" s="71">
        <v>137.18352748411738</v>
      </c>
      <c r="C61" s="72">
        <v>125.80028051079167</v>
      </c>
      <c r="D61" s="72">
        <v>122.37955158422139</v>
      </c>
      <c r="E61" s="70">
        <v>110.08244481259987</v>
      </c>
      <c r="F61" s="71">
        <v>97.708447212093233</v>
      </c>
      <c r="G61" s="72">
        <v>82.699911310891466</v>
      </c>
      <c r="H61" s="72">
        <v>75.44725467719141</v>
      </c>
      <c r="I61" s="70">
        <v>64.092587573540101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5487.8540000000003</v>
      </c>
      <c r="C63" s="73">
        <v>11097.324400000001</v>
      </c>
      <c r="D63" s="140">
        <v>4062.0324999999993</v>
      </c>
      <c r="E63" s="141">
        <v>6285.8535000000002</v>
      </c>
      <c r="F63" s="142">
        <v>1400.8612999999998</v>
      </c>
      <c r="G63" s="140">
        <v>6820.0985000000001</v>
      </c>
      <c r="H63" s="140">
        <v>1471.4312999999997</v>
      </c>
      <c r="I63" s="141">
        <v>733.91600000000005</v>
      </c>
      <c r="J63" s="78"/>
    </row>
    <row r="64" spans="1:13">
      <c r="A64" s="143" t="s">
        <v>161</v>
      </c>
      <c r="B64" s="69">
        <v>3803.547</v>
      </c>
      <c r="C64" s="67">
        <v>9186.9610000000011</v>
      </c>
      <c r="D64" s="67">
        <v>2521.5949999999998</v>
      </c>
      <c r="E64" s="68">
        <v>5001.9769999999999</v>
      </c>
      <c r="F64" s="69">
        <v>0</v>
      </c>
      <c r="G64" s="67">
        <v>5827.0969999999998</v>
      </c>
      <c r="H64" s="67">
        <v>70.569999999999993</v>
      </c>
      <c r="I64" s="68">
        <v>31.978000000000002</v>
      </c>
      <c r="J64" s="78"/>
    </row>
    <row r="65" spans="1:10">
      <c r="A65" s="144" t="s">
        <v>162</v>
      </c>
      <c r="B65" s="71">
        <v>1684.307</v>
      </c>
      <c r="C65" s="72">
        <v>1910.3634000000002</v>
      </c>
      <c r="D65" s="72">
        <v>1540.4374999999998</v>
      </c>
      <c r="E65" s="70">
        <v>1283.8765000000001</v>
      </c>
      <c r="F65" s="71">
        <v>1400.8612999999998</v>
      </c>
      <c r="G65" s="72">
        <v>993.00149999999996</v>
      </c>
      <c r="H65" s="72">
        <v>1400.8612999999998</v>
      </c>
      <c r="I65" s="70">
        <v>701.9380000000001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D3:I3"/>
  </mergeCells>
  <pageMargins left="0.15748031496062992" right="0.15748031496062992" top="0.63" bottom="0.27" header="0.31496062992125984" footer="0.17"/>
  <pageSetup paperSize="9" scale="82" orientation="portrait" r:id="rId1"/>
  <headerFooter>
    <oddFooter xml:space="preserve">&amp;R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G11" sqref="G11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4" width="14.7109375" style="60" hidden="1" customWidth="1" outlineLevel="1"/>
    <col min="5" max="5" width="14.7109375" style="60" customWidth="1" collapsed="1"/>
    <col min="6" max="8" width="14.7109375" style="60" customWidth="1"/>
    <col min="9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150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">
        <v>135</v>
      </c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0</v>
      </c>
      <c r="E6" s="65">
        <v>772.24574917730138</v>
      </c>
      <c r="F6" s="66">
        <v>743.81525446690216</v>
      </c>
      <c r="G6" s="64">
        <v>650.08216046430869</v>
      </c>
      <c r="H6" s="64">
        <v>1124.2893886450795</v>
      </c>
      <c r="I6" s="65">
        <v>889.88069527400148</v>
      </c>
      <c r="J6" s="78"/>
    </row>
    <row r="7" spans="1:10">
      <c r="A7" s="40" t="s">
        <v>8</v>
      </c>
      <c r="B7" s="69">
        <v>0</v>
      </c>
      <c r="C7" s="67">
        <v>0</v>
      </c>
      <c r="D7" s="67">
        <v>0</v>
      </c>
      <c r="E7" s="68">
        <v>549.49194278697939</v>
      </c>
      <c r="F7" s="69">
        <v>545.34583486516885</v>
      </c>
      <c r="G7" s="67">
        <v>445.40064672832557</v>
      </c>
      <c r="H7" s="67">
        <v>908.22229413647801</v>
      </c>
      <c r="I7" s="68">
        <v>721.21230652424242</v>
      </c>
      <c r="J7" s="78"/>
    </row>
    <row r="8" spans="1:10">
      <c r="A8" s="40" t="s">
        <v>9</v>
      </c>
      <c r="B8" s="69">
        <v>0</v>
      </c>
      <c r="C8" s="67">
        <v>0</v>
      </c>
      <c r="D8" s="67">
        <v>0</v>
      </c>
      <c r="E8" s="68">
        <v>222.75380639032204</v>
      </c>
      <c r="F8" s="69">
        <v>198.46941960173334</v>
      </c>
      <c r="G8" s="67">
        <v>204.68151373598312</v>
      </c>
      <c r="H8" s="67">
        <v>216.06709450860146</v>
      </c>
      <c r="I8" s="68">
        <v>168.66838874975912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0</v>
      </c>
      <c r="E10" s="68">
        <v>445.50840045926782</v>
      </c>
      <c r="F10" s="69">
        <v>575.18053596044319</v>
      </c>
      <c r="G10" s="67">
        <v>418.82603239545392</v>
      </c>
      <c r="H10" s="67">
        <v>983.90170713757595</v>
      </c>
      <c r="I10" s="68">
        <v>632.14413366006784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0</v>
      </c>
      <c r="E11" s="68">
        <v>311.72587408459538</v>
      </c>
      <c r="F11" s="69">
        <v>450.58960529663182</v>
      </c>
      <c r="G11" s="67">
        <v>285.82034559565989</v>
      </c>
      <c r="H11" s="67">
        <v>837.97145051654184</v>
      </c>
      <c r="I11" s="68">
        <v>523.437925705726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0</v>
      </c>
      <c r="E12" s="68">
        <v>133.78252637467244</v>
      </c>
      <c r="F12" s="69">
        <v>124.59093066381133</v>
      </c>
      <c r="G12" s="67">
        <v>133.00568679979401</v>
      </c>
      <c r="H12" s="67">
        <v>145.93025662103412</v>
      </c>
      <c r="I12" s="68">
        <v>108.70620795434186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29.846800000000002</v>
      </c>
      <c r="F13" s="69">
        <v>0</v>
      </c>
      <c r="G13" s="67">
        <v>0</v>
      </c>
      <c r="H13" s="67">
        <v>0</v>
      </c>
      <c r="I13" s="68">
        <v>0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25.28725</v>
      </c>
      <c r="F14" s="69">
        <v>0</v>
      </c>
      <c r="G14" s="67">
        <v>0</v>
      </c>
      <c r="H14" s="67">
        <v>0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4.5595499999999998</v>
      </c>
      <c r="F15" s="69">
        <v>0</v>
      </c>
      <c r="G15" s="67">
        <v>0</v>
      </c>
      <c r="H15" s="67">
        <v>0</v>
      </c>
      <c r="I15" s="68">
        <v>0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0</v>
      </c>
      <c r="E16" s="68">
        <v>278.90117544478045</v>
      </c>
      <c r="F16" s="69">
        <v>148.20045878704678</v>
      </c>
      <c r="G16" s="67">
        <v>211.48820225165852</v>
      </c>
      <c r="H16" s="67">
        <v>119.95342178809142</v>
      </c>
      <c r="I16" s="68">
        <v>237.30230189452152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0</v>
      </c>
      <c r="E17" s="68">
        <v>212.47881870238399</v>
      </c>
      <c r="F17" s="69">
        <v>94.756229568536924</v>
      </c>
      <c r="G17" s="67">
        <v>159.58030113266571</v>
      </c>
      <c r="H17" s="67">
        <v>70.250843619936234</v>
      </c>
      <c r="I17" s="68">
        <v>197.77438081851642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0</v>
      </c>
      <c r="E18" s="68">
        <v>66.422356742396474</v>
      </c>
      <c r="F18" s="69">
        <v>53.444229218509861</v>
      </c>
      <c r="G18" s="67">
        <v>51.907901118992804</v>
      </c>
      <c r="H18" s="67">
        <v>49.702578168155185</v>
      </c>
      <c r="I18" s="68">
        <v>39.527921076005093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0</v>
      </c>
      <c r="E19" s="65">
        <v>280.56954865749299</v>
      </c>
      <c r="F19" s="66">
        <v>576.78147579573863</v>
      </c>
      <c r="G19" s="64">
        <v>271.77186569416051</v>
      </c>
      <c r="H19" s="64">
        <v>566.78111864224047</v>
      </c>
      <c r="I19" s="65">
        <v>262.99664591201861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0</v>
      </c>
      <c r="E20" s="68">
        <v>238.27640328618963</v>
      </c>
      <c r="F20" s="69">
        <v>536.41068009293667</v>
      </c>
      <c r="G20" s="67">
        <v>238.27640328618963</v>
      </c>
      <c r="H20" s="67">
        <v>536.41068137281707</v>
      </c>
      <c r="I20" s="68">
        <v>238.27640328618963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0</v>
      </c>
      <c r="E21" s="68">
        <v>42.293145371303382</v>
      </c>
      <c r="F21" s="69">
        <v>40.370795702801985</v>
      </c>
      <c r="G21" s="67">
        <v>33.495462407970905</v>
      </c>
      <c r="H21" s="67">
        <v>30.370437269423352</v>
      </c>
      <c r="I21" s="68">
        <v>24.720242625828984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0</v>
      </c>
      <c r="E23" s="68">
        <v>280.10449770874396</v>
      </c>
      <c r="F23" s="69">
        <v>576.25322051238004</v>
      </c>
      <c r="G23" s="67">
        <v>271.26083632132799</v>
      </c>
      <c r="H23" s="67">
        <v>566.25286335888177</v>
      </c>
      <c r="I23" s="68">
        <v>262.46839062865996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0</v>
      </c>
      <c r="E24" s="68">
        <v>238.27640328618963</v>
      </c>
      <c r="F24" s="69">
        <v>536.41068009293667</v>
      </c>
      <c r="G24" s="67">
        <v>238.27640328618963</v>
      </c>
      <c r="H24" s="67">
        <v>536.41068137281707</v>
      </c>
      <c r="I24" s="68">
        <v>238.27640328618963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0</v>
      </c>
      <c r="E25" s="68">
        <v>41.828094422554315</v>
      </c>
      <c r="F25" s="69">
        <v>39.84254041944331</v>
      </c>
      <c r="G25" s="67">
        <v>32.984433035138338</v>
      </c>
      <c r="H25" s="67">
        <v>29.842181986064677</v>
      </c>
      <c r="I25" s="68">
        <v>24.191987342470309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0</v>
      </c>
      <c r="E26" s="65">
        <v>213.38709725447563</v>
      </c>
      <c r="F26" s="66">
        <v>175.32558637189189</v>
      </c>
      <c r="G26" s="64">
        <v>95.528852861304898</v>
      </c>
      <c r="H26" s="64">
        <v>105.19251792163365</v>
      </c>
      <c r="I26" s="65">
        <v>89.607975662981659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0</v>
      </c>
      <c r="E27" s="68">
        <v>191.77862609064087</v>
      </c>
      <c r="F27" s="69">
        <v>152.5382622488433</v>
      </c>
      <c r="G27" s="67">
        <v>80.600790766353327</v>
      </c>
      <c r="H27" s="67">
        <v>88.568150303248075</v>
      </c>
      <c r="I27" s="68">
        <v>76.821938340058281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0</v>
      </c>
      <c r="E28" s="68">
        <v>21.608471163834764</v>
      </c>
      <c r="F28" s="69">
        <v>22.787324123048592</v>
      </c>
      <c r="G28" s="67">
        <v>14.928062094951574</v>
      </c>
      <c r="H28" s="67">
        <v>16.624367618385577</v>
      </c>
      <c r="I28" s="68">
        <v>12.786037322923384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0</v>
      </c>
      <c r="E30" s="68">
        <v>158.64355296136137</v>
      </c>
      <c r="F30" s="69">
        <v>55.026003231616649</v>
      </c>
      <c r="G30" s="67">
        <v>83.410560887719583</v>
      </c>
      <c r="H30" s="67">
        <v>32.165252705601802</v>
      </c>
      <c r="I30" s="68">
        <v>79.489803335528549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0</v>
      </c>
      <c r="E31" s="68">
        <v>143.54604531459847</v>
      </c>
      <c r="F31" s="69">
        <v>46.520299371634593</v>
      </c>
      <c r="G31" s="67">
        <v>74.247783639350573</v>
      </c>
      <c r="H31" s="67">
        <v>25.193232195532509</v>
      </c>
      <c r="I31" s="68">
        <v>72.281165718132911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0</v>
      </c>
      <c r="E32" s="68">
        <v>15.097507646762901</v>
      </c>
      <c r="F32" s="69">
        <v>8.5057038599820558</v>
      </c>
      <c r="G32" s="67">
        <v>9.1627772483690126</v>
      </c>
      <c r="H32" s="67">
        <v>6.9720205100692896</v>
      </c>
      <c r="I32" s="68">
        <v>7.2086376173956337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0</v>
      </c>
      <c r="E33" s="68">
        <v>5.2368421100000004</v>
      </c>
      <c r="F33" s="69">
        <v>110.6060425</v>
      </c>
      <c r="G33" s="67">
        <v>5.2368421100000004</v>
      </c>
      <c r="H33" s="67">
        <v>60.740174689999996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0</v>
      </c>
      <c r="E34" s="68">
        <v>0</v>
      </c>
      <c r="F34" s="69">
        <v>96.949854149999993</v>
      </c>
      <c r="G34" s="67">
        <v>0</v>
      </c>
      <c r="H34" s="67">
        <v>51.533187499999997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0</v>
      </c>
      <c r="E35" s="68">
        <v>5.2368421100000004</v>
      </c>
      <c r="F35" s="69">
        <v>13.656188350000001</v>
      </c>
      <c r="G35" s="67">
        <v>5.2368421100000004</v>
      </c>
      <c r="H35" s="67">
        <v>9.2069871899999995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0</v>
      </c>
      <c r="E36" s="68">
        <v>49.506702183114243</v>
      </c>
      <c r="F36" s="69">
        <v>9.693540640275236</v>
      </c>
      <c r="G36" s="67">
        <v>6.8814498635853116</v>
      </c>
      <c r="H36" s="67">
        <v>12.287090526031847</v>
      </c>
      <c r="I36" s="68">
        <v>4.8813302174531188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0</v>
      </c>
      <c r="E37" s="68">
        <v>48.232580776042383</v>
      </c>
      <c r="F37" s="69">
        <v>9.0681087272086991</v>
      </c>
      <c r="G37" s="67">
        <v>6.3530071270027513</v>
      </c>
      <c r="H37" s="67">
        <v>11.841730607715558</v>
      </c>
      <c r="I37" s="68">
        <v>4.5407726219253712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</v>
      </c>
      <c r="E38" s="68">
        <v>1.2741214070718598</v>
      </c>
      <c r="F38" s="69">
        <v>0.62543191306653645</v>
      </c>
      <c r="G38" s="67">
        <v>0.52844273658255991</v>
      </c>
      <c r="H38" s="67">
        <v>0.44535991831628785</v>
      </c>
      <c r="I38" s="68">
        <v>0.34055759552774778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0</v>
      </c>
      <c r="E39" s="65">
        <v>1555.3106899913687</v>
      </c>
      <c r="F39" s="66">
        <v>784.06313655410963</v>
      </c>
      <c r="G39" s="64">
        <v>641.54264591268895</v>
      </c>
      <c r="H39" s="64">
        <v>831.62916623743945</v>
      </c>
      <c r="I39" s="65">
        <v>849.61690022373807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0</v>
      </c>
      <c r="E40" s="68">
        <v>1221.807280241982</v>
      </c>
      <c r="F40" s="69">
        <v>525.57253996096483</v>
      </c>
      <c r="G40" s="67">
        <v>433.86547847876028</v>
      </c>
      <c r="H40" s="67">
        <v>588.31300426228222</v>
      </c>
      <c r="I40" s="68">
        <v>554.415840435169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0</v>
      </c>
      <c r="E41" s="68">
        <v>333.50340974938683</v>
      </c>
      <c r="F41" s="69">
        <v>258.49059659314474</v>
      </c>
      <c r="G41" s="67">
        <v>207.67716743392867</v>
      </c>
      <c r="H41" s="67">
        <v>243.31616197515717</v>
      </c>
      <c r="I41" s="68">
        <v>295.20105978856907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0</v>
      </c>
      <c r="E43" s="68">
        <v>1464.7359011313692</v>
      </c>
      <c r="F43" s="69">
        <v>709.56241126410953</v>
      </c>
      <c r="G43" s="67">
        <v>547.48710705268888</v>
      </c>
      <c r="H43" s="67">
        <v>757.22400853743943</v>
      </c>
      <c r="I43" s="68">
        <v>755.56136136373789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0</v>
      </c>
      <c r="E44" s="68">
        <v>1221.8072802419824</v>
      </c>
      <c r="F44" s="69">
        <v>525.57253996096483</v>
      </c>
      <c r="G44" s="67">
        <v>433.86547847876022</v>
      </c>
      <c r="H44" s="67">
        <v>588.31300426228222</v>
      </c>
      <c r="I44" s="68">
        <v>554.41584043516889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0</v>
      </c>
      <c r="E45" s="68">
        <v>242.92862088938682</v>
      </c>
      <c r="F45" s="69">
        <v>183.98987130314472</v>
      </c>
      <c r="G45" s="67">
        <v>113.62162857392867</v>
      </c>
      <c r="H45" s="67">
        <v>168.91100427515715</v>
      </c>
      <c r="I45" s="68">
        <v>201.14552092856903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0</v>
      </c>
      <c r="E46" s="68">
        <v>121.23029655999999</v>
      </c>
      <c r="F46" s="69">
        <v>151.08101828999995</v>
      </c>
      <c r="G46" s="67">
        <v>37.27984690000001</v>
      </c>
      <c r="H46" s="67">
        <v>144.27288253999998</v>
      </c>
      <c r="I46" s="68">
        <v>36.748131930000014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0</v>
      </c>
      <c r="E47" s="68">
        <v>93.467935229999981</v>
      </c>
      <c r="F47" s="69">
        <v>108.89874236999994</v>
      </c>
      <c r="G47" s="67">
        <v>28.418131450000008</v>
      </c>
      <c r="H47" s="67">
        <v>103.92376963999999</v>
      </c>
      <c r="I47" s="68">
        <v>28.588131450000009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0</v>
      </c>
      <c r="E48" s="68">
        <v>27.762361330000008</v>
      </c>
      <c r="F48" s="69">
        <v>42.182275920000002</v>
      </c>
      <c r="G48" s="67">
        <v>8.8617154500000037</v>
      </c>
      <c r="H48" s="67">
        <v>40.349112900000002</v>
      </c>
      <c r="I48" s="68">
        <v>8.1600004800000008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0</v>
      </c>
      <c r="E49" s="68">
        <v>90.574788859999984</v>
      </c>
      <c r="F49" s="69">
        <v>74.500725289999991</v>
      </c>
      <c r="G49" s="67">
        <v>94.055538859999984</v>
      </c>
      <c r="H49" s="67">
        <v>74.40515769999999</v>
      </c>
      <c r="I49" s="68">
        <v>94.055538859999984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0</v>
      </c>
      <c r="E51" s="68">
        <v>90.574788859999984</v>
      </c>
      <c r="F51" s="69">
        <v>74.500725289999991</v>
      </c>
      <c r="G51" s="67">
        <v>94.055538859999984</v>
      </c>
      <c r="H51" s="67">
        <v>74.40515769999999</v>
      </c>
      <c r="I51" s="68">
        <v>94.055538859999984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0</v>
      </c>
      <c r="E52" s="65">
        <v>2449.6613553540187</v>
      </c>
      <c r="F52" s="66">
        <v>955.32565949763637</v>
      </c>
      <c r="G52" s="64">
        <v>354.58435495643369</v>
      </c>
      <c r="H52" s="64">
        <v>367.92035246362792</v>
      </c>
      <c r="I52" s="65">
        <v>969.95151508742379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0</v>
      </c>
      <c r="E53" s="68">
        <v>2093.3977004980161</v>
      </c>
      <c r="F53" s="69">
        <v>861.45498909179901</v>
      </c>
      <c r="G53" s="67">
        <v>241.37968928840149</v>
      </c>
      <c r="H53" s="67">
        <v>306.71331439449801</v>
      </c>
      <c r="I53" s="68">
        <v>857.49293199165845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0</v>
      </c>
      <c r="E54" s="70">
        <v>356.26365485600274</v>
      </c>
      <c r="F54" s="71">
        <v>93.870670405837402</v>
      </c>
      <c r="G54" s="72">
        <v>113.20466566803219</v>
      </c>
      <c r="H54" s="72">
        <v>61.207038069129894</v>
      </c>
      <c r="I54" s="70">
        <v>112.45858309576531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0</v>
      </c>
      <c r="E55" s="57">
        <v>5271.1744404346582</v>
      </c>
      <c r="F55" s="58">
        <v>3235.3111126862786</v>
      </c>
      <c r="G55" s="56">
        <v>2013.5098798888966</v>
      </c>
      <c r="H55" s="56">
        <v>2995.8125439100208</v>
      </c>
      <c r="I55" s="57">
        <v>3062.0537321601632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0</v>
      </c>
      <c r="E56" s="68">
        <v>4294.7519529038082</v>
      </c>
      <c r="F56" s="69">
        <v>2621.3223062597126</v>
      </c>
      <c r="G56" s="67">
        <v>1439.5230085480302</v>
      </c>
      <c r="H56" s="67">
        <v>2428.2274444693235</v>
      </c>
      <c r="I56" s="68">
        <v>2448.2194205773176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0</v>
      </c>
      <c r="E57" s="70">
        <v>976.42248753084982</v>
      </c>
      <c r="F57" s="71">
        <v>613.98880642656593</v>
      </c>
      <c r="G57" s="72">
        <v>573.9868713408664</v>
      </c>
      <c r="H57" s="72">
        <v>567.58509944069738</v>
      </c>
      <c r="I57" s="70">
        <v>613.83431158284588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0</v>
      </c>
      <c r="D59" s="140">
        <v>0</v>
      </c>
      <c r="E59" s="141">
        <v>331.98993084082088</v>
      </c>
      <c r="F59" s="142">
        <v>833.37509116411536</v>
      </c>
      <c r="G59" s="140">
        <v>319.85894139935652</v>
      </c>
      <c r="H59" s="140">
        <v>1058.5571927742942</v>
      </c>
      <c r="I59" s="141">
        <v>545.91523461091765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0</v>
      </c>
      <c r="E60" s="68">
        <v>238.27640328618963</v>
      </c>
      <c r="F60" s="69">
        <v>740.64653142067812</v>
      </c>
      <c r="G60" s="67">
        <v>238.27640328618963</v>
      </c>
      <c r="H60" s="67">
        <v>980.62410952046855</v>
      </c>
      <c r="I60" s="68">
        <v>478.25398138598007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0</v>
      </c>
      <c r="E61" s="70">
        <v>93.71352755463127</v>
      </c>
      <c r="F61" s="71">
        <v>92.728559743437245</v>
      </c>
      <c r="G61" s="72">
        <v>81.582538113166891</v>
      </c>
      <c r="H61" s="72">
        <v>77.933083253825671</v>
      </c>
      <c r="I61" s="70">
        <v>67.661253224937639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0</v>
      </c>
      <c r="D63" s="140">
        <v>0</v>
      </c>
      <c r="E63" s="141">
        <v>10093.7009</v>
      </c>
      <c r="F63" s="142">
        <v>5379.1846999999998</v>
      </c>
      <c r="G63" s="140">
        <v>7658.4925000000003</v>
      </c>
      <c r="H63" s="140">
        <v>4386.5286999999998</v>
      </c>
      <c r="I63" s="141">
        <v>8633.6710000000003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0</v>
      </c>
      <c r="E64" s="68">
        <v>7667.3130000000001</v>
      </c>
      <c r="F64" s="69">
        <v>3425.5720000000001</v>
      </c>
      <c r="G64" s="67">
        <v>5762.491</v>
      </c>
      <c r="H64" s="67">
        <v>2568.9749999999999</v>
      </c>
      <c r="I64" s="68">
        <v>7189.0349999999999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0</v>
      </c>
      <c r="E65" s="70">
        <v>2426.3879000000002</v>
      </c>
      <c r="F65" s="71">
        <v>1953.6126999999999</v>
      </c>
      <c r="G65" s="72">
        <v>1896.0015000000001</v>
      </c>
      <c r="H65" s="72">
        <v>1817.5537000000002</v>
      </c>
      <c r="I65" s="70">
        <v>1444.636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F3:I3"/>
    <mergeCell ref="B4:E4"/>
    <mergeCell ref="F4:I4"/>
  </mergeCells>
  <pageMargins left="0.15748031496062992" right="0.15748031496062992" top="0.63" bottom="0.27" header="0.31496062992125984" footer="0.17"/>
  <pageSetup paperSize="9" scale="82" orientation="portrait" r:id="rId1"/>
  <headerFooter>
    <oddFooter xml:space="preserve">&amp;R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A28" sqref="A28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hidden="1" customWidth="1" outlineLevel="1"/>
    <col min="4" max="4" width="14.7109375" style="60" customWidth="1" collapsed="1"/>
    <col min="5" max="7" width="14.7109375" style="60" customWidth="1"/>
    <col min="8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148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">
        <v>135</v>
      </c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2219.6582620861946</v>
      </c>
      <c r="E6" s="65">
        <v>927.93209703786351</v>
      </c>
      <c r="F6" s="66">
        <v>1346.2703785853541</v>
      </c>
      <c r="G6" s="64">
        <v>872.51411824017998</v>
      </c>
      <c r="H6" s="64">
        <v>3001.9226545768183</v>
      </c>
      <c r="I6" s="65">
        <v>1086.1389896878397</v>
      </c>
      <c r="J6" s="78"/>
    </row>
    <row r="7" spans="1:10">
      <c r="A7" s="40" t="s">
        <v>8</v>
      </c>
      <c r="B7" s="69">
        <v>0</v>
      </c>
      <c r="C7" s="67">
        <v>0</v>
      </c>
      <c r="D7" s="67">
        <v>1487.4359162328085</v>
      </c>
      <c r="E7" s="68">
        <v>567.01930353149896</v>
      </c>
      <c r="F7" s="69">
        <v>572.05338601547533</v>
      </c>
      <c r="G7" s="67">
        <v>453.67897203498137</v>
      </c>
      <c r="H7" s="67">
        <v>2307.9887736649994</v>
      </c>
      <c r="I7" s="68">
        <v>782.33667561471862</v>
      </c>
      <c r="J7" s="78"/>
    </row>
    <row r="8" spans="1:10">
      <c r="A8" s="40" t="s">
        <v>9</v>
      </c>
      <c r="B8" s="69">
        <v>0</v>
      </c>
      <c r="C8" s="67">
        <v>0</v>
      </c>
      <c r="D8" s="67">
        <v>732.22234585338617</v>
      </c>
      <c r="E8" s="68">
        <v>360.91279350636449</v>
      </c>
      <c r="F8" s="69">
        <v>774.2169925698787</v>
      </c>
      <c r="G8" s="67">
        <v>418.83514620519861</v>
      </c>
      <c r="H8" s="67">
        <v>693.93388091181896</v>
      </c>
      <c r="I8" s="68">
        <v>303.80231407312118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569.34769503710186</v>
      </c>
      <c r="E10" s="68">
        <v>441.40473406609772</v>
      </c>
      <c r="F10" s="69">
        <v>601.52939335183055</v>
      </c>
      <c r="G10" s="67">
        <v>411.48316180216119</v>
      </c>
      <c r="H10" s="67">
        <v>994.3549272556445</v>
      </c>
      <c r="I10" s="68">
        <v>637.15497201070843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457.63758197769192</v>
      </c>
      <c r="E11" s="68">
        <v>312.87280278376096</v>
      </c>
      <c r="F11" s="69">
        <v>464.40705849769205</v>
      </c>
      <c r="G11" s="67">
        <v>279.61240540853595</v>
      </c>
      <c r="H11" s="67">
        <v>872.09867040366532</v>
      </c>
      <c r="I11" s="68">
        <v>531.10726006381947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111.71011305940989</v>
      </c>
      <c r="E12" s="68">
        <v>128.53193128233673</v>
      </c>
      <c r="F12" s="69">
        <v>137.1223348541385</v>
      </c>
      <c r="G12" s="67">
        <v>131.87075639362524</v>
      </c>
      <c r="H12" s="67">
        <v>122.25625685197913</v>
      </c>
      <c r="I12" s="68">
        <v>106.04771194688895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1447.8836624999999</v>
      </c>
      <c r="E13" s="68">
        <v>168.01179999999999</v>
      </c>
      <c r="F13" s="69">
        <v>557.51219499999991</v>
      </c>
      <c r="G13" s="67">
        <v>213.76499999999999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25.28725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535.52966249999997</v>
      </c>
      <c r="E15" s="68">
        <v>142.72454999999999</v>
      </c>
      <c r="F15" s="69">
        <v>557.51219499999991</v>
      </c>
      <c r="G15" s="67">
        <v>213.76499999999999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194.62921730855345</v>
      </c>
      <c r="E16" s="68">
        <v>309.08320683304339</v>
      </c>
      <c r="F16" s="69">
        <v>177.79643409480121</v>
      </c>
      <c r="G16" s="67">
        <v>238.1411768845561</v>
      </c>
      <c r="H16" s="67">
        <v>146.64217618245152</v>
      </c>
      <c r="I16" s="68">
        <v>301.38666153840899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117.44433425511625</v>
      </c>
      <c r="E17" s="68">
        <v>228.859250747738</v>
      </c>
      <c r="F17" s="69">
        <v>107.64632751778333</v>
      </c>
      <c r="G17" s="67">
        <v>174.06656662644551</v>
      </c>
      <c r="H17" s="67">
        <v>80.65910326133401</v>
      </c>
      <c r="I17" s="68">
        <v>251.22941555089918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77.184883053437204</v>
      </c>
      <c r="E18" s="68">
        <v>80.22395608530536</v>
      </c>
      <c r="F18" s="69">
        <v>70.150106577017866</v>
      </c>
      <c r="G18" s="67">
        <v>64.07461025811061</v>
      </c>
      <c r="H18" s="67">
        <v>65.983072921117497</v>
      </c>
      <c r="I18" s="68">
        <v>50.157245987509789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593.97472872496871</v>
      </c>
      <c r="E19" s="65">
        <v>281.80881034783209</v>
      </c>
      <c r="F19" s="66">
        <v>587.38135517616524</v>
      </c>
      <c r="G19" s="64">
        <v>272.56064936041122</v>
      </c>
      <c r="H19" s="64">
        <v>579.25925906515965</v>
      </c>
      <c r="I19" s="65">
        <v>265.37671315319966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556.48647442260562</v>
      </c>
      <c r="E20" s="68">
        <v>247.19417514180972</v>
      </c>
      <c r="F20" s="69">
        <v>556.48647442260562</v>
      </c>
      <c r="G20" s="67">
        <v>247.19417514180972</v>
      </c>
      <c r="H20" s="67">
        <v>556.48647575038717</v>
      </c>
      <c r="I20" s="68">
        <v>247.19417514180972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37.488254302363089</v>
      </c>
      <c r="E21" s="68">
        <v>34.614635206022378</v>
      </c>
      <c r="F21" s="69">
        <v>30.894880753559612</v>
      </c>
      <c r="G21" s="67">
        <v>25.366474218601503</v>
      </c>
      <c r="H21" s="67">
        <v>22.772783314772536</v>
      </c>
      <c r="I21" s="68">
        <v>18.182538011389958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593.77314760360332</v>
      </c>
      <c r="E23" s="68">
        <v>281.56496992684674</v>
      </c>
      <c r="F23" s="69">
        <v>587.13751475517984</v>
      </c>
      <c r="G23" s="67">
        <v>272.32476102241901</v>
      </c>
      <c r="H23" s="67">
        <v>579.01541864417436</v>
      </c>
      <c r="I23" s="68">
        <v>265.13287273221431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556.48647442260562</v>
      </c>
      <c r="E24" s="68">
        <v>247.19417514180972</v>
      </c>
      <c r="F24" s="69">
        <v>556.48647442260562</v>
      </c>
      <c r="G24" s="67">
        <v>247.19417514180972</v>
      </c>
      <c r="H24" s="67">
        <v>556.48647575038717</v>
      </c>
      <c r="I24" s="68">
        <v>247.19417514180972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37.286673180997646</v>
      </c>
      <c r="E25" s="68">
        <v>34.370794785037006</v>
      </c>
      <c r="F25" s="69">
        <v>30.651040332574237</v>
      </c>
      <c r="G25" s="67">
        <v>25.130585880609303</v>
      </c>
      <c r="H25" s="67">
        <v>22.528942893787161</v>
      </c>
      <c r="I25" s="68">
        <v>17.938697590404583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212.70086334809324</v>
      </c>
      <c r="E26" s="65">
        <v>217.04698446320779</v>
      </c>
      <c r="F26" s="66">
        <v>149.05031711912483</v>
      </c>
      <c r="G26" s="64">
        <v>105.32483310706776</v>
      </c>
      <c r="H26" s="64">
        <v>119.38579317851043</v>
      </c>
      <c r="I26" s="65">
        <v>95.161451340239296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185.96890738993878</v>
      </c>
      <c r="E27" s="68">
        <v>194.73889144091015</v>
      </c>
      <c r="F27" s="69">
        <v>128.23301338626061</v>
      </c>
      <c r="G27" s="67">
        <v>89.589488679685331</v>
      </c>
      <c r="H27" s="67">
        <v>103.32143952168209</v>
      </c>
      <c r="I27" s="68">
        <v>81.677050862200517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26.731955958154469</v>
      </c>
      <c r="E28" s="68">
        <v>22.308093022297633</v>
      </c>
      <c r="F28" s="69">
        <v>20.817303732864204</v>
      </c>
      <c r="G28" s="67">
        <v>15.735344427382426</v>
      </c>
      <c r="H28" s="67">
        <v>16.064353656828324</v>
      </c>
      <c r="I28" s="68">
        <v>13.484400478038786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69.153813024984601</v>
      </c>
      <c r="E30" s="68">
        <v>168.90785529718093</v>
      </c>
      <c r="F30" s="69">
        <v>32.927955176468863</v>
      </c>
      <c r="G30" s="67">
        <v>93.583095751728266</v>
      </c>
      <c r="H30" s="67">
        <v>55.541118132577111</v>
      </c>
      <c r="I30" s="68">
        <v>87.822992001501206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61.2716439089657</v>
      </c>
      <c r="E31" s="68">
        <v>152.64183335048168</v>
      </c>
      <c r="F31" s="69">
        <v>26.079257015488</v>
      </c>
      <c r="G31" s="67">
        <v>83.345720434214513</v>
      </c>
      <c r="H31" s="67">
        <v>48.933987454183992</v>
      </c>
      <c r="I31" s="68">
        <v>79.835430196371817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7.8821691160188951</v>
      </c>
      <c r="E32" s="68">
        <v>16.266021946699254</v>
      </c>
      <c r="F32" s="69">
        <v>6.8486981609808613</v>
      </c>
      <c r="G32" s="67">
        <v>10.237375317513752</v>
      </c>
      <c r="H32" s="67">
        <v>6.6071306783931218</v>
      </c>
      <c r="I32" s="68">
        <v>7.987561805129392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115.05523959000001</v>
      </c>
      <c r="E33" s="68">
        <v>5.2368421100000004</v>
      </c>
      <c r="F33" s="69">
        <v>110.60603838999999</v>
      </c>
      <c r="G33" s="67">
        <v>5.2368421100000004</v>
      </c>
      <c r="H33" s="67">
        <v>60.740174689999996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96.949854170000009</v>
      </c>
      <c r="E34" s="68">
        <v>0</v>
      </c>
      <c r="F34" s="69">
        <v>96.949854149999993</v>
      </c>
      <c r="G34" s="67">
        <v>0</v>
      </c>
      <c r="H34" s="67">
        <v>51.533187499999997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18.105385420000001</v>
      </c>
      <c r="E35" s="68">
        <v>5.2368421100000004</v>
      </c>
      <c r="F35" s="69">
        <v>13.656184239999998</v>
      </c>
      <c r="G35" s="67">
        <v>5.2368421100000004</v>
      </c>
      <c r="H35" s="67">
        <v>9.2069871899999995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28.491810733108672</v>
      </c>
      <c r="E36" s="68">
        <v>42.902287056026822</v>
      </c>
      <c r="F36" s="69">
        <v>5.5163235526559342</v>
      </c>
      <c r="G36" s="67">
        <v>6.5048952453394815</v>
      </c>
      <c r="H36" s="67">
        <v>3.1045003559332911</v>
      </c>
      <c r="I36" s="68">
        <v>2.1016172287380921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27.747409310973097</v>
      </c>
      <c r="E37" s="68">
        <v>42.09705809042844</v>
      </c>
      <c r="F37" s="69">
        <v>5.2039022207725916</v>
      </c>
      <c r="G37" s="67">
        <v>6.2437682454708101</v>
      </c>
      <c r="H37" s="67">
        <v>2.8542645674980887</v>
      </c>
      <c r="I37" s="68">
        <v>1.8416206658286991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0.74440142213557436</v>
      </c>
      <c r="E38" s="68">
        <v>0.80522896559837842</v>
      </c>
      <c r="F38" s="69">
        <v>0.3124213318833427</v>
      </c>
      <c r="G38" s="67">
        <v>0.26112699986867138</v>
      </c>
      <c r="H38" s="67">
        <v>0.25023578843520239</v>
      </c>
      <c r="I38" s="68">
        <v>0.25999656290939299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1346.0894875169238</v>
      </c>
      <c r="E39" s="65">
        <v>1323.781298183648</v>
      </c>
      <c r="F39" s="66">
        <v>805.31925388712011</v>
      </c>
      <c r="G39" s="64">
        <v>646.27403353557202</v>
      </c>
      <c r="H39" s="64">
        <v>880.14064125524328</v>
      </c>
      <c r="I39" s="65">
        <v>785.42695633725771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1054.6212650682935</v>
      </c>
      <c r="E40" s="68">
        <v>977.425510705129</v>
      </c>
      <c r="F40" s="69">
        <v>542.73002107825505</v>
      </c>
      <c r="G40" s="67">
        <v>441.38348233424483</v>
      </c>
      <c r="H40" s="67">
        <v>572.74492937040691</v>
      </c>
      <c r="I40" s="68">
        <v>527.13556186917924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291.46822244863017</v>
      </c>
      <c r="E41" s="68">
        <v>346.35578747851901</v>
      </c>
      <c r="F41" s="69">
        <v>262.58923280886506</v>
      </c>
      <c r="G41" s="67">
        <v>204.89055120132713</v>
      </c>
      <c r="H41" s="67">
        <v>307.39571188483632</v>
      </c>
      <c r="I41" s="68">
        <v>258.29139446807847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879.31087769471048</v>
      </c>
      <c r="E43" s="68">
        <v>1235.5895734436481</v>
      </c>
      <c r="F43" s="69">
        <v>733.20159271711998</v>
      </c>
      <c r="G43" s="67">
        <v>554.60155879557192</v>
      </c>
      <c r="H43" s="67">
        <v>760.77313907302982</v>
      </c>
      <c r="I43" s="68">
        <v>693.75129600725768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719.62126506829327</v>
      </c>
      <c r="E44" s="68">
        <v>977.425510705129</v>
      </c>
      <c r="F44" s="69">
        <v>542.73002107825494</v>
      </c>
      <c r="G44" s="67">
        <v>441.38348233424483</v>
      </c>
      <c r="H44" s="67">
        <v>572.74492937040679</v>
      </c>
      <c r="I44" s="68">
        <v>527.13556186917913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159.68961262641719</v>
      </c>
      <c r="E45" s="68">
        <v>258.16406273851902</v>
      </c>
      <c r="F45" s="69">
        <v>190.47157163886502</v>
      </c>
      <c r="G45" s="67">
        <v>113.21807646132709</v>
      </c>
      <c r="H45" s="67">
        <v>188.028209702623</v>
      </c>
      <c r="I45" s="68">
        <v>166.61573413807849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136.20432105999993</v>
      </c>
      <c r="E46" s="68">
        <v>25.812624049999986</v>
      </c>
      <c r="F46" s="69">
        <v>154.87257696999998</v>
      </c>
      <c r="G46" s="67">
        <v>38.117956729999996</v>
      </c>
      <c r="H46" s="67">
        <v>142.24392269000001</v>
      </c>
      <c r="I46" s="68">
        <v>37.55744571999999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107.98464344999994</v>
      </c>
      <c r="E47" s="68">
        <v>18.467935229999984</v>
      </c>
      <c r="F47" s="69">
        <v>112.47548014999998</v>
      </c>
      <c r="G47" s="67">
        <v>29.166908839999994</v>
      </c>
      <c r="H47" s="67">
        <v>102.08196397</v>
      </c>
      <c r="I47" s="68">
        <v>29.336908839999996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28.219677610000002</v>
      </c>
      <c r="E48" s="68">
        <v>7.3446888200000018</v>
      </c>
      <c r="F48" s="69">
        <v>42.397096820000002</v>
      </c>
      <c r="G48" s="67">
        <v>8.9510478899999999</v>
      </c>
      <c r="H48" s="67">
        <v>40.161958719999994</v>
      </c>
      <c r="I48" s="68">
        <v>8.2205368799999974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466.77860982221301</v>
      </c>
      <c r="E49" s="68">
        <v>88.191724739999998</v>
      </c>
      <c r="F49" s="69">
        <v>72.117661170000005</v>
      </c>
      <c r="G49" s="67">
        <v>91.672474739999998</v>
      </c>
      <c r="H49" s="67">
        <v>119.3675021822133</v>
      </c>
      <c r="I49" s="68">
        <v>91.675660329999999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335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131.77860982221301</v>
      </c>
      <c r="E51" s="68">
        <v>88.191724739999998</v>
      </c>
      <c r="F51" s="69">
        <v>72.117661170000005</v>
      </c>
      <c r="G51" s="67">
        <v>91.672474739999998</v>
      </c>
      <c r="H51" s="67">
        <v>119.3675021822133</v>
      </c>
      <c r="I51" s="68">
        <v>91.675660329999999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1198.2026693586727</v>
      </c>
      <c r="E52" s="65">
        <v>1790.3936215281408</v>
      </c>
      <c r="F52" s="66">
        <v>979.47062633368284</v>
      </c>
      <c r="G52" s="64">
        <v>335.48657676476961</v>
      </c>
      <c r="H52" s="64">
        <v>250.08272747680627</v>
      </c>
      <c r="I52" s="65">
        <v>1131.8530450055937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1069.502542109559</v>
      </c>
      <c r="E53" s="68">
        <v>1504.7022605894122</v>
      </c>
      <c r="F53" s="69">
        <v>854.17884007804832</v>
      </c>
      <c r="G53" s="67">
        <v>228.74040366227632</v>
      </c>
      <c r="H53" s="67">
        <v>199.84369360766999</v>
      </c>
      <c r="I53" s="68">
        <v>1020.8823749927689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128.70012724911371</v>
      </c>
      <c r="E54" s="70">
        <v>285.69136093872862</v>
      </c>
      <c r="F54" s="71">
        <v>125.29178625563449</v>
      </c>
      <c r="G54" s="72">
        <v>106.7461731024933</v>
      </c>
      <c r="H54" s="72">
        <v>50.239033869136293</v>
      </c>
      <c r="I54" s="70">
        <v>110.9706700128248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5570.6260110348521</v>
      </c>
      <c r="E55" s="57">
        <v>4540.962811560692</v>
      </c>
      <c r="F55" s="58">
        <v>3867.4919311014473</v>
      </c>
      <c r="G55" s="56">
        <v>2232.1602110080007</v>
      </c>
      <c r="H55" s="56">
        <v>4830.7910755525372</v>
      </c>
      <c r="I55" s="57">
        <v>3363.95715552413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4354.015105223205</v>
      </c>
      <c r="E56" s="68">
        <v>3491.08014140876</v>
      </c>
      <c r="F56" s="69">
        <v>2653.6817349806452</v>
      </c>
      <c r="G56" s="67">
        <v>1460.5865218529977</v>
      </c>
      <c r="H56" s="67">
        <v>3740.3853119151449</v>
      </c>
      <c r="I56" s="68">
        <v>2659.2258384806769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1216.6109058116474</v>
      </c>
      <c r="E57" s="70">
        <v>1049.8826701519322</v>
      </c>
      <c r="F57" s="71">
        <v>1213.8101961208019</v>
      </c>
      <c r="G57" s="72">
        <v>771.57368915500308</v>
      </c>
      <c r="H57" s="72">
        <v>1090.4057636373925</v>
      </c>
      <c r="I57" s="70">
        <v>704.73131704345326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0</v>
      </c>
      <c r="D59" s="140">
        <v>848.30286636425319</v>
      </c>
      <c r="E59" s="141">
        <v>324.10936280905389</v>
      </c>
      <c r="F59" s="142">
        <v>839.70143850091802</v>
      </c>
      <c r="G59" s="140">
        <v>309.3397701225345</v>
      </c>
      <c r="H59" s="140">
        <v>1076.1577589005019</v>
      </c>
      <c r="I59" s="141">
        <v>546.30578598022305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768.36609031016201</v>
      </c>
      <c r="E60" s="68">
        <v>247.19417514180972</v>
      </c>
      <c r="F60" s="69">
        <v>768.36609031016201</v>
      </c>
      <c r="G60" s="67">
        <v>247.19417514180972</v>
      </c>
      <c r="H60" s="67">
        <v>1017.3251087139166</v>
      </c>
      <c r="I60" s="68">
        <v>496.15319354556431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79.936776054091183</v>
      </c>
      <c r="E61" s="70">
        <v>76.915187667244155</v>
      </c>
      <c r="F61" s="71">
        <v>71.33534819075598</v>
      </c>
      <c r="G61" s="72">
        <v>62.145594980724773</v>
      </c>
      <c r="H61" s="72">
        <v>58.832650186585191</v>
      </c>
      <c r="I61" s="70">
        <v>50.152592434658771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0</v>
      </c>
      <c r="D63" s="140">
        <v>5682.5776000000005</v>
      </c>
      <c r="E63" s="141">
        <v>8957.3899000000001</v>
      </c>
      <c r="F63" s="142">
        <v>5169.1779999999999</v>
      </c>
      <c r="G63" s="140">
        <v>6966.1059000000005</v>
      </c>
      <c r="H63" s="140">
        <v>4290.0021999999999</v>
      </c>
      <c r="I63" s="141">
        <v>8780.9477999999999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3425.3490000000002</v>
      </c>
      <c r="E64" s="68">
        <v>6611.4740000000002</v>
      </c>
      <c r="F64" s="69">
        <v>3117.558</v>
      </c>
      <c r="G64" s="67">
        <v>5092.3</v>
      </c>
      <c r="H64" s="67">
        <v>2359.674</v>
      </c>
      <c r="I64" s="68">
        <v>7314.2929999999997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2257.2286000000004</v>
      </c>
      <c r="E65" s="70">
        <v>2345.9159</v>
      </c>
      <c r="F65" s="71">
        <v>2051.62</v>
      </c>
      <c r="G65" s="72">
        <v>1873.8059000000001</v>
      </c>
      <c r="H65" s="72">
        <v>1930.3281999999999</v>
      </c>
      <c r="I65" s="70">
        <v>1466.6548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F3:I3"/>
    <mergeCell ref="B4:E4"/>
    <mergeCell ref="F4:I4"/>
  </mergeCells>
  <pageMargins left="0.15748031496062992" right="0.15748031496062992" top="0.63" bottom="0.27" header="0.31496062992125984" footer="0.17"/>
  <pageSetup paperSize="9" scale="82" orientation="portrait" r:id="rId1"/>
  <headerFooter>
    <oddFooter xml:space="preserve">&amp;R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C12" sqref="C12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customWidth="1" collapsed="1"/>
    <col min="4" max="6" width="14.7109375" style="60" customWidth="1"/>
    <col min="7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">
        <v>147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">
        <v>135</v>
      </c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0</v>
      </c>
      <c r="C6" s="64">
        <v>859.72001754478185</v>
      </c>
      <c r="D6" s="64">
        <v>2210.0083271203548</v>
      </c>
      <c r="E6" s="65">
        <v>913.68984028677164</v>
      </c>
      <c r="F6" s="66">
        <v>1303.689477464889</v>
      </c>
      <c r="G6" s="64">
        <v>856.70857399638817</v>
      </c>
      <c r="H6" s="64">
        <v>3006.283989186843</v>
      </c>
      <c r="I6" s="65">
        <v>1071.6682614134502</v>
      </c>
      <c r="J6" s="78"/>
    </row>
    <row r="7" spans="1:10">
      <c r="A7" s="40" t="s">
        <v>8</v>
      </c>
      <c r="B7" s="69">
        <v>0</v>
      </c>
      <c r="C7" s="67">
        <v>439.41616675643331</v>
      </c>
      <c r="D7" s="67">
        <v>1484.8852279753819</v>
      </c>
      <c r="E7" s="68">
        <v>584.49293816831869</v>
      </c>
      <c r="F7" s="69">
        <v>561.05663365805685</v>
      </c>
      <c r="G7" s="67">
        <v>462.90720879347475</v>
      </c>
      <c r="H7" s="67">
        <v>2340.8695133538249</v>
      </c>
      <c r="I7" s="68">
        <v>800.8654254320229</v>
      </c>
      <c r="J7" s="78"/>
    </row>
    <row r="8" spans="1:10">
      <c r="A8" s="40" t="s">
        <v>9</v>
      </c>
      <c r="B8" s="69">
        <v>0</v>
      </c>
      <c r="C8" s="67">
        <v>420.30385078834854</v>
      </c>
      <c r="D8" s="67">
        <v>725.12309914497314</v>
      </c>
      <c r="E8" s="68">
        <v>329.1969021184529</v>
      </c>
      <c r="F8" s="69">
        <v>742.63284380683228</v>
      </c>
      <c r="G8" s="67">
        <v>393.80136520291342</v>
      </c>
      <c r="H8" s="67">
        <v>665.41447583301806</v>
      </c>
      <c r="I8" s="68">
        <v>270.80283598142728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354.40300848256209</v>
      </c>
      <c r="D10" s="67">
        <v>580.43932854379818</v>
      </c>
      <c r="E10" s="68">
        <v>434.61660599282243</v>
      </c>
      <c r="F10" s="69">
        <v>582.35080771207674</v>
      </c>
      <c r="G10" s="67">
        <v>396.06138783669917</v>
      </c>
      <c r="H10" s="67">
        <v>1004.6515611371296</v>
      </c>
      <c r="I10" s="68">
        <v>628.6195430077795</v>
      </c>
      <c r="J10" s="78"/>
    </row>
    <row r="11" spans="1:10">
      <c r="A11" s="43" t="s">
        <v>8</v>
      </c>
      <c r="B11" s="69">
        <v>0</v>
      </c>
      <c r="C11" s="67">
        <v>251.97895620965309</v>
      </c>
      <c r="D11" s="67">
        <v>471.52783181952395</v>
      </c>
      <c r="E11" s="68">
        <v>331.86311900212769</v>
      </c>
      <c r="F11" s="69">
        <v>475.25232234952392</v>
      </c>
      <c r="G11" s="67">
        <v>288.88046455575727</v>
      </c>
      <c r="H11" s="67">
        <v>904.97941009249075</v>
      </c>
      <c r="I11" s="68">
        <v>549.63600988112364</v>
      </c>
      <c r="J11" s="78"/>
    </row>
    <row r="12" spans="1:10">
      <c r="A12" s="43" t="s">
        <v>9</v>
      </c>
      <c r="B12" s="69">
        <v>0</v>
      </c>
      <c r="C12" s="67">
        <v>102.42405227290897</v>
      </c>
      <c r="D12" s="67">
        <v>108.91149672427419</v>
      </c>
      <c r="E12" s="68">
        <v>102.75348699069474</v>
      </c>
      <c r="F12" s="69">
        <v>107.09848536255285</v>
      </c>
      <c r="G12" s="67">
        <v>107.18092328094193</v>
      </c>
      <c r="H12" s="67">
        <v>99.672151044638937</v>
      </c>
      <c r="I12" s="68">
        <v>78.983533126655857</v>
      </c>
      <c r="J12" s="78"/>
    </row>
    <row r="13" spans="1:10">
      <c r="A13" s="44" t="s">
        <v>48</v>
      </c>
      <c r="B13" s="69">
        <v>0</v>
      </c>
      <c r="C13" s="67">
        <v>250.09060768000001</v>
      </c>
      <c r="D13" s="67">
        <v>1447.8836624999999</v>
      </c>
      <c r="E13" s="68">
        <v>168.01179999999999</v>
      </c>
      <c r="F13" s="69">
        <v>561.88719499999991</v>
      </c>
      <c r="G13" s="67">
        <v>219.16499999999999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912.35400000000004</v>
      </c>
      <c r="E14" s="68">
        <v>25.28725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224.80335768</v>
      </c>
      <c r="D15" s="67">
        <v>535.52966249999997</v>
      </c>
      <c r="E15" s="68">
        <v>142.72454999999999</v>
      </c>
      <c r="F15" s="69">
        <v>561.88719499999991</v>
      </c>
      <c r="G15" s="67">
        <v>219.16499999999999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252.64974734488922</v>
      </c>
      <c r="D16" s="67">
        <v>178.18827920929488</v>
      </c>
      <c r="E16" s="68">
        <v>307.56437742668749</v>
      </c>
      <c r="F16" s="69">
        <v>155.95441788555081</v>
      </c>
      <c r="G16" s="67">
        <v>238.09916340989031</v>
      </c>
      <c r="H16" s="67">
        <v>146.64217618245152</v>
      </c>
      <c r="I16" s="68">
        <v>301.38666153840899</v>
      </c>
      <c r="J16" s="78"/>
    </row>
    <row r="17" spans="1:10">
      <c r="A17" s="45" t="s">
        <v>8</v>
      </c>
      <c r="B17" s="69">
        <v>0</v>
      </c>
      <c r="C17" s="67">
        <v>162.14996054678019</v>
      </c>
      <c r="D17" s="67">
        <v>101.00339615585766</v>
      </c>
      <c r="E17" s="68">
        <v>227.34256916619097</v>
      </c>
      <c r="F17" s="69">
        <v>85.804311308532931</v>
      </c>
      <c r="G17" s="67">
        <v>174.02674423771745</v>
      </c>
      <c r="H17" s="67">
        <v>80.65910326133401</v>
      </c>
      <c r="I17" s="68">
        <v>251.22941555089918</v>
      </c>
      <c r="J17" s="78"/>
    </row>
    <row r="18" spans="1:10">
      <c r="A18" s="45" t="s">
        <v>9</v>
      </c>
      <c r="B18" s="69">
        <v>0</v>
      </c>
      <c r="C18" s="67">
        <v>90.499786798109028</v>
      </c>
      <c r="D18" s="67">
        <v>77.184883053437204</v>
      </c>
      <c r="E18" s="68">
        <v>80.22180826049653</v>
      </c>
      <c r="F18" s="69">
        <v>70.150106577017866</v>
      </c>
      <c r="G18" s="67">
        <v>64.072419172172872</v>
      </c>
      <c r="H18" s="67">
        <v>65.983072921117497</v>
      </c>
      <c r="I18" s="68">
        <v>50.157245987509789</v>
      </c>
      <c r="J18" s="78"/>
    </row>
    <row r="19" spans="1:10" ht="15.6" customHeight="1">
      <c r="A19" s="46" t="s">
        <v>6</v>
      </c>
      <c r="B19" s="66">
        <v>0</v>
      </c>
      <c r="C19" s="64">
        <v>291.28146302097446</v>
      </c>
      <c r="D19" s="64">
        <v>613.24204762468673</v>
      </c>
      <c r="E19" s="65">
        <v>286.96386784851836</v>
      </c>
      <c r="F19" s="66">
        <v>605.63887779320919</v>
      </c>
      <c r="G19" s="64">
        <v>278.73023131987719</v>
      </c>
      <c r="H19" s="64">
        <v>598.39317291743475</v>
      </c>
      <c r="I19" s="65">
        <v>272.28241413692439</v>
      </c>
      <c r="J19" s="78"/>
    </row>
    <row r="20" spans="1:10">
      <c r="A20" s="40" t="s">
        <v>8</v>
      </c>
      <c r="B20" s="69">
        <v>0</v>
      </c>
      <c r="C20" s="67">
        <v>257.3624274277762</v>
      </c>
      <c r="D20" s="67">
        <v>579.37736520678743</v>
      </c>
      <c r="E20" s="68">
        <v>257.3624274277762</v>
      </c>
      <c r="F20" s="69">
        <v>579.37736520678743</v>
      </c>
      <c r="G20" s="67">
        <v>257.3624274277762</v>
      </c>
      <c r="H20" s="67">
        <v>579.37736658918675</v>
      </c>
      <c r="I20" s="68">
        <v>257.3624274277762</v>
      </c>
      <c r="J20" s="78"/>
    </row>
    <row r="21" spans="1:10">
      <c r="A21" s="40" t="s">
        <v>9</v>
      </c>
      <c r="B21" s="69">
        <v>0</v>
      </c>
      <c r="C21" s="67">
        <v>33.919035593198267</v>
      </c>
      <c r="D21" s="67">
        <v>33.864682417899289</v>
      </c>
      <c r="E21" s="68">
        <v>29.601440420742168</v>
      </c>
      <c r="F21" s="69">
        <v>26.26151258642173</v>
      </c>
      <c r="G21" s="67">
        <v>21.367803892101016</v>
      </c>
      <c r="H21" s="67">
        <v>19.015806328247987</v>
      </c>
      <c r="I21" s="68">
        <v>14.91998670914821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291.21485211116772</v>
      </c>
      <c r="D23" s="67">
        <v>613.15164424069337</v>
      </c>
      <c r="E23" s="68">
        <v>286.873464464525</v>
      </c>
      <c r="F23" s="69">
        <v>605.54847440921583</v>
      </c>
      <c r="G23" s="67">
        <v>278.64277521117089</v>
      </c>
      <c r="H23" s="67">
        <v>598.30276953344139</v>
      </c>
      <c r="I23" s="68">
        <v>272.19201075293103</v>
      </c>
      <c r="J23" s="78"/>
    </row>
    <row r="24" spans="1:10">
      <c r="A24" s="43" t="s">
        <v>8</v>
      </c>
      <c r="B24" s="69">
        <v>0</v>
      </c>
      <c r="C24" s="67">
        <v>257.3624274277762</v>
      </c>
      <c r="D24" s="67">
        <v>579.37736520678743</v>
      </c>
      <c r="E24" s="68">
        <v>257.3624274277762</v>
      </c>
      <c r="F24" s="69">
        <v>579.37736520678743</v>
      </c>
      <c r="G24" s="67">
        <v>257.3624274277762</v>
      </c>
      <c r="H24" s="67">
        <v>579.37736658918675</v>
      </c>
      <c r="I24" s="68">
        <v>257.3624274277762</v>
      </c>
      <c r="J24" s="78"/>
    </row>
    <row r="25" spans="1:10">
      <c r="A25" s="43" t="s">
        <v>9</v>
      </c>
      <c r="B25" s="69">
        <v>0</v>
      </c>
      <c r="C25" s="67">
        <v>33.852424683391533</v>
      </c>
      <c r="D25" s="67">
        <v>33.774279033905906</v>
      </c>
      <c r="E25" s="68">
        <v>29.511037036748785</v>
      </c>
      <c r="F25" s="69">
        <v>26.171109202428347</v>
      </c>
      <c r="G25" s="67">
        <v>21.280347783394713</v>
      </c>
      <c r="H25" s="67">
        <v>18.925402944254603</v>
      </c>
      <c r="I25" s="68">
        <v>14.829583325154827</v>
      </c>
      <c r="J25" s="78"/>
    </row>
    <row r="26" spans="1:10" ht="15.6" customHeight="1">
      <c r="A26" s="46" t="s">
        <v>127</v>
      </c>
      <c r="B26" s="66">
        <v>0</v>
      </c>
      <c r="C26" s="64">
        <v>269.94299796710288</v>
      </c>
      <c r="D26" s="64">
        <v>195.01214477249761</v>
      </c>
      <c r="E26" s="65">
        <v>127.73694516089304</v>
      </c>
      <c r="F26" s="66">
        <v>149.91357884565917</v>
      </c>
      <c r="G26" s="64">
        <v>99.672358244087491</v>
      </c>
      <c r="H26" s="64">
        <v>120.44298560488716</v>
      </c>
      <c r="I26" s="65">
        <v>98.397075029886025</v>
      </c>
      <c r="J26" s="78"/>
    </row>
    <row r="27" spans="1:10">
      <c r="A27" s="40" t="s">
        <v>8</v>
      </c>
      <c r="B27" s="69">
        <v>0</v>
      </c>
      <c r="C27" s="67">
        <v>246.96788283135422</v>
      </c>
      <c r="D27" s="67">
        <v>167.26577924061752</v>
      </c>
      <c r="E27" s="68">
        <v>108.8778765906445</v>
      </c>
      <c r="F27" s="69">
        <v>128.97736724863006</v>
      </c>
      <c r="G27" s="67">
        <v>83.995074608558639</v>
      </c>
      <c r="H27" s="67">
        <v>104.21962104660821</v>
      </c>
      <c r="I27" s="68">
        <v>84.857093823078003</v>
      </c>
      <c r="J27" s="78"/>
    </row>
    <row r="28" spans="1:10">
      <c r="A28" s="40" t="s">
        <v>9</v>
      </c>
      <c r="B28" s="69">
        <v>0</v>
      </c>
      <c r="C28" s="67">
        <v>22.975115135748645</v>
      </c>
      <c r="D28" s="67">
        <v>27.746365531880102</v>
      </c>
      <c r="E28" s="68">
        <v>18.859068570248539</v>
      </c>
      <c r="F28" s="69">
        <v>20.936211597029118</v>
      </c>
      <c r="G28" s="67">
        <v>15.677283635528852</v>
      </c>
      <c r="H28" s="67">
        <v>16.223364558278952</v>
      </c>
      <c r="I28" s="68">
        <v>13.539981206808021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198.67283101243709</v>
      </c>
      <c r="D30" s="67">
        <v>59.980744087483103</v>
      </c>
      <c r="E30" s="68">
        <v>110.15358775208355</v>
      </c>
      <c r="F30" s="69">
        <v>34.196592993323343</v>
      </c>
      <c r="G30" s="67">
        <v>93.046234332716523</v>
      </c>
      <c r="H30" s="67">
        <v>58.690223651614986</v>
      </c>
      <c r="I30" s="68">
        <v>91.147476252382972</v>
      </c>
      <c r="J30" s="78"/>
    </row>
    <row r="31" spans="1:10">
      <c r="A31" s="43" t="s">
        <v>8</v>
      </c>
      <c r="B31" s="69">
        <v>0</v>
      </c>
      <c r="C31" s="67">
        <v>183.41228055182444</v>
      </c>
      <c r="D31" s="67">
        <v>50.889040126078065</v>
      </c>
      <c r="E31" s="68">
        <v>96.923189325839957</v>
      </c>
      <c r="F31" s="69">
        <v>27.248130967954079</v>
      </c>
      <c r="G31" s="67">
        <v>82.885521787155682</v>
      </c>
      <c r="H31" s="67">
        <v>51.938893696920765</v>
      </c>
      <c r="I31" s="68">
        <v>83.098834720988336</v>
      </c>
      <c r="J31" s="78"/>
    </row>
    <row r="32" spans="1:10">
      <c r="A32" s="43" t="s">
        <v>9</v>
      </c>
      <c r="B32" s="69">
        <v>0</v>
      </c>
      <c r="C32" s="67">
        <v>15.260550460612652</v>
      </c>
      <c r="D32" s="67">
        <v>9.0917039614050363</v>
      </c>
      <c r="E32" s="68">
        <v>13.230398426243601</v>
      </c>
      <c r="F32" s="69">
        <v>6.9484620253692615</v>
      </c>
      <c r="G32" s="67">
        <v>10.160712545560845</v>
      </c>
      <c r="H32" s="67">
        <v>6.751329954694218</v>
      </c>
      <c r="I32" s="68">
        <v>8.0486415313946367</v>
      </c>
      <c r="J32" s="78"/>
    </row>
    <row r="33" spans="1:13">
      <c r="A33" s="44" t="s">
        <v>48</v>
      </c>
      <c r="B33" s="69">
        <v>0</v>
      </c>
      <c r="C33" s="67">
        <v>41.284655879999995</v>
      </c>
      <c r="D33" s="67">
        <v>115.05523959000001</v>
      </c>
      <c r="E33" s="68">
        <v>5.2368421100000004</v>
      </c>
      <c r="F33" s="69">
        <v>110.60603838999999</v>
      </c>
      <c r="G33" s="67">
        <v>5.2368421100000004</v>
      </c>
      <c r="H33" s="67">
        <v>60.740174689999996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34.392666679999998</v>
      </c>
      <c r="D34" s="67">
        <v>96.949854170000009</v>
      </c>
      <c r="E34" s="68">
        <v>0</v>
      </c>
      <c r="F34" s="69">
        <v>96.949854149999993</v>
      </c>
      <c r="G34" s="67">
        <v>0</v>
      </c>
      <c r="H34" s="67">
        <v>51.533187499999997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6.8919892000000003</v>
      </c>
      <c r="D35" s="67">
        <v>18.105385420000001</v>
      </c>
      <c r="E35" s="68">
        <v>5.2368421100000004</v>
      </c>
      <c r="F35" s="69">
        <v>13.656184239999998</v>
      </c>
      <c r="G35" s="67">
        <v>5.2368421100000004</v>
      </c>
      <c r="H35" s="67">
        <v>9.2069871899999995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29.985511074665798</v>
      </c>
      <c r="D36" s="67">
        <v>19.976161095014536</v>
      </c>
      <c r="E36" s="68">
        <v>12.346515298809496</v>
      </c>
      <c r="F36" s="69">
        <v>5.1109474623358198</v>
      </c>
      <c r="G36" s="67">
        <v>1.38928180137095</v>
      </c>
      <c r="H36" s="67">
        <v>1.0125872632721702</v>
      </c>
      <c r="I36" s="68">
        <v>2.0127566675030515</v>
      </c>
      <c r="J36" s="78"/>
    </row>
    <row r="37" spans="1:13">
      <c r="A37" s="45" t="s">
        <v>8</v>
      </c>
      <c r="B37" s="69">
        <v>0</v>
      </c>
      <c r="C37" s="67">
        <v>29.162935599529803</v>
      </c>
      <c r="D37" s="67">
        <v>19.42688494453947</v>
      </c>
      <c r="E37" s="68">
        <v>11.95468726480456</v>
      </c>
      <c r="F37" s="69">
        <v>4.7793821306759607</v>
      </c>
      <c r="G37" s="67">
        <v>1.1095528214029449</v>
      </c>
      <c r="H37" s="67">
        <v>0.74753984968743725</v>
      </c>
      <c r="I37" s="68">
        <v>1.7582591020896676</v>
      </c>
      <c r="J37" s="78"/>
    </row>
    <row r="38" spans="1:13">
      <c r="A38" s="45" t="s">
        <v>9</v>
      </c>
      <c r="B38" s="69">
        <v>0</v>
      </c>
      <c r="C38" s="67">
        <v>0.82257547513599394</v>
      </c>
      <c r="D38" s="67">
        <v>0.54927615047506551</v>
      </c>
      <c r="E38" s="68">
        <v>0.39182803400493593</v>
      </c>
      <c r="F38" s="69">
        <v>0.3315653316598588</v>
      </c>
      <c r="G38" s="67">
        <v>0.27972897996800528</v>
      </c>
      <c r="H38" s="67">
        <v>0.26504741358473294</v>
      </c>
      <c r="I38" s="68">
        <v>0.2544975654133837</v>
      </c>
      <c r="J38" s="78"/>
    </row>
    <row r="39" spans="1:13" ht="15.6" customHeight="1">
      <c r="A39" s="46" t="s">
        <v>128</v>
      </c>
      <c r="B39" s="66">
        <v>0</v>
      </c>
      <c r="C39" s="64">
        <v>1294.8247173185928</v>
      </c>
      <c r="D39" s="64">
        <v>1143.8111452079957</v>
      </c>
      <c r="E39" s="65">
        <v>1330.3419807187784</v>
      </c>
      <c r="F39" s="66">
        <v>675.18704644360514</v>
      </c>
      <c r="G39" s="64">
        <v>612.31468708419311</v>
      </c>
      <c r="H39" s="64">
        <v>890.30086914100593</v>
      </c>
      <c r="I39" s="65">
        <v>731.89296438662416</v>
      </c>
      <c r="J39" s="78"/>
    </row>
    <row r="40" spans="1:13">
      <c r="A40" s="40" t="s">
        <v>8</v>
      </c>
      <c r="B40" s="69">
        <v>0</v>
      </c>
      <c r="C40" s="67">
        <v>1109.2575724131161</v>
      </c>
      <c r="D40" s="67">
        <v>859.48243517232311</v>
      </c>
      <c r="E40" s="68">
        <v>986.4489858804684</v>
      </c>
      <c r="F40" s="69">
        <v>440.03230429044356</v>
      </c>
      <c r="G40" s="67">
        <v>416.75235343714689</v>
      </c>
      <c r="H40" s="67">
        <v>587.48875269224652</v>
      </c>
      <c r="I40" s="68">
        <v>485.22033203522733</v>
      </c>
      <c r="J40" s="78"/>
    </row>
    <row r="41" spans="1:13">
      <c r="A41" s="40" t="s">
        <v>9</v>
      </c>
      <c r="B41" s="69">
        <v>0</v>
      </c>
      <c r="C41" s="67">
        <v>185.56714490547671</v>
      </c>
      <c r="D41" s="67">
        <v>284.32871003567243</v>
      </c>
      <c r="E41" s="68">
        <v>343.89299483831007</v>
      </c>
      <c r="F41" s="69">
        <v>235.15474215316164</v>
      </c>
      <c r="G41" s="67">
        <v>195.56233364704622</v>
      </c>
      <c r="H41" s="67">
        <v>302.81211644875947</v>
      </c>
      <c r="I41" s="68">
        <v>246.6726323513968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860.40068677859244</v>
      </c>
      <c r="D43" s="67">
        <v>679.8565395033246</v>
      </c>
      <c r="E43" s="68">
        <v>1298.5923946087785</v>
      </c>
      <c r="F43" s="69">
        <v>609.36859149360521</v>
      </c>
      <c r="G43" s="67">
        <v>577.08435097419317</v>
      </c>
      <c r="H43" s="67">
        <v>774.35911860633473</v>
      </c>
      <c r="I43" s="68">
        <v>696.6626282766241</v>
      </c>
      <c r="J43" s="78"/>
      <c r="M43" s="23"/>
    </row>
    <row r="44" spans="1:13">
      <c r="A44" s="43" t="s">
        <v>8</v>
      </c>
      <c r="B44" s="69">
        <v>0</v>
      </c>
      <c r="C44" s="67">
        <v>709.25757241311578</v>
      </c>
      <c r="D44" s="67">
        <v>524.48243517232311</v>
      </c>
      <c r="E44" s="68">
        <v>986.4489858804684</v>
      </c>
      <c r="F44" s="69">
        <v>440.03230429044351</v>
      </c>
      <c r="G44" s="67">
        <v>416.75235343714689</v>
      </c>
      <c r="H44" s="67">
        <v>587.48875269224652</v>
      </c>
      <c r="I44" s="68">
        <v>485.22033203522733</v>
      </c>
      <c r="J44" s="78"/>
      <c r="M44" s="23"/>
    </row>
    <row r="45" spans="1:13">
      <c r="A45" s="43" t="s">
        <v>9</v>
      </c>
      <c r="B45" s="69">
        <v>0</v>
      </c>
      <c r="C45" s="67">
        <v>151.14311436547672</v>
      </c>
      <c r="D45" s="67">
        <v>155.37410433100146</v>
      </c>
      <c r="E45" s="68">
        <v>312.14340872831008</v>
      </c>
      <c r="F45" s="69">
        <v>169.33628720316165</v>
      </c>
      <c r="G45" s="67">
        <v>160.33199753704628</v>
      </c>
      <c r="H45" s="67">
        <v>186.87036591408821</v>
      </c>
      <c r="I45" s="68">
        <v>211.44229624139678</v>
      </c>
      <c r="J45" s="78"/>
      <c r="M45" s="23"/>
    </row>
    <row r="46" spans="1:13">
      <c r="A46" s="47" t="s">
        <v>61</v>
      </c>
      <c r="B46" s="69">
        <v>0</v>
      </c>
      <c r="C46" s="67">
        <v>43.316150879999995</v>
      </c>
      <c r="D46" s="67">
        <v>150.02503308999991</v>
      </c>
      <c r="E46" s="68">
        <v>29.843448179999996</v>
      </c>
      <c r="F46" s="69">
        <v>159.85491592999989</v>
      </c>
      <c r="G46" s="67">
        <v>39.042139509999998</v>
      </c>
      <c r="H46" s="67">
        <v>145.52374140999996</v>
      </c>
      <c r="I46" s="68">
        <v>38.636260879999995</v>
      </c>
      <c r="J46" s="78"/>
      <c r="M46" s="23"/>
    </row>
    <row r="47" spans="1:13">
      <c r="A47" s="48" t="s">
        <v>8</v>
      </c>
      <c r="B47" s="69">
        <v>0</v>
      </c>
      <c r="C47" s="67">
        <v>36.01180607000002</v>
      </c>
      <c r="D47" s="67">
        <v>116.14975690999992</v>
      </c>
      <c r="E47" s="68">
        <v>20.326470590000003</v>
      </c>
      <c r="F47" s="69">
        <v>120.33598898999989</v>
      </c>
      <c r="G47" s="67">
        <v>29.426470590000012</v>
      </c>
      <c r="H47" s="67">
        <v>109.20007879999997</v>
      </c>
      <c r="I47" s="68">
        <v>29.596470590000013</v>
      </c>
      <c r="J47" s="78"/>
      <c r="M47" s="23"/>
    </row>
    <row r="48" spans="1:13">
      <c r="A48" s="48" t="s">
        <v>9</v>
      </c>
      <c r="B48" s="69">
        <v>0</v>
      </c>
      <c r="C48" s="67">
        <v>7.3043448099999964</v>
      </c>
      <c r="D48" s="67">
        <v>33.87527618</v>
      </c>
      <c r="E48" s="68">
        <v>9.5169775899999962</v>
      </c>
      <c r="F48" s="69">
        <v>39.51892694</v>
      </c>
      <c r="G48" s="67">
        <v>9.6156689199999974</v>
      </c>
      <c r="H48" s="67">
        <v>36.32366261</v>
      </c>
      <c r="I48" s="68">
        <v>9.0397902899999991</v>
      </c>
      <c r="J48" s="78"/>
      <c r="M48" s="23"/>
    </row>
    <row r="49" spans="1:13">
      <c r="A49" s="44" t="s">
        <v>48</v>
      </c>
      <c r="B49" s="69">
        <v>0</v>
      </c>
      <c r="C49" s="67">
        <v>484.66253053999998</v>
      </c>
      <c r="D49" s="67">
        <v>463.954605704671</v>
      </c>
      <c r="E49" s="68">
        <v>81.988086109999998</v>
      </c>
      <c r="F49" s="69">
        <v>65.818454949999989</v>
      </c>
      <c r="G49" s="67">
        <v>85.468836110000012</v>
      </c>
      <c r="H49" s="67">
        <v>115.9417505346713</v>
      </c>
      <c r="I49" s="68">
        <v>85.468836110000012</v>
      </c>
      <c r="J49" s="78"/>
      <c r="M49" s="23"/>
    </row>
    <row r="50" spans="1:13">
      <c r="A50" s="45" t="s">
        <v>8</v>
      </c>
      <c r="B50" s="69">
        <v>0</v>
      </c>
      <c r="C50" s="67">
        <v>400</v>
      </c>
      <c r="D50" s="67">
        <v>335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84.662530540000006</v>
      </c>
      <c r="D51" s="67">
        <v>128.954605704671</v>
      </c>
      <c r="E51" s="68">
        <v>81.988086109999998</v>
      </c>
      <c r="F51" s="69">
        <v>65.818454949999989</v>
      </c>
      <c r="G51" s="67">
        <v>85.468836110000012</v>
      </c>
      <c r="H51" s="67">
        <v>115.9417505346713</v>
      </c>
      <c r="I51" s="68">
        <v>85.468836110000012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1182.349090445249</v>
      </c>
      <c r="D52" s="64">
        <v>703.96710265089496</v>
      </c>
      <c r="E52" s="65">
        <v>1771.5952405506409</v>
      </c>
      <c r="F52" s="66">
        <v>980.88274378658275</v>
      </c>
      <c r="G52" s="64">
        <v>314.06155943604443</v>
      </c>
      <c r="H52" s="64">
        <v>244.97897361951709</v>
      </c>
      <c r="I52" s="65">
        <v>1145.890539240683</v>
      </c>
      <c r="J52" s="78"/>
    </row>
    <row r="53" spans="1:13">
      <c r="A53" s="40" t="s">
        <v>8</v>
      </c>
      <c r="B53" s="69">
        <v>0</v>
      </c>
      <c r="C53" s="67">
        <v>1063.240882145295</v>
      </c>
      <c r="D53" s="67">
        <v>596.4971744819544</v>
      </c>
      <c r="E53" s="68">
        <v>1476.447972753175</v>
      </c>
      <c r="F53" s="69">
        <v>869.24554951128971</v>
      </c>
      <c r="G53" s="67">
        <v>206.35111069603693</v>
      </c>
      <c r="H53" s="67">
        <v>194.38187804282271</v>
      </c>
      <c r="I53" s="68">
        <v>1032.6479991232668</v>
      </c>
      <c r="J53" s="78"/>
    </row>
    <row r="54" spans="1:13">
      <c r="A54" s="49" t="s">
        <v>9</v>
      </c>
      <c r="B54" s="71">
        <v>0</v>
      </c>
      <c r="C54" s="67">
        <v>119.1082082999539</v>
      </c>
      <c r="D54" s="67">
        <v>107.4699281689405</v>
      </c>
      <c r="E54" s="70">
        <v>295.14726779746582</v>
      </c>
      <c r="F54" s="71">
        <v>111.6371942752931</v>
      </c>
      <c r="G54" s="72">
        <v>107.71044874000751</v>
      </c>
      <c r="H54" s="72">
        <v>50.5970955766944</v>
      </c>
      <c r="I54" s="70">
        <v>113.2425401174161</v>
      </c>
      <c r="J54" s="78"/>
    </row>
    <row r="55" spans="1:13" ht="15.6" customHeight="1">
      <c r="A55" s="50" t="s">
        <v>7</v>
      </c>
      <c r="B55" s="58">
        <v>0</v>
      </c>
      <c r="C55" s="56">
        <v>3898.1182862967012</v>
      </c>
      <c r="D55" s="56">
        <v>4866.0407673764303</v>
      </c>
      <c r="E55" s="57">
        <v>4430.3278745656025</v>
      </c>
      <c r="F55" s="58">
        <v>3715.3117243339457</v>
      </c>
      <c r="G55" s="56">
        <v>2161.4874100805901</v>
      </c>
      <c r="H55" s="56">
        <v>4860.3999904696884</v>
      </c>
      <c r="I55" s="57">
        <v>3320.1312542075675</v>
      </c>
      <c r="J55" s="78"/>
    </row>
    <row r="56" spans="1:13">
      <c r="A56" s="51" t="s">
        <v>8</v>
      </c>
      <c r="B56" s="69">
        <v>0</v>
      </c>
      <c r="C56" s="67">
        <v>3116.244931573975</v>
      </c>
      <c r="D56" s="67">
        <v>3687.5079820770648</v>
      </c>
      <c r="E56" s="68">
        <v>3413.6302008203829</v>
      </c>
      <c r="F56" s="69">
        <v>2578.689219915208</v>
      </c>
      <c r="G56" s="67">
        <v>1427.3681749629932</v>
      </c>
      <c r="H56" s="67">
        <v>3806.3371317246892</v>
      </c>
      <c r="I56" s="68">
        <v>2660.9532778413713</v>
      </c>
      <c r="J56" s="78"/>
    </row>
    <row r="57" spans="1:13">
      <c r="A57" s="52" t="s">
        <v>9</v>
      </c>
      <c r="B57" s="71">
        <v>0</v>
      </c>
      <c r="C57" s="72">
        <v>781.87335472272616</v>
      </c>
      <c r="D57" s="72">
        <v>1178.5327852993655</v>
      </c>
      <c r="E57" s="70">
        <v>1016.6976737452195</v>
      </c>
      <c r="F57" s="71">
        <v>1136.6225044187379</v>
      </c>
      <c r="G57" s="72">
        <v>734.11923511759687</v>
      </c>
      <c r="H57" s="72">
        <v>1054.0628587449987</v>
      </c>
      <c r="I57" s="70">
        <v>659.17797636619639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324.3565714953844</v>
      </c>
      <c r="D59" s="140">
        <v>872.34764876244253</v>
      </c>
      <c r="E59" s="141">
        <v>323.39731356859869</v>
      </c>
      <c r="F59" s="142">
        <v>860.88078765350713</v>
      </c>
      <c r="G59" s="140">
        <v>309.97831942014847</v>
      </c>
      <c r="H59" s="140">
        <v>1108.5933533340306</v>
      </c>
      <c r="I59" s="141">
        <v>558.00808352984495</v>
      </c>
      <c r="J59" s="78"/>
    </row>
    <row r="60" spans="1:13">
      <c r="A60" s="40" t="s">
        <v>8</v>
      </c>
      <c r="B60" s="69">
        <v>0</v>
      </c>
      <c r="C60" s="67">
        <v>257.3624274277762</v>
      </c>
      <c r="D60" s="67">
        <v>799.97258042981514</v>
      </c>
      <c r="E60" s="68">
        <v>257.3624274277762</v>
      </c>
      <c r="F60" s="69">
        <v>799.97258042981514</v>
      </c>
      <c r="G60" s="67">
        <v>257.3624274277762</v>
      </c>
      <c r="H60" s="67">
        <v>1059.1724473751815</v>
      </c>
      <c r="I60" s="68">
        <v>516.56229437314255</v>
      </c>
      <c r="J60" s="78"/>
    </row>
    <row r="61" spans="1:13">
      <c r="A61" s="49" t="s">
        <v>9</v>
      </c>
      <c r="B61" s="71">
        <v>0</v>
      </c>
      <c r="C61" s="72">
        <v>66.994144067608232</v>
      </c>
      <c r="D61" s="72">
        <v>72.375068332627393</v>
      </c>
      <c r="E61" s="70">
        <v>66.034886140822493</v>
      </c>
      <c r="F61" s="71">
        <v>60.908207223692003</v>
      </c>
      <c r="G61" s="72">
        <v>52.615891992372283</v>
      </c>
      <c r="H61" s="72">
        <v>49.420905958849119</v>
      </c>
      <c r="I61" s="70">
        <v>41.44578915670246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6637.3307000000004</v>
      </c>
      <c r="D63" s="140">
        <v>5201.5996000000005</v>
      </c>
      <c r="E63" s="141">
        <v>8912.8577999999998</v>
      </c>
      <c r="F63" s="142">
        <v>4530.192</v>
      </c>
      <c r="G63" s="140">
        <v>6964.8768</v>
      </c>
      <c r="H63" s="140">
        <v>4290.0021999999999</v>
      </c>
      <c r="I63" s="141">
        <v>8780.9477999999999</v>
      </c>
      <c r="J63" s="78"/>
    </row>
    <row r="64" spans="1:13">
      <c r="A64" s="40" t="s">
        <v>57</v>
      </c>
      <c r="B64" s="69">
        <v>0</v>
      </c>
      <c r="C64" s="67">
        <v>3999.2290000000003</v>
      </c>
      <c r="D64" s="67">
        <v>2944.3710000000001</v>
      </c>
      <c r="E64" s="68">
        <v>6567.0060000000003</v>
      </c>
      <c r="F64" s="69">
        <v>2478.5720000000001</v>
      </c>
      <c r="G64" s="67">
        <v>5091.1350000000002</v>
      </c>
      <c r="H64" s="67">
        <v>2359.674</v>
      </c>
      <c r="I64" s="68">
        <v>7314.2929999999997</v>
      </c>
      <c r="J64" s="78"/>
    </row>
    <row r="65" spans="1:10">
      <c r="A65" s="49" t="s">
        <v>58</v>
      </c>
      <c r="B65" s="71">
        <v>0</v>
      </c>
      <c r="C65" s="72">
        <v>2638.1016999999997</v>
      </c>
      <c r="D65" s="72">
        <v>2257.2286000000004</v>
      </c>
      <c r="E65" s="70">
        <v>2345.8517999999999</v>
      </c>
      <c r="F65" s="71">
        <v>2051.62</v>
      </c>
      <c r="G65" s="72">
        <v>1873.7418</v>
      </c>
      <c r="H65" s="72">
        <v>1930.3281999999999</v>
      </c>
      <c r="I65" s="70">
        <v>1466.6548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63" bottom="0.27" header="0.31496062992125984" footer="0.17"/>
  <pageSetup paperSize="9" scale="81" orientation="portrait" r:id="rId1"/>
  <headerFooter>
    <oddFooter xml:space="preserve">&amp;R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O16" sqref="O16:O17"/>
    </sheetView>
  </sheetViews>
  <sheetFormatPr defaultRowHeight="14.25"/>
  <cols>
    <col min="1" max="1" width="51" style="36" customWidth="1"/>
    <col min="2" max="2" width="14.7109375" customWidth="1" collapsed="1"/>
    <col min="3" max="5" width="14.7109375" style="60" customWidth="1"/>
    <col min="6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">
        <v>138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1337.9140809523869</v>
      </c>
      <c r="C6" s="64">
        <v>973.17723860833075</v>
      </c>
      <c r="D6" s="64">
        <v>2372.4878444657902</v>
      </c>
      <c r="E6" s="65">
        <v>1025.0048944528573</v>
      </c>
      <c r="F6" s="66">
        <v>1320.700672204938</v>
      </c>
      <c r="G6" s="64">
        <v>932.03336224441739</v>
      </c>
      <c r="H6" s="64">
        <v>3034.7520893434939</v>
      </c>
      <c r="I6" s="65">
        <v>1131.3695077727252</v>
      </c>
      <c r="J6" s="78"/>
    </row>
    <row r="7" spans="1:10">
      <c r="A7" s="40" t="s">
        <v>8</v>
      </c>
      <c r="B7" s="69">
        <v>565.27782588445552</v>
      </c>
      <c r="C7" s="67">
        <v>534.77904851664175</v>
      </c>
      <c r="D7" s="67">
        <v>1633.7133244473218</v>
      </c>
      <c r="E7" s="68">
        <v>684.34944747967074</v>
      </c>
      <c r="F7" s="69">
        <v>571.4037891147068</v>
      </c>
      <c r="G7" s="67">
        <v>526.81536500407492</v>
      </c>
      <c r="H7" s="67">
        <v>2363.4778021079201</v>
      </c>
      <c r="I7" s="68">
        <v>854.81608543884363</v>
      </c>
      <c r="J7" s="78"/>
    </row>
    <row r="8" spans="1:10">
      <c r="A8" s="40" t="s">
        <v>9</v>
      </c>
      <c r="B8" s="69">
        <v>772.63625506793153</v>
      </c>
      <c r="C8" s="67">
        <v>438.39819009168895</v>
      </c>
      <c r="D8" s="67">
        <v>738.77452001846825</v>
      </c>
      <c r="E8" s="68">
        <v>340.65544697318654</v>
      </c>
      <c r="F8" s="69">
        <v>749.29688309023118</v>
      </c>
      <c r="G8" s="67">
        <v>405.21799724034247</v>
      </c>
      <c r="H8" s="67">
        <v>671.27428723557387</v>
      </c>
      <c r="I8" s="68">
        <v>276.5534223338816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512.88935560663947</v>
      </c>
      <c r="C10" s="67">
        <v>356.418928893974</v>
      </c>
      <c r="D10" s="67">
        <v>568.98333652101223</v>
      </c>
      <c r="E10" s="68">
        <v>433.24534587224196</v>
      </c>
      <c r="F10" s="69">
        <v>572.42871960100001</v>
      </c>
      <c r="G10" s="67">
        <v>401.63774543208513</v>
      </c>
      <c r="H10" s="67">
        <v>996.53003315060948</v>
      </c>
      <c r="I10" s="68">
        <v>636.58603188678921</v>
      </c>
      <c r="J10" s="78"/>
    </row>
    <row r="11" spans="1:10">
      <c r="A11" s="43" t="s">
        <v>8</v>
      </c>
      <c r="B11" s="69">
        <v>445.38724581685574</v>
      </c>
      <c r="C11" s="67">
        <v>260.79644495225699</v>
      </c>
      <c r="D11" s="67">
        <v>467.3312769368556</v>
      </c>
      <c r="E11" s="68">
        <v>336.24959611301159</v>
      </c>
      <c r="F11" s="69">
        <v>476.07392790685572</v>
      </c>
      <c r="G11" s="67">
        <v>293.78162377481499</v>
      </c>
      <c r="H11" s="67">
        <v>907.91532862359918</v>
      </c>
      <c r="I11" s="68">
        <v>557.79052576115225</v>
      </c>
      <c r="J11" s="78"/>
    </row>
    <row r="12" spans="1:10">
      <c r="A12" s="43" t="s">
        <v>9</v>
      </c>
      <c r="B12" s="69">
        <v>67.502109789783773</v>
      </c>
      <c r="C12" s="67">
        <v>95.622483941717036</v>
      </c>
      <c r="D12" s="67">
        <v>101.6520595841566</v>
      </c>
      <c r="E12" s="68">
        <v>96.995749759230364</v>
      </c>
      <c r="F12" s="69">
        <v>96.354791694144282</v>
      </c>
      <c r="G12" s="67">
        <v>107.85612165727011</v>
      </c>
      <c r="H12" s="67">
        <v>88.614704527010332</v>
      </c>
      <c r="I12" s="68">
        <v>78.795506125636962</v>
      </c>
      <c r="J12" s="78"/>
    </row>
    <row r="13" spans="1:10">
      <c r="A13" s="44" t="s">
        <v>48</v>
      </c>
      <c r="B13" s="69">
        <v>597.20900600999994</v>
      </c>
      <c r="C13" s="67">
        <v>250.09059999999999</v>
      </c>
      <c r="D13" s="67">
        <v>1548.8836624999999</v>
      </c>
      <c r="E13" s="68">
        <v>168.01179999999999</v>
      </c>
      <c r="F13" s="69">
        <v>561.88719499999991</v>
      </c>
      <c r="G13" s="67">
        <v>219.16499999999999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1013.354</v>
      </c>
      <c r="E14" s="68">
        <v>25.28725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597.20900600999994</v>
      </c>
      <c r="C15" s="67">
        <v>224.80334999999999</v>
      </c>
      <c r="D15" s="67">
        <v>535.52966249999997</v>
      </c>
      <c r="E15" s="68">
        <v>142.72454999999999</v>
      </c>
      <c r="F15" s="69">
        <v>561.88719499999991</v>
      </c>
      <c r="G15" s="67">
        <v>219.16499999999999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227.19263694818574</v>
      </c>
      <c r="C16" s="67">
        <v>365.83836078333616</v>
      </c>
      <c r="D16" s="67">
        <v>253.76354102616745</v>
      </c>
      <c r="E16" s="68">
        <v>422.89044416200488</v>
      </c>
      <c r="F16" s="69">
        <v>185.52745318532749</v>
      </c>
      <c r="G16" s="67">
        <v>310.40126788131187</v>
      </c>
      <c r="H16" s="67">
        <v>185.87155677427396</v>
      </c>
      <c r="I16" s="68">
        <v>355.7611714673256</v>
      </c>
      <c r="J16" s="78"/>
    </row>
    <row r="17" spans="1:10">
      <c r="A17" s="45" t="s">
        <v>8</v>
      </c>
      <c r="B17" s="69">
        <v>119.89058006759979</v>
      </c>
      <c r="C17" s="67">
        <v>248.69535356438473</v>
      </c>
      <c r="D17" s="67">
        <v>153.02804751046625</v>
      </c>
      <c r="E17" s="68">
        <v>322.81260136665912</v>
      </c>
      <c r="F17" s="69">
        <v>95.329861207850954</v>
      </c>
      <c r="G17" s="67">
        <v>233.03374122926002</v>
      </c>
      <c r="H17" s="67">
        <v>100.33147348432081</v>
      </c>
      <c r="I17" s="68">
        <v>297.02555967769138</v>
      </c>
      <c r="J17" s="78"/>
    </row>
    <row r="18" spans="1:10">
      <c r="A18" s="45" t="s">
        <v>9</v>
      </c>
      <c r="B18" s="69">
        <v>107.30205688058595</v>
      </c>
      <c r="C18" s="67">
        <v>117.14300721895142</v>
      </c>
      <c r="D18" s="67">
        <v>100.73549351570119</v>
      </c>
      <c r="E18" s="68">
        <v>100.07784279534575</v>
      </c>
      <c r="F18" s="69">
        <v>90.19759197747652</v>
      </c>
      <c r="G18" s="67">
        <v>77.367526652051836</v>
      </c>
      <c r="H18" s="67">
        <v>85.540083289953145</v>
      </c>
      <c r="I18" s="68">
        <v>58.73561178963422</v>
      </c>
      <c r="J18" s="78"/>
    </row>
    <row r="19" spans="1:10" ht="15.6" customHeight="1">
      <c r="A19" s="46" t="s">
        <v>6</v>
      </c>
      <c r="B19" s="66">
        <v>721.76812455860215</v>
      </c>
      <c r="C19" s="64">
        <v>291.11881855521102</v>
      </c>
      <c r="D19" s="64">
        <v>614.98574972720382</v>
      </c>
      <c r="E19" s="65">
        <v>284.81483650938134</v>
      </c>
      <c r="F19" s="66">
        <v>607.62029331089457</v>
      </c>
      <c r="G19" s="64">
        <v>277.05579330812236</v>
      </c>
      <c r="H19" s="64">
        <v>600.70801418695044</v>
      </c>
      <c r="I19" s="65">
        <v>270.67747743324566</v>
      </c>
      <c r="J19" s="78"/>
    </row>
    <row r="20" spans="1:10">
      <c r="A20" s="40" t="s">
        <v>8</v>
      </c>
      <c r="B20" s="69">
        <v>686.58377770276638</v>
      </c>
      <c r="C20" s="67">
        <v>260.56355319552</v>
      </c>
      <c r="D20" s="67">
        <v>586.58377770276638</v>
      </c>
      <c r="E20" s="68">
        <v>260.56355319552</v>
      </c>
      <c r="F20" s="69">
        <v>586.58377770276638</v>
      </c>
      <c r="G20" s="67">
        <v>260.56355319552</v>
      </c>
      <c r="H20" s="67">
        <v>586.58377910236027</v>
      </c>
      <c r="I20" s="68">
        <v>260.56355319552</v>
      </c>
      <c r="J20" s="78"/>
    </row>
    <row r="21" spans="1:10">
      <c r="A21" s="40" t="s">
        <v>9</v>
      </c>
      <c r="B21" s="69">
        <v>35.184346855835727</v>
      </c>
      <c r="C21" s="67">
        <v>30.555265359691003</v>
      </c>
      <c r="D21" s="67">
        <v>28.401972024437466</v>
      </c>
      <c r="E21" s="68">
        <v>24.251283313861332</v>
      </c>
      <c r="F21" s="69">
        <v>21.036515608128216</v>
      </c>
      <c r="G21" s="67">
        <v>16.492240112602374</v>
      </c>
      <c r="H21" s="67">
        <v>14.124235084590152</v>
      </c>
      <c r="I21" s="68">
        <v>10.113924237725657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721.68033363467293</v>
      </c>
      <c r="C23" s="67">
        <v>291.09737817699988</v>
      </c>
      <c r="D23" s="67">
        <v>614.96358715856536</v>
      </c>
      <c r="E23" s="68">
        <v>284.79267394074282</v>
      </c>
      <c r="F23" s="69">
        <v>607.5981307422561</v>
      </c>
      <c r="G23" s="67">
        <v>277.03435292991122</v>
      </c>
      <c r="H23" s="67">
        <v>600.68585161831186</v>
      </c>
      <c r="I23" s="68">
        <v>270.65531486460713</v>
      </c>
      <c r="J23" s="78"/>
    </row>
    <row r="24" spans="1:10">
      <c r="A24" s="43" t="s">
        <v>8</v>
      </c>
      <c r="B24" s="69">
        <v>686.58377770276638</v>
      </c>
      <c r="C24" s="67">
        <v>260.56355319552</v>
      </c>
      <c r="D24" s="67">
        <v>586.58377770276638</v>
      </c>
      <c r="E24" s="68">
        <v>260.56355319552</v>
      </c>
      <c r="F24" s="69">
        <v>586.58377770276638</v>
      </c>
      <c r="G24" s="67">
        <v>260.56355319552</v>
      </c>
      <c r="H24" s="67">
        <v>586.58377910236027</v>
      </c>
      <c r="I24" s="68">
        <v>260.56355319552</v>
      </c>
      <c r="J24" s="78"/>
    </row>
    <row r="25" spans="1:10">
      <c r="A25" s="43" t="s">
        <v>9</v>
      </c>
      <c r="B25" s="69">
        <v>35.096555931906508</v>
      </c>
      <c r="C25" s="67">
        <v>30.533824981479867</v>
      </c>
      <c r="D25" s="67">
        <v>28.379809455798956</v>
      </c>
      <c r="E25" s="68">
        <v>24.229120745222822</v>
      </c>
      <c r="F25" s="69">
        <v>21.014353039489706</v>
      </c>
      <c r="G25" s="67">
        <v>16.470799734391239</v>
      </c>
      <c r="H25" s="67">
        <v>14.102072515951642</v>
      </c>
      <c r="I25" s="68">
        <v>10.091761669087147</v>
      </c>
      <c r="J25" s="78"/>
    </row>
    <row r="26" spans="1:10" ht="15.6" customHeight="1">
      <c r="A26" s="46" t="s">
        <v>127</v>
      </c>
      <c r="B26" s="66">
        <v>220.55896080832932</v>
      </c>
      <c r="C26" s="64">
        <v>251.8766682449417</v>
      </c>
      <c r="D26" s="64">
        <v>188.67863724000892</v>
      </c>
      <c r="E26" s="65">
        <v>131.01785605917024</v>
      </c>
      <c r="F26" s="66">
        <v>151.5894325701623</v>
      </c>
      <c r="G26" s="64">
        <v>102.45078769450619</v>
      </c>
      <c r="H26" s="64">
        <v>126.88434159319152</v>
      </c>
      <c r="I26" s="65">
        <v>100.66618872167628</v>
      </c>
      <c r="J26" s="78"/>
    </row>
    <row r="27" spans="1:10">
      <c r="A27" s="40" t="s">
        <v>8</v>
      </c>
      <c r="B27" s="69">
        <v>185.74560242251778</v>
      </c>
      <c r="C27" s="67">
        <v>228.31699781454256</v>
      </c>
      <c r="D27" s="67">
        <v>160.03996286928228</v>
      </c>
      <c r="E27" s="68">
        <v>112.40603307443043</v>
      </c>
      <c r="F27" s="69">
        <v>129.86668995833608</v>
      </c>
      <c r="G27" s="67">
        <v>86.659869220073276</v>
      </c>
      <c r="H27" s="67">
        <v>110.04466559455187</v>
      </c>
      <c r="I27" s="68">
        <v>87.133267598783704</v>
      </c>
      <c r="J27" s="78"/>
    </row>
    <row r="28" spans="1:10">
      <c r="A28" s="40" t="s">
        <v>9</v>
      </c>
      <c r="B28" s="69">
        <v>34.81335838581154</v>
      </c>
      <c r="C28" s="67">
        <v>23.559670430399144</v>
      </c>
      <c r="D28" s="67">
        <v>28.638674370726655</v>
      </c>
      <c r="E28" s="68">
        <v>18.611822984739831</v>
      </c>
      <c r="F28" s="69">
        <v>21.72274261182622</v>
      </c>
      <c r="G28" s="67">
        <v>15.790918474432917</v>
      </c>
      <c r="H28" s="67">
        <v>16.839675998639656</v>
      </c>
      <c r="I28" s="68">
        <v>13.532921122892573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58.245925997085422</v>
      </c>
      <c r="C30" s="67">
        <v>183.90103759988014</v>
      </c>
      <c r="D30" s="67">
        <v>56.659014332346679</v>
      </c>
      <c r="E30" s="68">
        <v>114.69692350591791</v>
      </c>
      <c r="F30" s="69">
        <v>34.782038836160119</v>
      </c>
      <c r="G30" s="67">
        <v>95.978182525122293</v>
      </c>
      <c r="H30" s="67">
        <v>59.828788764098107</v>
      </c>
      <c r="I30" s="68">
        <v>93.407754320926955</v>
      </c>
      <c r="J30" s="78"/>
    </row>
    <row r="31" spans="1:10">
      <c r="A31" s="43" t="s">
        <v>8</v>
      </c>
      <c r="B31" s="69">
        <v>48.540131932355621</v>
      </c>
      <c r="C31" s="67">
        <v>167.85708005382776</v>
      </c>
      <c r="D31" s="67">
        <v>47.657087175286541</v>
      </c>
      <c r="E31" s="68">
        <v>101.7150288618293</v>
      </c>
      <c r="F31" s="69">
        <v>27.921938473026117</v>
      </c>
      <c r="G31" s="67">
        <v>85.725765402465512</v>
      </c>
      <c r="H31" s="67">
        <v>53.182615103666841</v>
      </c>
      <c r="I31" s="68">
        <v>85.3615881479016</v>
      </c>
      <c r="J31" s="78"/>
    </row>
    <row r="32" spans="1:10">
      <c r="A32" s="43" t="s">
        <v>9</v>
      </c>
      <c r="B32" s="69">
        <v>9.7057940647297976</v>
      </c>
      <c r="C32" s="67">
        <v>16.043957546052376</v>
      </c>
      <c r="D32" s="67">
        <v>9.0019271570601358</v>
      </c>
      <c r="E32" s="68">
        <v>12.981894644088616</v>
      </c>
      <c r="F32" s="69">
        <v>6.8601003631340038</v>
      </c>
      <c r="G32" s="67">
        <v>10.252417122656773</v>
      </c>
      <c r="H32" s="67">
        <v>6.6461736604312698</v>
      </c>
      <c r="I32" s="68">
        <v>8.04616617302535</v>
      </c>
      <c r="J32" s="78"/>
    </row>
    <row r="33" spans="1:13">
      <c r="A33" s="44" t="s">
        <v>48</v>
      </c>
      <c r="B33" s="69">
        <v>124.36121735</v>
      </c>
      <c r="C33" s="67">
        <v>41.284655879999995</v>
      </c>
      <c r="D33" s="67">
        <v>119.75748709000001</v>
      </c>
      <c r="E33" s="68">
        <v>5.2368421100000004</v>
      </c>
      <c r="F33" s="69">
        <v>115.15376093</v>
      </c>
      <c r="G33" s="67">
        <v>5.2368421100000004</v>
      </c>
      <c r="H33" s="67">
        <v>65.133368129999994</v>
      </c>
      <c r="I33" s="68">
        <v>5.2368421100000004</v>
      </c>
      <c r="J33" s="78"/>
    </row>
    <row r="34" spans="1:13">
      <c r="A34" s="45" t="s">
        <v>8</v>
      </c>
      <c r="B34" s="69">
        <v>100.62616667</v>
      </c>
      <c r="C34" s="67">
        <v>34.392666679999998</v>
      </c>
      <c r="D34" s="67">
        <v>100.62616667</v>
      </c>
      <c r="E34" s="68">
        <v>0</v>
      </c>
      <c r="F34" s="69">
        <v>100.62616665</v>
      </c>
      <c r="G34" s="67">
        <v>0</v>
      </c>
      <c r="H34" s="67">
        <v>55.209499999999998</v>
      </c>
      <c r="I34" s="68">
        <v>0</v>
      </c>
      <c r="J34" s="78"/>
    </row>
    <row r="35" spans="1:13">
      <c r="A35" s="45" t="s">
        <v>9</v>
      </c>
      <c r="B35" s="69">
        <v>23.735050680000001</v>
      </c>
      <c r="C35" s="67">
        <v>6.8919892000000003</v>
      </c>
      <c r="D35" s="67">
        <v>19.131320420000002</v>
      </c>
      <c r="E35" s="68">
        <v>5.2368421100000004</v>
      </c>
      <c r="F35" s="69">
        <v>14.527594279999999</v>
      </c>
      <c r="G35" s="67">
        <v>5.2368421100000004</v>
      </c>
      <c r="H35" s="67">
        <v>9.9238681300000007</v>
      </c>
      <c r="I35" s="68">
        <v>5.2368421100000004</v>
      </c>
      <c r="J35" s="78"/>
    </row>
    <row r="36" spans="1:13">
      <c r="A36" s="44" t="s">
        <v>52</v>
      </c>
      <c r="B36" s="69">
        <v>37.95181746124387</v>
      </c>
      <c r="C36" s="67">
        <v>26.69097476506154</v>
      </c>
      <c r="D36" s="67">
        <v>12.262135817662235</v>
      </c>
      <c r="E36" s="68">
        <v>11.084090443252345</v>
      </c>
      <c r="F36" s="69">
        <v>1.6536328040021708</v>
      </c>
      <c r="G36" s="67">
        <v>1.2357630593839035</v>
      </c>
      <c r="H36" s="67">
        <v>1.9221846990934157</v>
      </c>
      <c r="I36" s="68">
        <v>2.0215922907493167</v>
      </c>
      <c r="J36" s="78"/>
    </row>
    <row r="37" spans="1:13">
      <c r="A37" s="45" t="s">
        <v>8</v>
      </c>
      <c r="B37" s="69">
        <v>36.579303820162124</v>
      </c>
      <c r="C37" s="67">
        <v>26.067251080714772</v>
      </c>
      <c r="D37" s="67">
        <v>11.756709023995718</v>
      </c>
      <c r="E37" s="68">
        <v>10.691004212601129</v>
      </c>
      <c r="F37" s="69">
        <v>1.318584835309955</v>
      </c>
      <c r="G37" s="67">
        <v>0.93410381760775996</v>
      </c>
      <c r="H37" s="67">
        <v>1.6525504908850295</v>
      </c>
      <c r="I37" s="68">
        <v>1.7716794508820966</v>
      </c>
      <c r="J37" s="78"/>
    </row>
    <row r="38" spans="1:13">
      <c r="A38" s="45" t="s">
        <v>9</v>
      </c>
      <c r="B38" s="69">
        <v>1.3725136410817425</v>
      </c>
      <c r="C38" s="67">
        <v>0.6237236843467685</v>
      </c>
      <c r="D38" s="67">
        <v>0.50542679366651766</v>
      </c>
      <c r="E38" s="68">
        <v>0.39308623065121606</v>
      </c>
      <c r="F38" s="69">
        <v>0.33504796869221581</v>
      </c>
      <c r="G38" s="67">
        <v>0.30165924177614362</v>
      </c>
      <c r="H38" s="67">
        <v>0.26963420820838629</v>
      </c>
      <c r="I38" s="68">
        <v>0.24991283986722002</v>
      </c>
      <c r="J38" s="78"/>
    </row>
    <row r="39" spans="1:13" ht="15.6" customHeight="1">
      <c r="A39" s="46" t="s">
        <v>128</v>
      </c>
      <c r="B39" s="66">
        <v>1555.9138398489242</v>
      </c>
      <c r="C39" s="64">
        <v>1077.2391468578703</v>
      </c>
      <c r="D39" s="64">
        <v>1203.7163403452073</v>
      </c>
      <c r="E39" s="65">
        <v>1349.4900124342512</v>
      </c>
      <c r="F39" s="66">
        <v>646.24012895090323</v>
      </c>
      <c r="G39" s="64">
        <v>620.64356296657184</v>
      </c>
      <c r="H39" s="64">
        <v>922.613585487573</v>
      </c>
      <c r="I39" s="65">
        <v>739.8623244216044</v>
      </c>
      <c r="J39" s="78"/>
    </row>
    <row r="40" spans="1:13">
      <c r="A40" s="40" t="s">
        <v>8</v>
      </c>
      <c r="B40" s="69">
        <v>1299.9832028368792</v>
      </c>
      <c r="C40" s="67">
        <v>887.06324336037756</v>
      </c>
      <c r="D40" s="67">
        <v>892.02995717122371</v>
      </c>
      <c r="E40" s="68">
        <v>984.94298187606296</v>
      </c>
      <c r="F40" s="69">
        <v>406.44370286248773</v>
      </c>
      <c r="G40" s="67">
        <v>423.21944432493405</v>
      </c>
      <c r="H40" s="67">
        <v>573.24352072190095</v>
      </c>
      <c r="I40" s="68">
        <v>487.16104828082098</v>
      </c>
      <c r="J40" s="78"/>
    </row>
    <row r="41" spans="1:13">
      <c r="A41" s="40" t="s">
        <v>9</v>
      </c>
      <c r="B41" s="69">
        <v>255.930637012045</v>
      </c>
      <c r="C41" s="67">
        <v>190.17590349749281</v>
      </c>
      <c r="D41" s="67">
        <v>311.68638317398353</v>
      </c>
      <c r="E41" s="68">
        <v>364.54703055818834</v>
      </c>
      <c r="F41" s="69">
        <v>239.79642608841544</v>
      </c>
      <c r="G41" s="67">
        <v>197.42411864163773</v>
      </c>
      <c r="H41" s="67">
        <v>349.37006476567205</v>
      </c>
      <c r="I41" s="68">
        <v>252.70127614078348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1453.389516988924</v>
      </c>
      <c r="C43" s="67">
        <v>642.81511631787043</v>
      </c>
      <c r="D43" s="67">
        <v>737.5367263239591</v>
      </c>
      <c r="E43" s="68">
        <v>1317.7404263242515</v>
      </c>
      <c r="F43" s="69">
        <v>579.07585551090324</v>
      </c>
      <c r="G43" s="67">
        <v>585.41322685657178</v>
      </c>
      <c r="H43" s="67">
        <v>804.43725846632503</v>
      </c>
      <c r="I43" s="68">
        <v>704.63198831160435</v>
      </c>
      <c r="J43" s="78"/>
      <c r="M43" s="23"/>
    </row>
    <row r="44" spans="1:13">
      <c r="A44" s="43" t="s">
        <v>8</v>
      </c>
      <c r="B44" s="69">
        <v>1286.1662028368789</v>
      </c>
      <c r="C44" s="67">
        <v>487.06324336037756</v>
      </c>
      <c r="D44" s="67">
        <v>557.0299571712236</v>
      </c>
      <c r="E44" s="68">
        <v>984.94298187606307</v>
      </c>
      <c r="F44" s="69">
        <v>406.44370286248773</v>
      </c>
      <c r="G44" s="67">
        <v>423.2194443249341</v>
      </c>
      <c r="H44" s="67">
        <v>573.24352072190095</v>
      </c>
      <c r="I44" s="68">
        <v>487.16104828082098</v>
      </c>
      <c r="J44" s="78"/>
      <c r="M44" s="23"/>
    </row>
    <row r="45" spans="1:13">
      <c r="A45" s="43" t="s">
        <v>9</v>
      </c>
      <c r="B45" s="69">
        <v>167.22331415204499</v>
      </c>
      <c r="C45" s="67">
        <v>155.75187295749285</v>
      </c>
      <c r="D45" s="67">
        <v>180.5067691527355</v>
      </c>
      <c r="E45" s="68">
        <v>332.79744444818834</v>
      </c>
      <c r="F45" s="69">
        <v>172.63215264841546</v>
      </c>
      <c r="G45" s="67">
        <v>162.19378253163774</v>
      </c>
      <c r="H45" s="67">
        <v>231.19373774442408</v>
      </c>
      <c r="I45" s="68">
        <v>217.47094003078342</v>
      </c>
      <c r="J45" s="78"/>
      <c r="M45" s="23"/>
    </row>
    <row r="46" spans="1:13">
      <c r="A46" s="47" t="s">
        <v>61</v>
      </c>
      <c r="B46" s="69">
        <v>144.42017181999998</v>
      </c>
      <c r="C46" s="67">
        <v>48.23135714</v>
      </c>
      <c r="D46" s="67">
        <v>153.13727722999994</v>
      </c>
      <c r="E46" s="68">
        <v>51.280358379999996</v>
      </c>
      <c r="F46" s="69">
        <v>173.14146228999994</v>
      </c>
      <c r="G46" s="67">
        <v>60.055729349999993</v>
      </c>
      <c r="H46" s="67">
        <v>147.97145448999999</v>
      </c>
      <c r="I46" s="68">
        <v>59.669361280000004</v>
      </c>
      <c r="J46" s="78"/>
      <c r="M46" s="23"/>
    </row>
    <row r="47" spans="1:13">
      <c r="A47" s="48" t="s">
        <v>8</v>
      </c>
      <c r="B47" s="69">
        <v>115.62102377999997</v>
      </c>
      <c r="C47" s="67">
        <v>19.062913040000002</v>
      </c>
      <c r="D47" s="67">
        <v>116.14975690999992</v>
      </c>
      <c r="E47" s="68">
        <v>20.326470590000003</v>
      </c>
      <c r="F47" s="69">
        <v>128.04781745999992</v>
      </c>
      <c r="G47" s="67">
        <v>29.00075630000001</v>
      </c>
      <c r="H47" s="67">
        <v>109.20007879999997</v>
      </c>
      <c r="I47" s="68">
        <v>29.170756300000011</v>
      </c>
      <c r="J47" s="78"/>
      <c r="M47" s="23"/>
    </row>
    <row r="48" spans="1:13">
      <c r="A48" s="48" t="s">
        <v>9</v>
      </c>
      <c r="B48" s="69">
        <v>28.799148039999999</v>
      </c>
      <c r="C48" s="67">
        <v>29.168444099999999</v>
      </c>
      <c r="D48" s="67">
        <v>36.987520320000002</v>
      </c>
      <c r="E48" s="68">
        <v>30.95388779</v>
      </c>
      <c r="F48" s="69">
        <v>45.093644830000002</v>
      </c>
      <c r="G48" s="67">
        <v>31.054973050000005</v>
      </c>
      <c r="H48" s="67">
        <v>38.771375689999999</v>
      </c>
      <c r="I48" s="68">
        <v>30.49860498</v>
      </c>
      <c r="J48" s="78"/>
      <c r="M48" s="23"/>
    </row>
    <row r="49" spans="1:13">
      <c r="A49" s="44" t="s">
        <v>48</v>
      </c>
      <c r="B49" s="69">
        <v>102.52432286000001</v>
      </c>
      <c r="C49" s="67">
        <v>462.78753053999998</v>
      </c>
      <c r="D49" s="67">
        <v>466.17961402124797</v>
      </c>
      <c r="E49" s="68">
        <v>60.113086109999998</v>
      </c>
      <c r="F49" s="69">
        <v>67.164273440000002</v>
      </c>
      <c r="G49" s="67">
        <v>63.593836109999998</v>
      </c>
      <c r="H49" s="67">
        <v>118.176327021248</v>
      </c>
      <c r="I49" s="68">
        <v>63.593836109999998</v>
      </c>
      <c r="J49" s="78"/>
      <c r="M49" s="23"/>
    </row>
    <row r="50" spans="1:13">
      <c r="A50" s="45" t="s">
        <v>8</v>
      </c>
      <c r="B50" s="69">
        <v>13.817</v>
      </c>
      <c r="C50" s="67">
        <v>400</v>
      </c>
      <c r="D50" s="67">
        <v>335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88.707322860000005</v>
      </c>
      <c r="C51" s="67">
        <v>62.787530539999992</v>
      </c>
      <c r="D51" s="67">
        <v>131.179614021248</v>
      </c>
      <c r="E51" s="68">
        <v>60.113086109999998</v>
      </c>
      <c r="F51" s="69">
        <v>67.164273440000002</v>
      </c>
      <c r="G51" s="67">
        <v>63.593836109999998</v>
      </c>
      <c r="H51" s="67">
        <v>118.176327021248</v>
      </c>
      <c r="I51" s="68">
        <v>63.593836109999998</v>
      </c>
      <c r="J51" s="78"/>
      <c r="M51" s="23"/>
    </row>
    <row r="52" spans="1:13" ht="15.6" customHeight="1">
      <c r="A52" s="46" t="s">
        <v>40</v>
      </c>
      <c r="B52" s="66">
        <v>2710.5933568621467</v>
      </c>
      <c r="C52" s="64">
        <v>607.3793834653984</v>
      </c>
      <c r="D52" s="64">
        <v>679.60436545799564</v>
      </c>
      <c r="E52" s="65">
        <v>1357.7955704677368</v>
      </c>
      <c r="F52" s="66">
        <v>330.52255769825541</v>
      </c>
      <c r="G52" s="64">
        <v>310.69808579527933</v>
      </c>
      <c r="H52" s="64">
        <v>424.21812017042492</v>
      </c>
      <c r="I52" s="65">
        <v>1275.6738850309548</v>
      </c>
      <c r="J52" s="78"/>
    </row>
    <row r="53" spans="1:13">
      <c r="A53" s="40" t="s">
        <v>8</v>
      </c>
      <c r="B53" s="69">
        <v>2567.6577948666782</v>
      </c>
      <c r="C53" s="67">
        <v>508.02919080073599</v>
      </c>
      <c r="D53" s="67">
        <v>582.47638472859194</v>
      </c>
      <c r="E53" s="68">
        <v>1132.864828892293</v>
      </c>
      <c r="F53" s="69">
        <v>249.29818629517149</v>
      </c>
      <c r="G53" s="67">
        <v>200.34329365822401</v>
      </c>
      <c r="H53" s="67">
        <v>373.26642842212721</v>
      </c>
      <c r="I53" s="68">
        <v>1148.0775945311198</v>
      </c>
      <c r="J53" s="78"/>
    </row>
    <row r="54" spans="1:13">
      <c r="A54" s="49" t="s">
        <v>9</v>
      </c>
      <c r="B54" s="71">
        <v>142.9355619954685</v>
      </c>
      <c r="C54" s="67">
        <v>99.350192664662401</v>
      </c>
      <c r="D54" s="67">
        <v>97.127980729403703</v>
      </c>
      <c r="E54" s="70">
        <v>224.9307415754437</v>
      </c>
      <c r="F54" s="71">
        <v>81.224371403083907</v>
      </c>
      <c r="G54" s="72">
        <v>110.3547921370553</v>
      </c>
      <c r="H54" s="72">
        <v>50.951691748297705</v>
      </c>
      <c r="I54" s="70">
        <v>127.59629049983499</v>
      </c>
      <c r="J54" s="78"/>
    </row>
    <row r="55" spans="1:13" ht="15.6" customHeight="1">
      <c r="A55" s="50" t="s">
        <v>7</v>
      </c>
      <c r="B55" s="58">
        <v>6546.7483630303886</v>
      </c>
      <c r="C55" s="56">
        <v>3200.7912557317522</v>
      </c>
      <c r="D55" s="56">
        <v>5059.4729372362053</v>
      </c>
      <c r="E55" s="57">
        <v>4148.1231699233967</v>
      </c>
      <c r="F55" s="58">
        <v>3056.6730847351537</v>
      </c>
      <c r="G55" s="56">
        <v>2242.8815920088969</v>
      </c>
      <c r="H55" s="56">
        <v>5109.1761507816345</v>
      </c>
      <c r="I55" s="57">
        <v>3518.2493833802064</v>
      </c>
      <c r="J55" s="78"/>
    </row>
    <row r="56" spans="1:13">
      <c r="A56" s="51" t="s">
        <v>8</v>
      </c>
      <c r="B56" s="69">
        <v>5305.2482037132968</v>
      </c>
      <c r="C56" s="67">
        <v>2418.7520336878179</v>
      </c>
      <c r="D56" s="67">
        <v>3854.8434069191862</v>
      </c>
      <c r="E56" s="68">
        <v>3175.1268445179771</v>
      </c>
      <c r="F56" s="69">
        <v>1943.5961459334685</v>
      </c>
      <c r="G56" s="67">
        <v>1497.6015254028262</v>
      </c>
      <c r="H56" s="67">
        <v>4006.6161959488609</v>
      </c>
      <c r="I56" s="68">
        <v>2837.7515490450878</v>
      </c>
      <c r="J56" s="78"/>
    </row>
    <row r="57" spans="1:13">
      <c r="A57" s="52" t="s">
        <v>9</v>
      </c>
      <c r="B57" s="71">
        <v>1241.5001593170923</v>
      </c>
      <c r="C57" s="72">
        <v>782.03922204393427</v>
      </c>
      <c r="D57" s="72">
        <v>1204.6295303170195</v>
      </c>
      <c r="E57" s="70">
        <v>972.99632540541973</v>
      </c>
      <c r="F57" s="71">
        <v>1113.0769388016849</v>
      </c>
      <c r="G57" s="72">
        <v>745.2800666060707</v>
      </c>
      <c r="H57" s="72">
        <v>1102.5599548327734</v>
      </c>
      <c r="I57" s="70">
        <v>680.49783433511834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870.33794880691426</v>
      </c>
      <c r="C59" s="73">
        <v>315.87726989385283</v>
      </c>
      <c r="D59" s="140">
        <v>862.47141539826623</v>
      </c>
      <c r="E59" s="141">
        <v>306.99276709000526</v>
      </c>
      <c r="F59" s="142">
        <v>851.45126393885096</v>
      </c>
      <c r="G59" s="140">
        <v>294.70955495849114</v>
      </c>
      <c r="H59" s="140">
        <v>1102.8940404948885</v>
      </c>
      <c r="I59" s="141">
        <v>545.91113110853644</v>
      </c>
      <c r="J59" s="78"/>
    </row>
    <row r="60" spans="1:13">
      <c r="A60" s="40" t="s">
        <v>8</v>
      </c>
      <c r="B60" s="69">
        <v>809.92280069427488</v>
      </c>
      <c r="C60" s="67">
        <v>260.56355319552</v>
      </c>
      <c r="D60" s="67">
        <v>809.92280069427488</v>
      </c>
      <c r="E60" s="68">
        <v>260.56355319552</v>
      </c>
      <c r="F60" s="69">
        <v>809.92280069427488</v>
      </c>
      <c r="G60" s="67">
        <v>260.56355319552</v>
      </c>
      <c r="H60" s="67">
        <v>1072.3466478506123</v>
      </c>
      <c r="I60" s="68">
        <v>522.98740035185733</v>
      </c>
      <c r="J60" s="78"/>
    </row>
    <row r="61" spans="1:13">
      <c r="A61" s="49" t="s">
        <v>9</v>
      </c>
      <c r="B61" s="71">
        <v>60.4151481126394</v>
      </c>
      <c r="C61" s="72">
        <v>55.313716698332854</v>
      </c>
      <c r="D61" s="72">
        <v>52.548614703991362</v>
      </c>
      <c r="E61" s="70">
        <v>46.429213894485272</v>
      </c>
      <c r="F61" s="71">
        <v>41.528463244576116</v>
      </c>
      <c r="G61" s="72">
        <v>34.146001762971132</v>
      </c>
      <c r="H61" s="72">
        <v>30.547392644276314</v>
      </c>
      <c r="I61" s="70">
        <v>22.923730756679145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5937.8024999999998</v>
      </c>
      <c r="C63" s="73">
        <v>9386.8721999999998</v>
      </c>
      <c r="D63" s="140">
        <v>6913.0716999999995</v>
      </c>
      <c r="E63" s="141">
        <v>11472.77</v>
      </c>
      <c r="F63" s="142">
        <v>5030.2651999999998</v>
      </c>
      <c r="G63" s="140">
        <v>8466.5440999999992</v>
      </c>
      <c r="H63" s="140">
        <v>5070.2415000000001</v>
      </c>
      <c r="I63" s="141">
        <v>9670.8739999999998</v>
      </c>
      <c r="J63" s="78"/>
    </row>
    <row r="64" spans="1:13">
      <c r="A64" s="40" t="s">
        <v>57</v>
      </c>
      <c r="B64" s="69">
        <v>3011.7470000000003</v>
      </c>
      <c r="C64" s="67">
        <v>6198.1489999999994</v>
      </c>
      <c r="D64" s="67">
        <v>4165.9279999999999</v>
      </c>
      <c r="E64" s="68">
        <v>8743.4920000000002</v>
      </c>
      <c r="F64" s="69">
        <v>2570.4209999999998</v>
      </c>
      <c r="G64" s="67">
        <v>6356.741</v>
      </c>
      <c r="H64" s="67">
        <v>2736.8620000000001</v>
      </c>
      <c r="I64" s="68">
        <v>8069.3159999999998</v>
      </c>
      <c r="J64" s="78"/>
    </row>
    <row r="65" spans="1:10">
      <c r="A65" s="49" t="s">
        <v>58</v>
      </c>
      <c r="B65" s="71">
        <v>2926.0554999999999</v>
      </c>
      <c r="C65" s="72">
        <v>3188.7231999999999</v>
      </c>
      <c r="D65" s="72">
        <v>2747.1436999999996</v>
      </c>
      <c r="E65" s="70">
        <v>2729.2780000000002</v>
      </c>
      <c r="F65" s="71">
        <v>2459.8442000000005</v>
      </c>
      <c r="G65" s="72">
        <v>2109.8031000000001</v>
      </c>
      <c r="H65" s="72">
        <v>2333.3795000000005</v>
      </c>
      <c r="I65" s="70">
        <v>1601.558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D3:I3"/>
  </mergeCells>
  <pageMargins left="0.15748031496062992" right="0.15748031496062992" top="0.63" bottom="0.27" header="0.31496062992125984" footer="0.17"/>
  <pageSetup paperSize="9" scale="81" orientation="portrait" r:id="rId1"/>
  <headerFooter>
    <oddFooter xml:space="preserve">&amp;R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45" activePane="bottomLeft" state="frozen"/>
      <selection activeCell="E72" sqref="E72"/>
      <selection pane="bottomLeft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4" width="14.7109375" style="60" hidden="1" customWidth="1" outlineLevel="1"/>
    <col min="5" max="5" width="14.7109375" style="60" customWidth="1" collapsed="1"/>
    <col min="6" max="8" width="14.7109375" style="60" customWidth="1"/>
    <col min="9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">
        <v>136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151" t="s">
        <v>135</v>
      </c>
      <c r="F3" s="151"/>
      <c r="G3" s="151"/>
      <c r="H3" s="151"/>
      <c r="I3" s="151"/>
    </row>
    <row r="4" spans="1:10" ht="26.45" customHeight="1">
      <c r="A4" s="37"/>
      <c r="B4" s="152" t="s">
        <v>133</v>
      </c>
      <c r="C4" s="152"/>
      <c r="D4" s="152"/>
      <c r="E4" s="152"/>
      <c r="F4" s="152" t="s">
        <v>134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0</v>
      </c>
      <c r="E6" s="65">
        <v>842.57903356168822</v>
      </c>
      <c r="F6" s="66">
        <v>1437.1712407247751</v>
      </c>
      <c r="G6" s="64">
        <v>1053.8857444969055</v>
      </c>
      <c r="H6" s="64">
        <v>2438.3332245121351</v>
      </c>
      <c r="I6" s="65">
        <v>1026.6024985270049</v>
      </c>
      <c r="J6" s="78"/>
    </row>
    <row r="7" spans="1:10">
      <c r="A7" s="40" t="s">
        <v>8</v>
      </c>
      <c r="B7" s="69">
        <v>0</v>
      </c>
      <c r="C7" s="67">
        <v>0</v>
      </c>
      <c r="D7" s="67">
        <v>0</v>
      </c>
      <c r="E7" s="68">
        <v>502.31445723540526</v>
      </c>
      <c r="F7" s="69">
        <v>653.20932004069687</v>
      </c>
      <c r="G7" s="67">
        <v>626.62869566244319</v>
      </c>
      <c r="H7" s="67">
        <v>1698.9632486873797</v>
      </c>
      <c r="I7" s="68">
        <v>703.92778722492517</v>
      </c>
      <c r="J7" s="78"/>
    </row>
    <row r="8" spans="1:10">
      <c r="A8" s="40" t="s">
        <v>9</v>
      </c>
      <c r="B8" s="69">
        <v>0</v>
      </c>
      <c r="C8" s="67">
        <v>0</v>
      </c>
      <c r="D8" s="67">
        <v>0</v>
      </c>
      <c r="E8" s="68">
        <v>340.26457632628291</v>
      </c>
      <c r="F8" s="69">
        <v>783.96192068407822</v>
      </c>
      <c r="G8" s="67">
        <v>427.25704883446235</v>
      </c>
      <c r="H8" s="67">
        <v>739.36997582475544</v>
      </c>
      <c r="I8" s="68">
        <v>322.67471130207969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0</v>
      </c>
      <c r="E10" s="68">
        <v>435.05123247952736</v>
      </c>
      <c r="F10" s="69">
        <v>511.54560755980316</v>
      </c>
      <c r="G10" s="67">
        <v>333.99534094564757</v>
      </c>
      <c r="H10" s="67">
        <v>565.80868192512821</v>
      </c>
      <c r="I10" s="68">
        <v>410.66765865673483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0</v>
      </c>
      <c r="E11" s="68">
        <v>364.10750878567615</v>
      </c>
      <c r="F11" s="69">
        <v>451.4690939720636</v>
      </c>
      <c r="G11" s="67">
        <v>251.87879262963162</v>
      </c>
      <c r="H11" s="67">
        <v>474.05316771206355</v>
      </c>
      <c r="I11" s="68">
        <v>325.35290928994618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0</v>
      </c>
      <c r="E12" s="68">
        <v>70.94372369385124</v>
      </c>
      <c r="F12" s="69">
        <v>60.076513587739555</v>
      </c>
      <c r="G12" s="67">
        <v>82.116548316015951</v>
      </c>
      <c r="H12" s="67">
        <v>91.755514213064615</v>
      </c>
      <c r="I12" s="68">
        <v>85.314749366788675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170.1694</v>
      </c>
      <c r="F13" s="69">
        <v>601.15466249999997</v>
      </c>
      <c r="G13" s="67">
        <v>250.09097499999999</v>
      </c>
      <c r="H13" s="67">
        <v>1548.8836624999999</v>
      </c>
      <c r="I13" s="68">
        <v>168.01179999999999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144.88215</v>
      </c>
      <c r="F15" s="69">
        <v>601.15466249999997</v>
      </c>
      <c r="G15" s="67">
        <v>224.80372499999999</v>
      </c>
      <c r="H15" s="67">
        <v>535.52966249999997</v>
      </c>
      <c r="I15" s="68">
        <v>142.72454999999999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0</v>
      </c>
      <c r="E16" s="68">
        <v>237.05349767835645</v>
      </c>
      <c r="F16" s="69">
        <v>324.07534689945817</v>
      </c>
      <c r="G16" s="67">
        <v>469.41670582104155</v>
      </c>
      <c r="H16" s="67">
        <v>323.24525632149312</v>
      </c>
      <c r="I16" s="68">
        <v>447.52741610475618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0</v>
      </c>
      <c r="E17" s="68">
        <v>112.9196984497291</v>
      </c>
      <c r="F17" s="69">
        <v>201.74022606863335</v>
      </c>
      <c r="G17" s="67">
        <v>349.46265303281155</v>
      </c>
      <c r="H17" s="67">
        <v>211.55608097531609</v>
      </c>
      <c r="I17" s="68">
        <v>353.28762793497896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0</v>
      </c>
      <c r="E18" s="68">
        <v>124.13379922862734</v>
      </c>
      <c r="F18" s="69">
        <v>122.33512083082482</v>
      </c>
      <c r="G18" s="67">
        <v>119.95405278822997</v>
      </c>
      <c r="H18" s="67">
        <v>111.689175346177</v>
      </c>
      <c r="I18" s="68">
        <v>94.239788169777242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0</v>
      </c>
      <c r="E19" s="65">
        <v>122.44668895775627</v>
      </c>
      <c r="F19" s="66">
        <v>724.52525525686656</v>
      </c>
      <c r="G19" s="64">
        <v>291.13602221981353</v>
      </c>
      <c r="H19" s="64">
        <v>617.05435565399796</v>
      </c>
      <c r="I19" s="65">
        <v>284.65313434214136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0</v>
      </c>
      <c r="E20" s="68">
        <v>86.181836376590837</v>
      </c>
      <c r="F20" s="69">
        <v>690.47208589772106</v>
      </c>
      <c r="G20" s="67">
        <v>262.29075984137108</v>
      </c>
      <c r="H20" s="67">
        <v>590.47208589772106</v>
      </c>
      <c r="I20" s="68">
        <v>262.29075984137108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0</v>
      </c>
      <c r="E21" s="68">
        <v>36.264852581165428</v>
      </c>
      <c r="F21" s="69">
        <v>34.053169359145471</v>
      </c>
      <c r="G21" s="67">
        <v>28.845262378442428</v>
      </c>
      <c r="H21" s="67">
        <v>26.58226975627694</v>
      </c>
      <c r="I21" s="68">
        <v>22.362374500770244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0</v>
      </c>
      <c r="E23" s="68">
        <v>122.25859510464247</v>
      </c>
      <c r="F23" s="69">
        <v>724.34601159456406</v>
      </c>
      <c r="G23" s="67">
        <v>290.96262396489868</v>
      </c>
      <c r="H23" s="67">
        <v>616.87511199169558</v>
      </c>
      <c r="I23" s="68">
        <v>284.47389067983886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0</v>
      </c>
      <c r="E24" s="68">
        <v>86.181836376590837</v>
      </c>
      <c r="F24" s="69">
        <v>690.47208589772106</v>
      </c>
      <c r="G24" s="67">
        <v>262.29075984137108</v>
      </c>
      <c r="H24" s="67">
        <v>590.47208589772106</v>
      </c>
      <c r="I24" s="68">
        <v>262.29075984137108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0</v>
      </c>
      <c r="E25" s="68">
        <v>36.076758728051622</v>
      </c>
      <c r="F25" s="69">
        <v>33.873925696843017</v>
      </c>
      <c r="G25" s="67">
        <v>28.671864123527616</v>
      </c>
      <c r="H25" s="67">
        <v>26.403026093974486</v>
      </c>
      <c r="I25" s="68">
        <v>22.18313083846779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0</v>
      </c>
      <c r="E26" s="65">
        <v>262.30414388786141</v>
      </c>
      <c r="F26" s="66">
        <v>205.66985353482897</v>
      </c>
      <c r="G26" s="64">
        <v>176.30493618974347</v>
      </c>
      <c r="H26" s="64">
        <v>190.27702809826457</v>
      </c>
      <c r="I26" s="65">
        <v>116.29757305966254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0</v>
      </c>
      <c r="E27" s="68">
        <v>235.60032809572624</v>
      </c>
      <c r="F27" s="69">
        <v>171.63485654801582</v>
      </c>
      <c r="G27" s="67">
        <v>155.51519448649242</v>
      </c>
      <c r="H27" s="67">
        <v>161.775899813064</v>
      </c>
      <c r="I27" s="68">
        <v>99.954289785957315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0</v>
      </c>
      <c r="E28" s="68">
        <v>26.70381579213516</v>
      </c>
      <c r="F28" s="69">
        <v>34.034996986813141</v>
      </c>
      <c r="G28" s="67">
        <v>20.78974170325105</v>
      </c>
      <c r="H28" s="67">
        <v>28.501128285200558</v>
      </c>
      <c r="I28" s="68">
        <v>16.343283273705225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0</v>
      </c>
      <c r="E30" s="68">
        <v>176.77008733325147</v>
      </c>
      <c r="F30" s="69">
        <v>57.450565149528508</v>
      </c>
      <c r="G30" s="67">
        <v>118.04240197835314</v>
      </c>
      <c r="H30" s="67">
        <v>57.870028332689245</v>
      </c>
      <c r="I30" s="68">
        <v>104.50008723541774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0</v>
      </c>
      <c r="E31" s="68">
        <v>160.28402288979083</v>
      </c>
      <c r="F31" s="69">
        <v>47.807681678946018</v>
      </c>
      <c r="G31" s="67">
        <v>104.66299021896158</v>
      </c>
      <c r="H31" s="67">
        <v>48.971047173257794</v>
      </c>
      <c r="I31" s="68">
        <v>93.724787929151177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0</v>
      </c>
      <c r="E32" s="68">
        <v>16.486064443460638</v>
      </c>
      <c r="F32" s="69">
        <v>9.642883470582488</v>
      </c>
      <c r="G32" s="67">
        <v>13.379411759391553</v>
      </c>
      <c r="H32" s="67">
        <v>8.8989811594314467</v>
      </c>
      <c r="I32" s="68">
        <v>10.775299306266559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0</v>
      </c>
      <c r="E33" s="68">
        <v>42.939802950000001</v>
      </c>
      <c r="F33" s="69">
        <v>124.36121735</v>
      </c>
      <c r="G33" s="67">
        <v>41.284655869999995</v>
      </c>
      <c r="H33" s="67">
        <v>119.75748709000001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0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0</v>
      </c>
      <c r="E35" s="68">
        <v>8.5471362800000001</v>
      </c>
      <c r="F35" s="69">
        <v>23.735050680000001</v>
      </c>
      <c r="G35" s="67">
        <v>6.8919891900000003</v>
      </c>
      <c r="H35" s="67">
        <v>19.131320420000002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0</v>
      </c>
      <c r="E36" s="68">
        <v>42.594253604609932</v>
      </c>
      <c r="F36" s="69">
        <v>23.858071035300469</v>
      </c>
      <c r="G36" s="67">
        <v>16.977878341390348</v>
      </c>
      <c r="H36" s="67">
        <v>12.649512675575334</v>
      </c>
      <c r="I36" s="68">
        <v>6.5606437142448097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0</v>
      </c>
      <c r="E37" s="68">
        <v>40.92363853593541</v>
      </c>
      <c r="F37" s="69">
        <v>23.201008199069811</v>
      </c>
      <c r="G37" s="67">
        <v>16.45953758753085</v>
      </c>
      <c r="H37" s="67">
        <v>12.178685969806219</v>
      </c>
      <c r="I37" s="68">
        <v>6.2295018568061433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</v>
      </c>
      <c r="E38" s="68">
        <v>1.6706150686745191</v>
      </c>
      <c r="F38" s="69">
        <v>0.6570628362306592</v>
      </c>
      <c r="G38" s="67">
        <v>0.51834075385949685</v>
      </c>
      <c r="H38" s="67">
        <v>0.47082670576911501</v>
      </c>
      <c r="I38" s="68">
        <v>0.33114185743866642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0</v>
      </c>
      <c r="E39" s="65">
        <v>2473.2154988561069</v>
      </c>
      <c r="F39" s="66">
        <v>1118.1269295660331</v>
      </c>
      <c r="G39" s="64">
        <v>1362.8951102944409</v>
      </c>
      <c r="H39" s="64">
        <v>1471.6508794136366</v>
      </c>
      <c r="I39" s="65">
        <v>1078.2808186221166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0</v>
      </c>
      <c r="E40" s="68">
        <v>2051.1150120904681</v>
      </c>
      <c r="F40" s="69">
        <v>845.57198973514915</v>
      </c>
      <c r="G40" s="67">
        <v>1183.6494970095368</v>
      </c>
      <c r="H40" s="67">
        <v>1131.5706346052575</v>
      </c>
      <c r="I40" s="68">
        <v>803.71452141565908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0</v>
      </c>
      <c r="E41" s="68">
        <v>422.10048676563872</v>
      </c>
      <c r="F41" s="69">
        <v>272.554939830884</v>
      </c>
      <c r="G41" s="67">
        <v>179.24561328490407</v>
      </c>
      <c r="H41" s="67">
        <v>340.08024480837901</v>
      </c>
      <c r="I41" s="68">
        <v>274.56629720645748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0</v>
      </c>
      <c r="E43" s="68">
        <v>2432.833480826107</v>
      </c>
      <c r="F43" s="69">
        <v>1015.4268484560331</v>
      </c>
      <c r="G43" s="67">
        <v>928.44441308444084</v>
      </c>
      <c r="H43" s="67">
        <v>1003.0418546224382</v>
      </c>
      <c r="I43" s="68">
        <v>1046.5312325121167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0</v>
      </c>
      <c r="E44" s="68">
        <v>2051.1150120904681</v>
      </c>
      <c r="F44" s="69">
        <v>831.75498973514914</v>
      </c>
      <c r="G44" s="67">
        <v>783.64949700953673</v>
      </c>
      <c r="H44" s="67">
        <v>796.57063460525728</v>
      </c>
      <c r="I44" s="68">
        <v>803.71452141565919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0</v>
      </c>
      <c r="E45" s="68">
        <v>381.71846873563879</v>
      </c>
      <c r="F45" s="69">
        <v>183.67185872088399</v>
      </c>
      <c r="G45" s="67">
        <v>144.79491607490408</v>
      </c>
      <c r="H45" s="67">
        <v>206.471220017181</v>
      </c>
      <c r="I45" s="68">
        <v>242.81671109645748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0</v>
      </c>
      <c r="E46" s="68">
        <v>24.871847379999998</v>
      </c>
      <c r="F46" s="69">
        <v>160.15153673999998</v>
      </c>
      <c r="G46" s="67">
        <v>24.022770950000002</v>
      </c>
      <c r="H46" s="67">
        <v>164.87880616999996</v>
      </c>
      <c r="I46" s="68">
        <v>25.965559040000002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0</v>
      </c>
      <c r="E47" s="68">
        <v>18.906811549999993</v>
      </c>
      <c r="F47" s="69">
        <v>115.98281328999998</v>
      </c>
      <c r="G47" s="67">
        <v>16.866470589999995</v>
      </c>
      <c r="H47" s="67">
        <v>116.44435174999998</v>
      </c>
      <c r="I47" s="68">
        <v>17.026470589999992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0</v>
      </c>
      <c r="E48" s="68">
        <v>5.9650358300000015</v>
      </c>
      <c r="F48" s="69">
        <v>44.168723449999995</v>
      </c>
      <c r="G48" s="67">
        <v>7.1563003599999995</v>
      </c>
      <c r="H48" s="67">
        <v>48.434454419999994</v>
      </c>
      <c r="I48" s="68">
        <v>8.9390884499999999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0</v>
      </c>
      <c r="E49" s="68">
        <v>62.257018029999998</v>
      </c>
      <c r="F49" s="69">
        <v>102.70008110999999</v>
      </c>
      <c r="G49" s="67">
        <v>456.32569720999999</v>
      </c>
      <c r="H49" s="67">
        <v>468.60902479119801</v>
      </c>
      <c r="I49" s="68">
        <v>53.624586109999996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0</v>
      </c>
      <c r="E51" s="68">
        <v>62.257018029999998</v>
      </c>
      <c r="F51" s="69">
        <v>88.883081109999992</v>
      </c>
      <c r="G51" s="67">
        <v>56.325697210000001</v>
      </c>
      <c r="H51" s="67">
        <v>133.60902479119801</v>
      </c>
      <c r="I51" s="68">
        <v>53.624586109999996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0</v>
      </c>
      <c r="E52" s="65">
        <v>2208.0488038195635</v>
      </c>
      <c r="F52" s="66">
        <v>1148.1032842565837</v>
      </c>
      <c r="G52" s="64">
        <v>427.74444803661845</v>
      </c>
      <c r="H52" s="64">
        <v>372.05773003802796</v>
      </c>
      <c r="I52" s="65">
        <v>627.15581133245371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0</v>
      </c>
      <c r="E53" s="68">
        <v>1796.4619723336582</v>
      </c>
      <c r="F53" s="69">
        <v>1040.2899941564808</v>
      </c>
      <c r="G53" s="67">
        <v>349.55629651191572</v>
      </c>
      <c r="H53" s="67">
        <v>308.98637878982987</v>
      </c>
      <c r="I53" s="68">
        <v>504.00352353425785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0</v>
      </c>
      <c r="E54" s="70">
        <v>411.58683148590558</v>
      </c>
      <c r="F54" s="71">
        <v>107.8132901001029</v>
      </c>
      <c r="G54" s="72">
        <v>78.188151524702704</v>
      </c>
      <c r="H54" s="72">
        <v>63.071351248198098</v>
      </c>
      <c r="I54" s="70">
        <v>123.1522877981959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0</v>
      </c>
      <c r="E55" s="57">
        <v>5908.5941690829768</v>
      </c>
      <c r="F55" s="58">
        <v>4633.5965633390879</v>
      </c>
      <c r="G55" s="56">
        <v>3311.9662612375218</v>
      </c>
      <c r="H55" s="56">
        <v>5089.3732177160618</v>
      </c>
      <c r="I55" s="57">
        <v>3132.9898358833789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0</v>
      </c>
      <c r="E56" s="68">
        <v>4671.6736061318488</v>
      </c>
      <c r="F56" s="69">
        <v>3401.1782463780637</v>
      </c>
      <c r="G56" s="67">
        <v>2577.6404435117593</v>
      </c>
      <c r="H56" s="67">
        <v>3891.7682477932522</v>
      </c>
      <c r="I56" s="68">
        <v>2373.8908818021705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0</v>
      </c>
      <c r="E57" s="70">
        <v>1236.9205629511277</v>
      </c>
      <c r="F57" s="71">
        <v>1232.4183169610237</v>
      </c>
      <c r="G57" s="72">
        <v>734.32581772576259</v>
      </c>
      <c r="H57" s="72">
        <v>1197.6049699228101</v>
      </c>
      <c r="I57" s="70">
        <v>759.09895408120838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0</v>
      </c>
      <c r="D59" s="140">
        <v>0</v>
      </c>
      <c r="E59" s="141">
        <v>144.37772752686439</v>
      </c>
      <c r="F59" s="142">
        <v>870.40418661400156</v>
      </c>
      <c r="G59" s="140">
        <v>310.38839625560763</v>
      </c>
      <c r="H59" s="140">
        <v>860.38103458502962</v>
      </c>
      <c r="I59" s="141">
        <v>301.26105960093105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0</v>
      </c>
      <c r="E60" s="68">
        <v>86.181836376590837</v>
      </c>
      <c r="F60" s="69">
        <v>815.2915640029936</v>
      </c>
      <c r="G60" s="67">
        <v>262.29075984137108</v>
      </c>
      <c r="H60" s="67">
        <v>815.2915640029936</v>
      </c>
      <c r="I60" s="68">
        <v>262.29075984137108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0</v>
      </c>
      <c r="E61" s="70">
        <v>58.195891150273553</v>
      </c>
      <c r="F61" s="71">
        <v>55.112622611007978</v>
      </c>
      <c r="G61" s="72">
        <v>48.097636414236526</v>
      </c>
      <c r="H61" s="72">
        <v>45.089470582036043</v>
      </c>
      <c r="I61" s="70">
        <v>38.970299759559978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0</v>
      </c>
      <c r="D63" s="140">
        <v>0</v>
      </c>
      <c r="E63" s="141">
        <v>5925.3361000000004</v>
      </c>
      <c r="F63" s="142">
        <v>8594.5760000000009</v>
      </c>
      <c r="G63" s="140">
        <v>12462.9584</v>
      </c>
      <c r="H63" s="140">
        <v>8581.7427000000007</v>
      </c>
      <c r="I63" s="141">
        <v>11893.345099999999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0</v>
      </c>
      <c r="E64" s="68">
        <v>2633.1610000000001</v>
      </c>
      <c r="F64" s="69">
        <v>5344.2269999999999</v>
      </c>
      <c r="G64" s="67">
        <v>9275.393</v>
      </c>
      <c r="H64" s="67">
        <v>5614.1289999999999</v>
      </c>
      <c r="I64" s="68">
        <v>9388.9719999999998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0</v>
      </c>
      <c r="E65" s="70">
        <v>3292.1750999999999</v>
      </c>
      <c r="F65" s="71">
        <v>3250.3490000000002</v>
      </c>
      <c r="G65" s="72">
        <v>3187.5654</v>
      </c>
      <c r="H65" s="72">
        <v>2967.6137000000003</v>
      </c>
      <c r="I65" s="70">
        <v>2504.3730999999998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E3:I3"/>
  </mergeCells>
  <pageMargins left="0.15748031496062992" right="0.15748031496062992" top="0.63" bottom="0.27" header="0.31496062992125984" footer="0.17"/>
  <pageSetup paperSize="9" scale="81" orientation="portrait" r:id="rId1"/>
  <headerFooter>
    <oddFooter xml:space="preserve">&amp;R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M16" sqref="M16"/>
      <selection pane="bottomLeft" activeCell="A36" sqref="A36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hidden="1" customWidth="1" outlineLevel="1"/>
    <col min="4" max="4" width="14.7109375" style="60" customWidth="1" collapsed="1"/>
    <col min="5" max="7" width="14.7109375" style="60" customWidth="1"/>
    <col min="8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за станом на 01.07.2021¹","Debt-service payment schedule for external debt as of July 1, 2021¹")</f>
        <v>Debt-service payment schedule for external debt as of July 1, 2021¹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tr">
        <f>IF(Contents!$A$1=1,"млн дол. США","Millions of USD")</f>
        <v>Millions of USD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2021 році","Payments in 2021")</f>
        <v>Payments in 2021</v>
      </c>
      <c r="C4" s="152"/>
      <c r="D4" s="152"/>
      <c r="E4" s="152"/>
      <c r="F4" s="152" t="str">
        <f>IF(Contents!$A$1=1,"Обсяги платежів у 2022 році","Payments in 2022")</f>
        <v>Payments in 2022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3353.5503974907215</v>
      </c>
      <c r="E6" s="65">
        <v>889.41702221019591</v>
      </c>
      <c r="F6" s="66">
        <v>1522.568484277394</v>
      </c>
      <c r="G6" s="64">
        <v>1072.0747726272689</v>
      </c>
      <c r="H6" s="64">
        <v>2488.7080981901954</v>
      </c>
      <c r="I6" s="65">
        <v>972.85995447982486</v>
      </c>
      <c r="J6" s="78"/>
    </row>
    <row r="7" spans="1:10">
      <c r="A7" s="40" t="s">
        <v>8</v>
      </c>
      <c r="B7" s="69">
        <v>0</v>
      </c>
      <c r="C7" s="67">
        <v>0</v>
      </c>
      <c r="D7" s="67">
        <v>2559.4211369205277</v>
      </c>
      <c r="E7" s="68">
        <v>537.97690489434808</v>
      </c>
      <c r="F7" s="69">
        <v>719.410982704768</v>
      </c>
      <c r="G7" s="67">
        <v>641.16760253484404</v>
      </c>
      <c r="H7" s="67">
        <v>1734.6469304048103</v>
      </c>
      <c r="I7" s="68">
        <v>664.5225664629312</v>
      </c>
      <c r="J7" s="78"/>
    </row>
    <row r="8" spans="1:10">
      <c r="A8" s="40" t="s">
        <v>9</v>
      </c>
      <c r="B8" s="69">
        <v>0</v>
      </c>
      <c r="C8" s="67">
        <v>0</v>
      </c>
      <c r="D8" s="67">
        <v>794.12926057019388</v>
      </c>
      <c r="E8" s="68">
        <v>351.44011731584777</v>
      </c>
      <c r="F8" s="69">
        <v>803.15750157262607</v>
      </c>
      <c r="G8" s="67">
        <v>430.90717009242485</v>
      </c>
      <c r="H8" s="67">
        <v>754.0611677853849</v>
      </c>
      <c r="I8" s="68">
        <v>308.33738801689367</v>
      </c>
      <c r="J8" s="78"/>
    </row>
    <row r="9" spans="1:10">
      <c r="A9" s="41" t="s">
        <v>45</v>
      </c>
      <c r="B9" s="69"/>
      <c r="C9" s="67">
        <v>0</v>
      </c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478.8509300938191</v>
      </c>
      <c r="E10" s="68">
        <v>464.95195590367319</v>
      </c>
      <c r="F10" s="69">
        <v>521.046688615417</v>
      </c>
      <c r="G10" s="67">
        <v>352.59485656598929</v>
      </c>
      <c r="H10" s="67">
        <v>572.83120988462781</v>
      </c>
      <c r="I10" s="68">
        <v>409.86103524560826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412.81250734254974</v>
      </c>
      <c r="E11" s="68">
        <v>372.37750089619533</v>
      </c>
      <c r="F11" s="69">
        <v>453.53503619254968</v>
      </c>
      <c r="G11" s="67">
        <v>249.84338271923269</v>
      </c>
      <c r="H11" s="67">
        <v>474.42230131254962</v>
      </c>
      <c r="I11" s="68">
        <v>320.9195413206196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66.038422751269366</v>
      </c>
      <c r="E12" s="68">
        <v>92.574455007477866</v>
      </c>
      <c r="F12" s="69">
        <v>67.5116524228673</v>
      </c>
      <c r="G12" s="67">
        <v>102.75147384675658</v>
      </c>
      <c r="H12" s="67">
        <v>98.408908572078175</v>
      </c>
      <c r="I12" s="68">
        <v>88.941493924988677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2554.7788220000002</v>
      </c>
      <c r="E13" s="68">
        <v>157.98617082999999</v>
      </c>
      <c r="F13" s="69">
        <v>601.15466249999997</v>
      </c>
      <c r="G13" s="67">
        <v>232.89472499999999</v>
      </c>
      <c r="H13" s="67">
        <v>1548.8836624999999</v>
      </c>
      <c r="I13" s="68">
        <v>150.81555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1974.146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580.63282200000003</v>
      </c>
      <c r="E15" s="68">
        <v>132.69892082999999</v>
      </c>
      <c r="F15" s="69">
        <v>601.15466249999997</v>
      </c>
      <c r="G15" s="67">
        <v>207.60747499999999</v>
      </c>
      <c r="H15" s="67">
        <v>535.52966249999997</v>
      </c>
      <c r="I15" s="68">
        <v>125.5283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319.69989064662957</v>
      </c>
      <c r="E16" s="68">
        <v>266.25814052207255</v>
      </c>
      <c r="F16" s="69">
        <v>400.14637841170435</v>
      </c>
      <c r="G16" s="67">
        <v>486.3716340447375</v>
      </c>
      <c r="H16" s="67">
        <v>366.77247105529455</v>
      </c>
      <c r="I16" s="68">
        <v>411.96261448394375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172.46262957797788</v>
      </c>
      <c r="E17" s="68">
        <v>140.31215399815281</v>
      </c>
      <c r="F17" s="69">
        <v>265.87594651221838</v>
      </c>
      <c r="G17" s="67">
        <v>366.03696981561143</v>
      </c>
      <c r="H17" s="67">
        <v>246.87062909226054</v>
      </c>
      <c r="I17" s="68">
        <v>318.31577514231151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147.23726106865172</v>
      </c>
      <c r="E18" s="68">
        <v>125.94598652391973</v>
      </c>
      <c r="F18" s="69">
        <v>134.27043189948597</v>
      </c>
      <c r="G18" s="67">
        <v>120.33466422912609</v>
      </c>
      <c r="H18" s="67">
        <v>119.90184196303397</v>
      </c>
      <c r="I18" s="68">
        <v>93.64683934163223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459.00616227948592</v>
      </c>
      <c r="E19" s="65">
        <v>123.78667068801147</v>
      </c>
      <c r="F19" s="66">
        <v>732.13245211495644</v>
      </c>
      <c r="G19" s="64">
        <v>294.60171246594405</v>
      </c>
      <c r="H19" s="64">
        <v>624.57502128793669</v>
      </c>
      <c r="I19" s="65">
        <v>288.03261790152834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419.52545784764965</v>
      </c>
      <c r="E20" s="68">
        <v>87.25552279250158</v>
      </c>
      <c r="F20" s="69">
        <v>697.82841391598868</v>
      </c>
      <c r="G20" s="67">
        <v>265.55847886084052</v>
      </c>
      <c r="H20" s="67">
        <v>597.82841391598868</v>
      </c>
      <c r="I20" s="68">
        <v>265.55847886084052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39.480704431836294</v>
      </c>
      <c r="E21" s="68">
        <v>36.531147895509882</v>
      </c>
      <c r="F21" s="69">
        <v>34.30403819896781</v>
      </c>
      <c r="G21" s="67">
        <v>29.04323360510352</v>
      </c>
      <c r="H21" s="67">
        <v>26.746607371948055</v>
      </c>
      <c r="I21" s="68">
        <v>22.474139040687838</v>
      </c>
      <c r="J21" s="78"/>
    </row>
    <row r="22" spans="1:10">
      <c r="A22" s="41" t="s">
        <v>45</v>
      </c>
      <c r="B22" s="69"/>
      <c r="C22" s="67">
        <v>0</v>
      </c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458.99152004073363</v>
      </c>
      <c r="E23" s="68">
        <v>123.77202901796795</v>
      </c>
      <c r="F23" s="69">
        <v>732.11780987620421</v>
      </c>
      <c r="G23" s="67">
        <v>294.58754807911396</v>
      </c>
      <c r="H23" s="67">
        <v>624.56037904918435</v>
      </c>
      <c r="I23" s="68">
        <v>288.01797566277605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419.52545784764965</v>
      </c>
      <c r="E24" s="68">
        <v>87.25552279250158</v>
      </c>
      <c r="F24" s="69">
        <v>697.82841391598868</v>
      </c>
      <c r="G24" s="67">
        <v>265.55847886084052</v>
      </c>
      <c r="H24" s="67">
        <v>597.82841391598868</v>
      </c>
      <c r="I24" s="68">
        <v>265.55847886084052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39.466062193083964</v>
      </c>
      <c r="E25" s="68">
        <v>36.516506225466372</v>
      </c>
      <c r="F25" s="69">
        <v>34.289395960215479</v>
      </c>
      <c r="G25" s="67">
        <v>29.029069218273452</v>
      </c>
      <c r="H25" s="67">
        <v>26.731965133195722</v>
      </c>
      <c r="I25" s="68">
        <v>22.459496801935504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236.50736309047539</v>
      </c>
      <c r="E26" s="65">
        <v>244.46901503629468</v>
      </c>
      <c r="F26" s="66">
        <v>189.20673662331671</v>
      </c>
      <c r="G26" s="64">
        <v>172.48903227910483</v>
      </c>
      <c r="H26" s="64">
        <v>189.18059433409942</v>
      </c>
      <c r="I26" s="65">
        <v>114.33409428234154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196.31857785796808</v>
      </c>
      <c r="E27" s="68">
        <v>218.04652112282105</v>
      </c>
      <c r="F27" s="69">
        <v>156.35360358569613</v>
      </c>
      <c r="G27" s="67">
        <v>152.04358205258978</v>
      </c>
      <c r="H27" s="67">
        <v>162.09865292426673</v>
      </c>
      <c r="I27" s="68">
        <v>98.137196315015117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40.188785232507307</v>
      </c>
      <c r="E28" s="68">
        <v>26.42249391347362</v>
      </c>
      <c r="F28" s="69">
        <v>32.853133037620573</v>
      </c>
      <c r="G28" s="67">
        <v>20.44545022651505</v>
      </c>
      <c r="H28" s="67">
        <v>27.081941409832691</v>
      </c>
      <c r="I28" s="68">
        <v>16.196897967326422</v>
      </c>
      <c r="J28" s="78"/>
    </row>
    <row r="29" spans="1:10">
      <c r="A29" s="41" t="s">
        <v>45</v>
      </c>
      <c r="B29" s="69"/>
      <c r="C29" s="67">
        <v>0</v>
      </c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56.689349392458546</v>
      </c>
      <c r="E30" s="68">
        <v>172.97696953400583</v>
      </c>
      <c r="F30" s="69">
        <v>52.590180618242016</v>
      </c>
      <c r="G30" s="67">
        <v>114.56439948967665</v>
      </c>
      <c r="H30" s="67">
        <v>66.330875111154796</v>
      </c>
      <c r="I30" s="68">
        <v>103.56646772948837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46.468163177110164</v>
      </c>
      <c r="E31" s="68">
        <v>156.88960026796636</v>
      </c>
      <c r="F31" s="69">
        <v>43.950695078330256</v>
      </c>
      <c r="G31" s="67">
        <v>101.43273725442521</v>
      </c>
      <c r="H31" s="67">
        <v>58.734332267947693</v>
      </c>
      <c r="I31" s="68">
        <v>93.205565367762958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10.22118621534838</v>
      </c>
      <c r="E32" s="68">
        <v>16.08736926603946</v>
      </c>
      <c r="F32" s="69">
        <v>8.6394855399117603</v>
      </c>
      <c r="G32" s="67">
        <v>13.131662235251447</v>
      </c>
      <c r="H32" s="67">
        <v>7.5965428432071027</v>
      </c>
      <c r="I32" s="68">
        <v>10.360902361725403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128.99492100000001</v>
      </c>
      <c r="E33" s="68">
        <v>42.939802950000001</v>
      </c>
      <c r="F33" s="69">
        <v>124.38517886</v>
      </c>
      <c r="G33" s="67">
        <v>41.284655869999995</v>
      </c>
      <c r="H33" s="67">
        <v>119.77544084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100.62616667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28.368754329999998</v>
      </c>
      <c r="E35" s="68">
        <v>8.5471362800000001</v>
      </c>
      <c r="F35" s="69">
        <v>23.75901219</v>
      </c>
      <c r="G35" s="67">
        <v>6.8919891900000003</v>
      </c>
      <c r="H35" s="67">
        <v>19.149274169999998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50.823092698016836</v>
      </c>
      <c r="E36" s="68">
        <v>28.552242552288909</v>
      </c>
      <c r="F36" s="69">
        <v>12.231377145074674</v>
      </c>
      <c r="G36" s="67">
        <v>16.639976919428179</v>
      </c>
      <c r="H36" s="67">
        <v>3.0742783829446241</v>
      </c>
      <c r="I36" s="68">
        <v>5.530784442853184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49.224248010857913</v>
      </c>
      <c r="E37" s="68">
        <v>26.764254184854749</v>
      </c>
      <c r="F37" s="69">
        <v>11.776741837365861</v>
      </c>
      <c r="G37" s="67">
        <v>16.218178118164577</v>
      </c>
      <c r="H37" s="67">
        <v>2.7381539863190349</v>
      </c>
      <c r="I37" s="68">
        <v>4.9316309472521631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1.5988446871589219</v>
      </c>
      <c r="E38" s="68">
        <v>1.787988367434161</v>
      </c>
      <c r="F38" s="69">
        <v>0.45463530770881228</v>
      </c>
      <c r="G38" s="67">
        <v>0.42179880126360103</v>
      </c>
      <c r="H38" s="67">
        <v>0.33612439662558913</v>
      </c>
      <c r="I38" s="68">
        <v>0.59915349560102049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991.06056907224752</v>
      </c>
      <c r="E39" s="65">
        <v>2383.9361214860355</v>
      </c>
      <c r="F39" s="66">
        <v>950.09682373226667</v>
      </c>
      <c r="G39" s="64">
        <v>1338.535824204959</v>
      </c>
      <c r="H39" s="64">
        <v>1297.5117168291063</v>
      </c>
      <c r="I39" s="65">
        <v>1073.9971506515283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710.28307977128179</v>
      </c>
      <c r="E40" s="68">
        <v>1939.5661668847556</v>
      </c>
      <c r="F40" s="69">
        <v>691.70701414729513</v>
      </c>
      <c r="G40" s="67">
        <v>1161.8423325313759</v>
      </c>
      <c r="H40" s="67">
        <v>980.88638969813042</v>
      </c>
      <c r="I40" s="68">
        <v>804.26658883534026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280.77748930096573</v>
      </c>
      <c r="E41" s="68">
        <v>444.36995460127997</v>
      </c>
      <c r="F41" s="69">
        <v>258.38980958497154</v>
      </c>
      <c r="G41" s="67">
        <v>176.69349167358308</v>
      </c>
      <c r="H41" s="67">
        <v>316.6253271309759</v>
      </c>
      <c r="I41" s="68">
        <v>269.73056181618807</v>
      </c>
      <c r="J41" s="78"/>
      <c r="M41" s="23"/>
    </row>
    <row r="42" spans="1:13">
      <c r="A42" s="41" t="s">
        <v>45</v>
      </c>
      <c r="B42" s="69"/>
      <c r="C42" s="67">
        <v>0</v>
      </c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808.43149312757362</v>
      </c>
      <c r="E43" s="68">
        <v>2343.5541034560351</v>
      </c>
      <c r="F43" s="69">
        <v>860.29030527226678</v>
      </c>
      <c r="G43" s="67">
        <v>904.08512699495907</v>
      </c>
      <c r="H43" s="67">
        <v>841.00042936443265</v>
      </c>
      <c r="I43" s="68">
        <v>1042.2475645415284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660.2830797712819</v>
      </c>
      <c r="E44" s="68">
        <v>1939.5661668847554</v>
      </c>
      <c r="F44" s="69">
        <v>677.89001414729523</v>
      </c>
      <c r="G44" s="67">
        <v>761.84233253137597</v>
      </c>
      <c r="H44" s="67">
        <v>645.88638969813042</v>
      </c>
      <c r="I44" s="68">
        <v>804.26658883534037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148.14841335629174</v>
      </c>
      <c r="E45" s="68">
        <v>403.98793657127993</v>
      </c>
      <c r="F45" s="69">
        <v>182.40029112497155</v>
      </c>
      <c r="G45" s="67">
        <v>142.2427944635831</v>
      </c>
      <c r="H45" s="67">
        <v>195.11403966630226</v>
      </c>
      <c r="I45" s="68">
        <v>237.98097570618802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159.27967962</v>
      </c>
      <c r="E46" s="68">
        <v>26.142639850000002</v>
      </c>
      <c r="F46" s="69">
        <v>159.80805349999997</v>
      </c>
      <c r="G46" s="67">
        <v>24.019757220000002</v>
      </c>
      <c r="H46" s="67">
        <v>158.69903925</v>
      </c>
      <c r="I46" s="68">
        <v>25.962545300000002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119.67815302999999</v>
      </c>
      <c r="E47" s="68">
        <v>18.906811549999993</v>
      </c>
      <c r="F47" s="69">
        <v>115.98281328999998</v>
      </c>
      <c r="G47" s="67">
        <v>16.866470589999995</v>
      </c>
      <c r="H47" s="67">
        <v>116.44435174999998</v>
      </c>
      <c r="I47" s="68">
        <v>17.026470589999992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39.601526590000006</v>
      </c>
      <c r="E48" s="68">
        <v>7.2358283000000014</v>
      </c>
      <c r="F48" s="69">
        <v>43.825240209999997</v>
      </c>
      <c r="G48" s="67">
        <v>7.1532866300000002</v>
      </c>
      <c r="H48" s="67">
        <v>42.254687500000003</v>
      </c>
      <c r="I48" s="68">
        <v>8.9360747099999998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182.86357594467401</v>
      </c>
      <c r="E49" s="68">
        <v>62.257018029999998</v>
      </c>
      <c r="F49" s="69">
        <v>89.806518460000007</v>
      </c>
      <c r="G49" s="67">
        <v>456.32569720999999</v>
      </c>
      <c r="H49" s="67">
        <v>456.51128746467367</v>
      </c>
      <c r="I49" s="68">
        <v>53.624586109999996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50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132.86357594467401</v>
      </c>
      <c r="E51" s="68">
        <v>62.257018029999998</v>
      </c>
      <c r="F51" s="69">
        <v>75.989518459999999</v>
      </c>
      <c r="G51" s="67">
        <v>56.325697210000001</v>
      </c>
      <c r="H51" s="67">
        <v>121.51128746467369</v>
      </c>
      <c r="I51" s="68">
        <v>53.624586109999996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891.45263290968819</v>
      </c>
      <c r="E52" s="65">
        <v>1887.3914035173241</v>
      </c>
      <c r="F52" s="66">
        <v>998.70046465787982</v>
      </c>
      <c r="G52" s="64">
        <v>411.5867186736163</v>
      </c>
      <c r="H52" s="64">
        <v>189.4503374711536</v>
      </c>
      <c r="I52" s="65">
        <v>532.52428365115975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806.72531478009205</v>
      </c>
      <c r="E53" s="68">
        <v>1505.1967429208539</v>
      </c>
      <c r="F53" s="69">
        <v>911.06710570008852</v>
      </c>
      <c r="G53" s="67">
        <v>337.10965060187141</v>
      </c>
      <c r="H53" s="67">
        <v>142.77413029703419</v>
      </c>
      <c r="I53" s="68">
        <v>421.1421652082314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84.7273181295961</v>
      </c>
      <c r="E54" s="70">
        <v>382.1946605964701</v>
      </c>
      <c r="F54" s="71">
        <v>87.633358957791302</v>
      </c>
      <c r="G54" s="72">
        <v>74.477068071744895</v>
      </c>
      <c r="H54" s="72">
        <v>46.676207174119405</v>
      </c>
      <c r="I54" s="70">
        <v>111.3821184429283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5931.5771248426181</v>
      </c>
      <c r="E55" s="57">
        <v>5529.0002329378622</v>
      </c>
      <c r="F55" s="58">
        <v>4392.7049614058142</v>
      </c>
      <c r="G55" s="56">
        <v>3289.2880602508931</v>
      </c>
      <c r="H55" s="56">
        <v>4789.4257681124918</v>
      </c>
      <c r="I55" s="57">
        <v>2981.7481009663829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4692.273567177519</v>
      </c>
      <c r="E56" s="68">
        <v>4288.0418586152809</v>
      </c>
      <c r="F56" s="69">
        <v>3176.3671200538365</v>
      </c>
      <c r="G56" s="67">
        <v>2557.7216465815218</v>
      </c>
      <c r="H56" s="67">
        <v>3618.2345172402311</v>
      </c>
      <c r="I56" s="68">
        <v>2253.6269956823585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1239.3035576650993</v>
      </c>
      <c r="E57" s="70">
        <v>1240.9583743225814</v>
      </c>
      <c r="F57" s="71">
        <v>1216.3378413519772</v>
      </c>
      <c r="G57" s="72">
        <v>731.56641366937151</v>
      </c>
      <c r="H57" s="72">
        <v>1171.1912508722608</v>
      </c>
      <c r="I57" s="70">
        <v>728.12110528402434</v>
      </c>
      <c r="J57" s="78"/>
    </row>
    <row r="58" spans="1:13">
      <c r="A58" s="53"/>
      <c r="B58" s="60"/>
    </row>
    <row r="59" spans="1:13" ht="26.45" customHeight="1">
      <c r="A59" s="54" t="s">
        <v>25</v>
      </c>
      <c r="B59" s="75">
        <v>0</v>
      </c>
      <c r="C59" s="73">
        <v>0</v>
      </c>
      <c r="D59" s="140">
        <v>710.44199055333672</v>
      </c>
      <c r="E59" s="141">
        <v>146.17644070499023</v>
      </c>
      <c r="F59" s="142">
        <v>881.24801625155533</v>
      </c>
      <c r="G59" s="140">
        <v>314.25533410153275</v>
      </c>
      <c r="H59" s="140">
        <v>871.09999194519207</v>
      </c>
      <c r="I59" s="141">
        <v>305.01428558143778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647.14582335359182</v>
      </c>
      <c r="E60" s="68">
        <v>87.25552279250158</v>
      </c>
      <c r="F60" s="69">
        <v>825.44877942193079</v>
      </c>
      <c r="G60" s="67">
        <v>265.55847886084052</v>
      </c>
      <c r="H60" s="67">
        <v>825.44877942193079</v>
      </c>
      <c r="I60" s="68">
        <v>265.55847886084052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63.296167199744872</v>
      </c>
      <c r="E61" s="70">
        <v>58.920917912488633</v>
      </c>
      <c r="F61" s="71">
        <v>55.799236829624554</v>
      </c>
      <c r="G61" s="72">
        <v>48.696855240692244</v>
      </c>
      <c r="H61" s="72">
        <v>45.65121252326125</v>
      </c>
      <c r="I61" s="70">
        <v>39.455806720597238</v>
      </c>
      <c r="J61" s="78"/>
    </row>
    <row r="62" spans="1:13">
      <c r="A62" s="53"/>
      <c r="B62" s="60"/>
    </row>
    <row r="63" spans="1:13" ht="25.5">
      <c r="A63" s="54" t="s">
        <v>60</v>
      </c>
      <c r="B63" s="75">
        <v>0</v>
      </c>
      <c r="C63" s="73">
        <v>0</v>
      </c>
      <c r="D63" s="140">
        <v>8608.1280999999999</v>
      </c>
      <c r="E63" s="141">
        <v>6935.7458000000006</v>
      </c>
      <c r="F63" s="142">
        <v>10857.646000000001</v>
      </c>
      <c r="G63" s="140">
        <v>13208.5317</v>
      </c>
      <c r="H63" s="140">
        <v>9964.5891000000011</v>
      </c>
      <c r="I63" s="140">
        <v>11195.6196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4609.335</v>
      </c>
      <c r="E64" s="68">
        <v>3518.3450000000003</v>
      </c>
      <c r="F64" s="69">
        <v>7209.1100000000006</v>
      </c>
      <c r="G64" s="67">
        <v>9938.4429999999993</v>
      </c>
      <c r="H64" s="67">
        <v>6706.3670000000002</v>
      </c>
      <c r="I64" s="67">
        <v>8650.6450000000004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3998.7930999999999</v>
      </c>
      <c r="E65" s="70">
        <v>3417.4007999999999</v>
      </c>
      <c r="F65" s="71">
        <v>3648.5360000000001</v>
      </c>
      <c r="G65" s="72">
        <v>3270.0886999999998</v>
      </c>
      <c r="H65" s="72">
        <v>3258.2221</v>
      </c>
      <c r="I65" s="72">
        <v>2544.9746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63" bottom="0.27" header="0.31496062992125984" footer="0.17"/>
  <pageSetup paperSize="9" scale="80" orientation="portrait" r:id="rId1"/>
  <headerFooter>
    <oddFooter xml:space="preserve">&amp;R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C9" sqref="C9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customWidth="1" collapsed="1"/>
    <col min="4" max="6" width="14.7109375" style="60" customWidth="1"/>
    <col min="7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tr">
        <f>IF(Contents!$A$1=1,"Календар планових платежів за зовнішньою заборгованістю перед нерезидентами за станом на 01.04.2021¹","Debt-service payment schedule for external debt as of April 1, 2021¹")</f>
        <v>Debt-service payment schedule for external debt as of April 1, 2021¹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tr">
        <f>IF(Contents!$A$1=1,"млн дол. США","Millions of USD")</f>
        <v>Millions of USD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2021 році","Payments in 2021")</f>
        <v>Payments in 2021</v>
      </c>
      <c r="C4" s="152"/>
      <c r="D4" s="152"/>
      <c r="E4" s="152"/>
      <c r="F4" s="152" t="str">
        <f>IF(Contents!$A$1=1,"Обсяги платежів у 2022 році","Payments in 2022")</f>
        <v>Payments in 2022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0</v>
      </c>
      <c r="C6" s="64">
        <v>682.51434853835156</v>
      </c>
      <c r="D6" s="64">
        <v>3388.3525039629294</v>
      </c>
      <c r="E6" s="65">
        <v>842.41960917835581</v>
      </c>
      <c r="F6" s="66">
        <v>1563.944738693506</v>
      </c>
      <c r="G6" s="64">
        <v>1069.0909086747406</v>
      </c>
      <c r="H6" s="64">
        <v>2338.9896646637681</v>
      </c>
      <c r="I6" s="65">
        <v>879.97968116744846</v>
      </c>
      <c r="J6" s="78"/>
    </row>
    <row r="7" spans="1:10">
      <c r="A7" s="40" t="s">
        <v>8</v>
      </c>
      <c r="B7" s="69">
        <v>0</v>
      </c>
      <c r="C7" s="67">
        <v>314.29885732743639</v>
      </c>
      <c r="D7" s="67">
        <v>2586.605994047577</v>
      </c>
      <c r="E7" s="68">
        <v>557.18003443308817</v>
      </c>
      <c r="F7" s="69">
        <v>755.55513256954589</v>
      </c>
      <c r="G7" s="67">
        <v>699.50083600906714</v>
      </c>
      <c r="H7" s="67">
        <v>1597.1631717385799</v>
      </c>
      <c r="I7" s="68">
        <v>643.17335068482498</v>
      </c>
      <c r="J7" s="78"/>
    </row>
    <row r="8" spans="1:10">
      <c r="A8" s="40" t="s">
        <v>9</v>
      </c>
      <c r="B8" s="69">
        <v>0</v>
      </c>
      <c r="C8" s="67">
        <v>368.21549121091516</v>
      </c>
      <c r="D8" s="67">
        <v>801.74650991535236</v>
      </c>
      <c r="E8" s="68">
        <v>285.23957474526765</v>
      </c>
      <c r="F8" s="69">
        <v>808.38960612396011</v>
      </c>
      <c r="G8" s="67">
        <v>369.59007266567335</v>
      </c>
      <c r="H8" s="67">
        <v>741.8264929251884</v>
      </c>
      <c r="I8" s="68">
        <v>236.80633048262348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284.49127852390507</v>
      </c>
      <c r="D10" s="67">
        <v>494.61099372269427</v>
      </c>
      <c r="E10" s="68">
        <v>482.5451896459968</v>
      </c>
      <c r="F10" s="69">
        <v>530.2639781053806</v>
      </c>
      <c r="G10" s="67">
        <v>367.05610138152412</v>
      </c>
      <c r="H10" s="67">
        <v>567.34482592666086</v>
      </c>
      <c r="I10" s="68">
        <v>413.90684701503091</v>
      </c>
      <c r="J10" s="78"/>
    </row>
    <row r="11" spans="1:10">
      <c r="A11" s="43" t="s">
        <v>8</v>
      </c>
      <c r="B11" s="69">
        <v>0</v>
      </c>
      <c r="C11" s="67">
        <v>188.53532992939012</v>
      </c>
      <c r="D11" s="67">
        <v>415.92919441192782</v>
      </c>
      <c r="E11" s="68">
        <v>381.18548078097155</v>
      </c>
      <c r="F11" s="69">
        <v>452.58964395192788</v>
      </c>
      <c r="G11" s="67">
        <v>255.53699742444155</v>
      </c>
      <c r="H11" s="67">
        <v>473.87841994192809</v>
      </c>
      <c r="I11" s="68">
        <v>322.68846896620721</v>
      </c>
      <c r="J11" s="78"/>
    </row>
    <row r="12" spans="1:10">
      <c r="A12" s="43" t="s">
        <v>9</v>
      </c>
      <c r="B12" s="69">
        <v>0</v>
      </c>
      <c r="C12" s="67">
        <v>95.955948594514922</v>
      </c>
      <c r="D12" s="67">
        <v>78.681799310766422</v>
      </c>
      <c r="E12" s="68">
        <v>101.35970886502525</v>
      </c>
      <c r="F12" s="69">
        <v>77.674334153452733</v>
      </c>
      <c r="G12" s="67">
        <v>111.51910395708255</v>
      </c>
      <c r="H12" s="67">
        <v>93.46640598473283</v>
      </c>
      <c r="I12" s="68">
        <v>91.218378048823709</v>
      </c>
      <c r="J12" s="78"/>
    </row>
    <row r="13" spans="1:10">
      <c r="A13" s="44" t="s">
        <v>48</v>
      </c>
      <c r="B13" s="69">
        <v>0</v>
      </c>
      <c r="C13" s="67">
        <v>188.60245</v>
      </c>
      <c r="D13" s="67">
        <v>2554.77882</v>
      </c>
      <c r="E13" s="68">
        <v>106.52365</v>
      </c>
      <c r="F13" s="69">
        <v>601.15466249999997</v>
      </c>
      <c r="G13" s="67">
        <v>186.44522499999999</v>
      </c>
      <c r="H13" s="67">
        <v>1548.8836624999999</v>
      </c>
      <c r="I13" s="68">
        <v>104.36605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1974.146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0</v>
      </c>
      <c r="C15" s="67">
        <v>163.3152</v>
      </c>
      <c r="D15" s="67">
        <v>580.63282000000004</v>
      </c>
      <c r="E15" s="68">
        <v>81.236400000000003</v>
      </c>
      <c r="F15" s="69">
        <v>601.15466249999997</v>
      </c>
      <c r="G15" s="67">
        <v>161.15797499999999</v>
      </c>
      <c r="H15" s="67">
        <v>535.52966249999997</v>
      </c>
      <c r="I15" s="68">
        <v>79.078800000000001</v>
      </c>
      <c r="J15" s="78"/>
    </row>
    <row r="16" spans="1:10">
      <c r="A16" s="44" t="s">
        <v>50</v>
      </c>
      <c r="B16" s="69">
        <v>0</v>
      </c>
      <c r="C16" s="67">
        <v>209.16805805875521</v>
      </c>
      <c r="D16" s="67">
        <v>338.74336179909056</v>
      </c>
      <c r="E16" s="68">
        <v>253.13144088835654</v>
      </c>
      <c r="F16" s="69">
        <v>432.30676964698119</v>
      </c>
      <c r="G16" s="67">
        <v>515.37740508083141</v>
      </c>
      <c r="H16" s="67">
        <v>222.54184779596343</v>
      </c>
      <c r="I16" s="68">
        <v>361.48745571127341</v>
      </c>
      <c r="J16" s="78"/>
    </row>
    <row r="17" spans="1:10">
      <c r="A17" s="45" t="s">
        <v>8</v>
      </c>
      <c r="B17" s="69">
        <v>0</v>
      </c>
      <c r="C17" s="67">
        <v>100.47627739804628</v>
      </c>
      <c r="D17" s="67">
        <v>196.53079963564903</v>
      </c>
      <c r="E17" s="68">
        <v>150.70730365211654</v>
      </c>
      <c r="F17" s="69">
        <v>302.96548861761795</v>
      </c>
      <c r="G17" s="67">
        <v>418.67658858462551</v>
      </c>
      <c r="H17" s="67">
        <v>109.93075179665198</v>
      </c>
      <c r="I17" s="68">
        <v>295.1976317186178</v>
      </c>
      <c r="J17" s="78"/>
    </row>
    <row r="18" spans="1:10">
      <c r="A18" s="45" t="s">
        <v>9</v>
      </c>
      <c r="B18" s="69">
        <v>0</v>
      </c>
      <c r="C18" s="67">
        <v>108.69178066070891</v>
      </c>
      <c r="D18" s="67">
        <v>142.21256216344153</v>
      </c>
      <c r="E18" s="68">
        <v>102.42413723624</v>
      </c>
      <c r="F18" s="69">
        <v>129.34128102936324</v>
      </c>
      <c r="G18" s="67">
        <v>96.70081649620586</v>
      </c>
      <c r="H18" s="67">
        <v>112.61109599931146</v>
      </c>
      <c r="I18" s="68">
        <v>66.289823992655599</v>
      </c>
      <c r="J18" s="78"/>
    </row>
    <row r="19" spans="1:10" ht="15.6" customHeight="1">
      <c r="A19" s="46" t="s">
        <v>6</v>
      </c>
      <c r="B19" s="66">
        <v>0</v>
      </c>
      <c r="C19" s="64">
        <v>39.436007617615473</v>
      </c>
      <c r="D19" s="64">
        <v>456.0404220106239</v>
      </c>
      <c r="E19" s="65">
        <v>122.98680281983358</v>
      </c>
      <c r="F19" s="66">
        <v>728.04815741227105</v>
      </c>
      <c r="G19" s="64">
        <v>292.69827387054795</v>
      </c>
      <c r="H19" s="64">
        <v>620.53960618023518</v>
      </c>
      <c r="I19" s="65">
        <v>286.17162260364756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416.81487975380793</v>
      </c>
      <c r="E20" s="68">
        <v>86.691759845047869</v>
      </c>
      <c r="F20" s="69">
        <v>693.96581017568064</v>
      </c>
      <c r="G20" s="67">
        <v>263.84269026692039</v>
      </c>
      <c r="H20" s="67">
        <v>593.96581017568053</v>
      </c>
      <c r="I20" s="68">
        <v>263.84269026692039</v>
      </c>
      <c r="J20" s="78"/>
    </row>
    <row r="21" spans="1:10">
      <c r="A21" s="40" t="s">
        <v>9</v>
      </c>
      <c r="B21" s="69">
        <v>0</v>
      </c>
      <c r="C21" s="67">
        <v>39.436007617615473</v>
      </c>
      <c r="D21" s="67">
        <v>39.22554225681597</v>
      </c>
      <c r="E21" s="68">
        <v>36.295042974785716</v>
      </c>
      <c r="F21" s="69">
        <v>34.082347236590408</v>
      </c>
      <c r="G21" s="67">
        <v>28.855583603627547</v>
      </c>
      <c r="H21" s="67">
        <v>26.573796004554673</v>
      </c>
      <c r="I21" s="68">
        <v>22.328932336727188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39.419256225634783</v>
      </c>
      <c r="D23" s="67">
        <v>456.02587437621764</v>
      </c>
      <c r="E23" s="68">
        <v>122.9722557504617</v>
      </c>
      <c r="F23" s="69">
        <v>728.03360977786474</v>
      </c>
      <c r="G23" s="67">
        <v>292.6842010006352</v>
      </c>
      <c r="H23" s="67">
        <v>620.52505854582898</v>
      </c>
      <c r="I23" s="68">
        <v>286.15707496924131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416.81487975380793</v>
      </c>
      <c r="E24" s="68">
        <v>86.691759845047869</v>
      </c>
      <c r="F24" s="69">
        <v>693.96581017568053</v>
      </c>
      <c r="G24" s="67">
        <v>263.84269026692039</v>
      </c>
      <c r="H24" s="67">
        <v>593.96581017568053</v>
      </c>
      <c r="I24" s="68">
        <v>263.84269026692039</v>
      </c>
      <c r="J24" s="78"/>
    </row>
    <row r="25" spans="1:10">
      <c r="A25" s="43" t="s">
        <v>9</v>
      </c>
      <c r="B25" s="69">
        <v>0</v>
      </c>
      <c r="C25" s="67">
        <v>39.419256225634783</v>
      </c>
      <c r="D25" s="67">
        <v>39.210994622409729</v>
      </c>
      <c r="E25" s="68">
        <v>36.280495905413837</v>
      </c>
      <c r="F25" s="69">
        <v>34.067799602184166</v>
      </c>
      <c r="G25" s="67">
        <v>28.841510733714834</v>
      </c>
      <c r="H25" s="67">
        <v>26.559248370148428</v>
      </c>
      <c r="I25" s="68">
        <v>22.314384702320943</v>
      </c>
      <c r="J25" s="78"/>
    </row>
    <row r="26" spans="1:10" ht="15.6" customHeight="1">
      <c r="A26" s="46" t="s">
        <v>127</v>
      </c>
      <c r="B26" s="66">
        <v>0</v>
      </c>
      <c r="C26" s="64">
        <v>290.16441208180419</v>
      </c>
      <c r="D26" s="64">
        <v>218.66181435618262</v>
      </c>
      <c r="E26" s="65">
        <v>168.65161798304749</v>
      </c>
      <c r="F26" s="66">
        <v>185.1444200822676</v>
      </c>
      <c r="G26" s="64">
        <v>150.16068430498007</v>
      </c>
      <c r="H26" s="64">
        <v>193.46860219883388</v>
      </c>
      <c r="I26" s="65">
        <v>105.17903928259877</v>
      </c>
      <c r="J26" s="78"/>
    </row>
    <row r="27" spans="1:10">
      <c r="A27" s="40" t="s">
        <v>8</v>
      </c>
      <c r="B27" s="69">
        <v>0</v>
      </c>
      <c r="C27" s="67">
        <v>256.05475420965411</v>
      </c>
      <c r="D27" s="67">
        <v>179.81625491924783</v>
      </c>
      <c r="E27" s="68">
        <v>144.36769248619382</v>
      </c>
      <c r="F27" s="69">
        <v>153.58331463608118</v>
      </c>
      <c r="G27" s="67">
        <v>131.35398292881976</v>
      </c>
      <c r="H27" s="67">
        <v>167.55556780404345</v>
      </c>
      <c r="I27" s="68">
        <v>90.487590198405712</v>
      </c>
      <c r="J27" s="78"/>
    </row>
    <row r="28" spans="1:10">
      <c r="A28" s="40" t="s">
        <v>9</v>
      </c>
      <c r="B28" s="69">
        <v>0</v>
      </c>
      <c r="C28" s="67">
        <v>34.109657872150073</v>
      </c>
      <c r="D28" s="67">
        <v>38.845559436934785</v>
      </c>
      <c r="E28" s="68">
        <v>24.283925496853673</v>
      </c>
      <c r="F28" s="69">
        <v>31.56110544618641</v>
      </c>
      <c r="G28" s="67">
        <v>18.806701376160312</v>
      </c>
      <c r="H28" s="67">
        <v>25.913034394790422</v>
      </c>
      <c r="I28" s="68">
        <v>14.691449084193051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193.56074562170687</v>
      </c>
      <c r="D30" s="67">
        <v>66.832760995450528</v>
      </c>
      <c r="E30" s="68">
        <v>109.39382923186209</v>
      </c>
      <c r="F30" s="69">
        <v>50.443604335114188</v>
      </c>
      <c r="G30" s="67">
        <v>106.07295068287846</v>
      </c>
      <c r="H30" s="67">
        <v>70.830035810489136</v>
      </c>
      <c r="I30" s="68">
        <v>94.556885555452922</v>
      </c>
      <c r="J30" s="78"/>
    </row>
    <row r="31" spans="1:10">
      <c r="A31" s="43" t="s">
        <v>8</v>
      </c>
      <c r="B31" s="69">
        <v>0</v>
      </c>
      <c r="C31" s="67">
        <v>172.06697457426338</v>
      </c>
      <c r="D31" s="67">
        <v>57.149897774660182</v>
      </c>
      <c r="E31" s="68">
        <v>95.197966630914152</v>
      </c>
      <c r="F31" s="69">
        <v>42.96002521651198</v>
      </c>
      <c r="G31" s="67">
        <v>94.406515040249516</v>
      </c>
      <c r="H31" s="67">
        <v>64.307923358024283</v>
      </c>
      <c r="I31" s="68">
        <v>85.601244236929077</v>
      </c>
      <c r="J31" s="78"/>
    </row>
    <row r="32" spans="1:10">
      <c r="A32" s="43" t="s">
        <v>9</v>
      </c>
      <c r="B32" s="69">
        <v>0</v>
      </c>
      <c r="C32" s="67">
        <v>21.493771047443492</v>
      </c>
      <c r="D32" s="67">
        <v>9.6828632207903453</v>
      </c>
      <c r="E32" s="68">
        <v>14.19586260094793</v>
      </c>
      <c r="F32" s="69">
        <v>7.483579118602206</v>
      </c>
      <c r="G32" s="67">
        <v>11.66643564262894</v>
      </c>
      <c r="H32" s="67">
        <v>6.5221124524648513</v>
      </c>
      <c r="I32" s="68">
        <v>8.9556413185238437</v>
      </c>
      <c r="J32" s="78"/>
    </row>
    <row r="33" spans="1:13">
      <c r="A33" s="44" t="s">
        <v>48</v>
      </c>
      <c r="B33" s="69">
        <v>0</v>
      </c>
      <c r="C33" s="67">
        <v>44.594950029999993</v>
      </c>
      <c r="D33" s="67">
        <v>128.99492100000001</v>
      </c>
      <c r="E33" s="68">
        <v>42.939802950000001</v>
      </c>
      <c r="F33" s="69">
        <v>124.38517886</v>
      </c>
      <c r="G33" s="67">
        <v>41.284655869999995</v>
      </c>
      <c r="H33" s="67">
        <v>119.77544084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34.392666669999997</v>
      </c>
      <c r="D34" s="67">
        <v>100.62616667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10.202283359999999</v>
      </c>
      <c r="D35" s="67">
        <v>28.368754329999998</v>
      </c>
      <c r="E35" s="68">
        <v>8.5471362800000001</v>
      </c>
      <c r="F35" s="69">
        <v>23.75901219</v>
      </c>
      <c r="G35" s="67">
        <v>6.8919891900000003</v>
      </c>
      <c r="H35" s="67">
        <v>19.149274169999998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52.008716430097351</v>
      </c>
      <c r="D36" s="67">
        <v>22.834132360732081</v>
      </c>
      <c r="E36" s="68">
        <v>16.317985801185426</v>
      </c>
      <c r="F36" s="69">
        <v>10.315636887153403</v>
      </c>
      <c r="G36" s="67">
        <v>2.8030777521016144</v>
      </c>
      <c r="H36" s="67">
        <v>2.8631255483447484</v>
      </c>
      <c r="I36" s="68">
        <v>5.3853116171458373</v>
      </c>
      <c r="J36" s="78"/>
    </row>
    <row r="37" spans="1:13">
      <c r="A37" s="45" t="s">
        <v>8</v>
      </c>
      <c r="B37" s="69">
        <v>0</v>
      </c>
      <c r="C37" s="67">
        <v>49.595112965390769</v>
      </c>
      <c r="D37" s="67">
        <v>22.040190474587639</v>
      </c>
      <c r="E37" s="68">
        <v>14.777059185279679</v>
      </c>
      <c r="F37" s="69">
        <v>9.9971227495692006</v>
      </c>
      <c r="G37" s="67">
        <v>2.5548012085702427</v>
      </c>
      <c r="H37" s="67">
        <v>2.6214777760191779</v>
      </c>
      <c r="I37" s="68">
        <v>4.8863459614766294</v>
      </c>
      <c r="J37" s="78"/>
    </row>
    <row r="38" spans="1:13">
      <c r="A38" s="45" t="s">
        <v>9</v>
      </c>
      <c r="B38" s="69">
        <v>0</v>
      </c>
      <c r="C38" s="67">
        <v>2.4136034647065818</v>
      </c>
      <c r="D38" s="67">
        <v>0.79394188614444205</v>
      </c>
      <c r="E38" s="68">
        <v>1.5409266159057462</v>
      </c>
      <c r="F38" s="69">
        <v>0.31851413758420238</v>
      </c>
      <c r="G38" s="67">
        <v>0.24827654353137152</v>
      </c>
      <c r="H38" s="67">
        <v>0.2416477723255705</v>
      </c>
      <c r="I38" s="68">
        <v>0.49896565566920792</v>
      </c>
      <c r="J38" s="78"/>
    </row>
    <row r="39" spans="1:13" ht="15.6" customHeight="1">
      <c r="A39" s="46" t="s">
        <v>128</v>
      </c>
      <c r="B39" s="66">
        <v>0</v>
      </c>
      <c r="C39" s="64">
        <v>1593.9760604713447</v>
      </c>
      <c r="D39" s="64">
        <v>1076.4260280996098</v>
      </c>
      <c r="E39" s="65">
        <v>2387.1346251007035</v>
      </c>
      <c r="F39" s="66">
        <v>1094.8301301935871</v>
      </c>
      <c r="G39" s="64">
        <v>1481.9358812439091</v>
      </c>
      <c r="H39" s="64">
        <v>1404.3420269894038</v>
      </c>
      <c r="I39" s="65">
        <v>1219.8887957504512</v>
      </c>
      <c r="J39" s="78"/>
    </row>
    <row r="40" spans="1:13">
      <c r="A40" s="40" t="s">
        <v>8</v>
      </c>
      <c r="B40" s="69">
        <v>0</v>
      </c>
      <c r="C40" s="67">
        <v>1342.2932401492967</v>
      </c>
      <c r="D40" s="67">
        <v>779.67634473906594</v>
      </c>
      <c r="E40" s="68">
        <v>1957.1193975321396</v>
      </c>
      <c r="F40" s="69">
        <v>700.10597039337949</v>
      </c>
      <c r="G40" s="67">
        <v>1205.8302580574814</v>
      </c>
      <c r="H40" s="67">
        <v>1072.5014373136596</v>
      </c>
      <c r="I40" s="68">
        <v>932.16316601538438</v>
      </c>
      <c r="J40" s="78"/>
    </row>
    <row r="41" spans="1:13">
      <c r="A41" s="40" t="s">
        <v>9</v>
      </c>
      <c r="B41" s="69">
        <v>0</v>
      </c>
      <c r="C41" s="67">
        <v>251.682820322048</v>
      </c>
      <c r="D41" s="67">
        <v>296.74968336054388</v>
      </c>
      <c r="E41" s="68">
        <v>430.01522756856394</v>
      </c>
      <c r="F41" s="69">
        <v>394.72415980020753</v>
      </c>
      <c r="G41" s="67">
        <v>276.10562318642764</v>
      </c>
      <c r="H41" s="67">
        <v>331.8405896757443</v>
      </c>
      <c r="I41" s="68">
        <v>287.72562973506689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1549.9902438313445</v>
      </c>
      <c r="D43" s="67">
        <v>893.87396754469466</v>
      </c>
      <c r="E43" s="68">
        <v>2343.1581973507027</v>
      </c>
      <c r="F43" s="69">
        <v>1004.415316823587</v>
      </c>
      <c r="G43" s="67">
        <v>1043.938170123909</v>
      </c>
      <c r="H43" s="67">
        <v>948.03180413448899</v>
      </c>
      <c r="I43" s="68">
        <v>1184.6584596404514</v>
      </c>
      <c r="J43" s="78"/>
      <c r="M43" s="23"/>
    </row>
    <row r="44" spans="1:13">
      <c r="A44" s="43" t="s">
        <v>8</v>
      </c>
      <c r="B44" s="69">
        <v>0</v>
      </c>
      <c r="C44" s="67">
        <v>1342.2932401492965</v>
      </c>
      <c r="D44" s="67">
        <v>729.67634473906583</v>
      </c>
      <c r="E44" s="68">
        <v>1957.1193975321389</v>
      </c>
      <c r="F44" s="69">
        <v>686.28897039337949</v>
      </c>
      <c r="G44" s="67">
        <v>805.83025805748139</v>
      </c>
      <c r="H44" s="67">
        <v>737.50143731365961</v>
      </c>
      <c r="I44" s="68">
        <v>932.16316601538449</v>
      </c>
      <c r="J44" s="78"/>
      <c r="M44" s="23"/>
    </row>
    <row r="45" spans="1:13">
      <c r="A45" s="43" t="s">
        <v>9</v>
      </c>
      <c r="B45" s="69">
        <v>0</v>
      </c>
      <c r="C45" s="67">
        <v>207.69700368204798</v>
      </c>
      <c r="D45" s="67">
        <v>164.19762280562884</v>
      </c>
      <c r="E45" s="68">
        <v>386.03879981856397</v>
      </c>
      <c r="F45" s="69">
        <v>318.12634643020749</v>
      </c>
      <c r="G45" s="67">
        <v>238.10791206642762</v>
      </c>
      <c r="H45" s="67">
        <v>210.53036682082933</v>
      </c>
      <c r="I45" s="68">
        <v>252.49529362506689</v>
      </c>
      <c r="J45" s="78"/>
      <c r="M45" s="23"/>
    </row>
    <row r="46" spans="1:13">
      <c r="A46" s="47" t="s">
        <v>61</v>
      </c>
      <c r="B46" s="69">
        <v>0</v>
      </c>
      <c r="C46" s="67">
        <v>26.419482290000005</v>
      </c>
      <c r="D46" s="67">
        <v>156.00795815999999</v>
      </c>
      <c r="E46" s="68">
        <v>27.948260239999989</v>
      </c>
      <c r="F46" s="69">
        <v>163.26792727</v>
      </c>
      <c r="G46" s="67">
        <v>25.751495749999993</v>
      </c>
      <c r="H46" s="67">
        <v>160.95803917999999</v>
      </c>
      <c r="I46" s="68">
        <v>25.959531559999991</v>
      </c>
      <c r="J46" s="78"/>
      <c r="M46" s="23"/>
    </row>
    <row r="47" spans="1:13">
      <c r="A47" s="48" t="s">
        <v>8</v>
      </c>
      <c r="B47" s="69">
        <v>0</v>
      </c>
      <c r="C47" s="67">
        <v>18.756811550000002</v>
      </c>
      <c r="D47" s="67">
        <v>112.62439689999998</v>
      </c>
      <c r="E47" s="68">
        <v>18.906811549999993</v>
      </c>
      <c r="F47" s="69">
        <v>115.98281328999998</v>
      </c>
      <c r="G47" s="67">
        <v>16.866470589999995</v>
      </c>
      <c r="H47" s="67">
        <v>116.44435174999998</v>
      </c>
      <c r="I47" s="68">
        <v>17.026470589999992</v>
      </c>
      <c r="J47" s="78"/>
      <c r="M47" s="23"/>
    </row>
    <row r="48" spans="1:13">
      <c r="A48" s="48" t="s">
        <v>9</v>
      </c>
      <c r="B48" s="69">
        <v>0</v>
      </c>
      <c r="C48" s="67">
        <v>7.6626707400000029</v>
      </c>
      <c r="D48" s="67">
        <v>43.38356126</v>
      </c>
      <c r="E48" s="68">
        <v>9.0414486899999957</v>
      </c>
      <c r="F48" s="69">
        <v>47.285113980000013</v>
      </c>
      <c r="G48" s="67">
        <v>8.8850251599999979</v>
      </c>
      <c r="H48" s="67">
        <v>44.513687430000004</v>
      </c>
      <c r="I48" s="68">
        <v>8.9330609699999997</v>
      </c>
      <c r="J48" s="78"/>
      <c r="M48" s="23"/>
    </row>
    <row r="49" spans="1:13">
      <c r="A49" s="44" t="s">
        <v>48</v>
      </c>
      <c r="B49" s="69">
        <v>0</v>
      </c>
      <c r="C49" s="67">
        <v>43.985816640000003</v>
      </c>
      <c r="D49" s="67">
        <v>182.55206055491499</v>
      </c>
      <c r="E49" s="68">
        <v>43.976427749999999</v>
      </c>
      <c r="F49" s="69">
        <v>90.41481336999999</v>
      </c>
      <c r="G49" s="67">
        <v>437.99771112000002</v>
      </c>
      <c r="H49" s="67">
        <v>456.31022285491497</v>
      </c>
      <c r="I49" s="68">
        <v>35.230336110000003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50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43.985816640000003</v>
      </c>
      <c r="D51" s="67">
        <v>132.55206055491499</v>
      </c>
      <c r="E51" s="68">
        <v>43.976427749999999</v>
      </c>
      <c r="F51" s="69">
        <v>76.597813369999997</v>
      </c>
      <c r="G51" s="67">
        <v>37.997711119999998</v>
      </c>
      <c r="H51" s="67">
        <v>121.310222854915</v>
      </c>
      <c r="I51" s="68">
        <v>35.230336110000003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642.90938081755428</v>
      </c>
      <c r="D52" s="64">
        <v>484.94948526095601</v>
      </c>
      <c r="E52" s="65">
        <v>1437.8142734883913</v>
      </c>
      <c r="F52" s="66">
        <v>921.62592306994077</v>
      </c>
      <c r="G52" s="64">
        <v>295.29274105012792</v>
      </c>
      <c r="H52" s="64">
        <v>111.57162948328873</v>
      </c>
      <c r="I52" s="65">
        <v>443.19120214698586</v>
      </c>
      <c r="J52" s="78"/>
    </row>
    <row r="53" spans="1:13">
      <c r="A53" s="40" t="s">
        <v>8</v>
      </c>
      <c r="B53" s="69">
        <v>0</v>
      </c>
      <c r="C53" s="67">
        <v>570.70124503124475</v>
      </c>
      <c r="D53" s="67">
        <v>414.54803958570972</v>
      </c>
      <c r="E53" s="68">
        <v>1211.457137459596</v>
      </c>
      <c r="F53" s="69">
        <v>847.7049703947232</v>
      </c>
      <c r="G53" s="67">
        <v>246.961568168323</v>
      </c>
      <c r="H53" s="67">
        <v>77.056981667063496</v>
      </c>
      <c r="I53" s="68">
        <v>364.48290984179584</v>
      </c>
      <c r="J53" s="78"/>
    </row>
    <row r="54" spans="1:13">
      <c r="A54" s="49" t="s">
        <v>9</v>
      </c>
      <c r="B54" s="71">
        <v>0</v>
      </c>
      <c r="C54" s="67">
        <v>72.208135786309498</v>
      </c>
      <c r="D54" s="67">
        <v>70.401445675246293</v>
      </c>
      <c r="E54" s="70">
        <v>226.35713602879531</v>
      </c>
      <c r="F54" s="71">
        <v>73.920952675217592</v>
      </c>
      <c r="G54" s="72">
        <v>48.331172881804903</v>
      </c>
      <c r="H54" s="72">
        <v>34.514647816225235</v>
      </c>
      <c r="I54" s="70">
        <v>78.70829230519</v>
      </c>
      <c r="J54" s="78"/>
    </row>
    <row r="55" spans="1:13" ht="15.6" customHeight="1">
      <c r="A55" s="50" t="s">
        <v>7</v>
      </c>
      <c r="B55" s="58">
        <v>0</v>
      </c>
      <c r="C55" s="56">
        <v>3249.00020952667</v>
      </c>
      <c r="D55" s="56">
        <v>5624.4302536903015</v>
      </c>
      <c r="E55" s="57">
        <v>4959.0069285703321</v>
      </c>
      <c r="F55" s="58">
        <v>4493.5933694515725</v>
      </c>
      <c r="G55" s="56">
        <v>3289.1784891443058</v>
      </c>
      <c r="H55" s="56">
        <v>4668.9115295155298</v>
      </c>
      <c r="I55" s="57">
        <v>2934.4103409511317</v>
      </c>
      <c r="J55" s="78"/>
    </row>
    <row r="56" spans="1:13">
      <c r="A56" s="51" t="s">
        <v>8</v>
      </c>
      <c r="B56" s="69">
        <v>0</v>
      </c>
      <c r="C56" s="67">
        <v>2483.348096717632</v>
      </c>
      <c r="D56" s="67">
        <v>4377.4615130454085</v>
      </c>
      <c r="E56" s="68">
        <v>3956.8160217560653</v>
      </c>
      <c r="F56" s="69">
        <v>3150.9151981694104</v>
      </c>
      <c r="G56" s="67">
        <v>2547.4893354306118</v>
      </c>
      <c r="H56" s="67">
        <v>3508.2429686990272</v>
      </c>
      <c r="I56" s="68">
        <v>2294.149707007331</v>
      </c>
      <c r="J56" s="78"/>
    </row>
    <row r="57" spans="1:13">
      <c r="A57" s="52" t="s">
        <v>9</v>
      </c>
      <c r="B57" s="71">
        <v>0</v>
      </c>
      <c r="C57" s="72">
        <v>765.65211280903827</v>
      </c>
      <c r="D57" s="72">
        <v>1246.9687406448934</v>
      </c>
      <c r="E57" s="70">
        <v>1002.1909068142663</v>
      </c>
      <c r="F57" s="71">
        <v>1342.6781712821621</v>
      </c>
      <c r="G57" s="72">
        <v>741.68915371369383</v>
      </c>
      <c r="H57" s="72">
        <v>1160.668560816503</v>
      </c>
      <c r="I57" s="70">
        <v>640.2606339438006</v>
      </c>
      <c r="J57" s="78"/>
    </row>
    <row r="58" spans="1:13">
      <c r="A58" s="53"/>
      <c r="B58" s="60"/>
    </row>
    <row r="59" spans="1:13" ht="26.45" customHeight="1">
      <c r="A59" s="54" t="s">
        <v>25</v>
      </c>
      <c r="B59" s="75">
        <v>0</v>
      </c>
      <c r="C59" s="73">
        <v>63.34604919365642</v>
      </c>
      <c r="D59" s="73">
        <v>705.85178402232214</v>
      </c>
      <c r="E59" s="74">
        <v>145.23198632064012</v>
      </c>
      <c r="F59" s="75">
        <v>875.55422217205432</v>
      </c>
      <c r="G59" s="73">
        <v>312.22491232722928</v>
      </c>
      <c r="H59" s="73">
        <v>865.47176483395492</v>
      </c>
      <c r="I59" s="74">
        <v>303.04357075271798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642.96457699657003</v>
      </c>
      <c r="E60" s="68">
        <v>86.691759845047869</v>
      </c>
      <c r="F60" s="69">
        <v>820.11550741844258</v>
      </c>
      <c r="G60" s="67">
        <v>263.84269026692039</v>
      </c>
      <c r="H60" s="67">
        <v>820.11550741844258</v>
      </c>
      <c r="I60" s="68">
        <v>263.84269026692039</v>
      </c>
      <c r="J60" s="78"/>
    </row>
    <row r="61" spans="1:13">
      <c r="A61" s="49" t="s">
        <v>9</v>
      </c>
      <c r="B61" s="71">
        <v>0</v>
      </c>
      <c r="C61" s="72">
        <v>63.34604919365642</v>
      </c>
      <c r="D61" s="72">
        <v>62.887207025752112</v>
      </c>
      <c r="E61" s="70">
        <v>58.540226475592249</v>
      </c>
      <c r="F61" s="71">
        <v>55.438714753611734</v>
      </c>
      <c r="G61" s="72">
        <v>48.38222206030887</v>
      </c>
      <c r="H61" s="72">
        <v>45.356257415512346</v>
      </c>
      <c r="I61" s="70">
        <v>39.20088048579759</v>
      </c>
      <c r="J61" s="78"/>
    </row>
    <row r="62" spans="1:13">
      <c r="A62" s="53"/>
      <c r="B62" s="60"/>
    </row>
    <row r="63" spans="1:13" ht="25.5">
      <c r="A63" s="54" t="s">
        <v>60</v>
      </c>
      <c r="B63" s="75">
        <v>0</v>
      </c>
      <c r="C63" s="73">
        <v>5764.7645000000002</v>
      </c>
      <c r="D63" s="73">
        <v>9434.3624</v>
      </c>
      <c r="E63" s="74">
        <v>6585.3594000000003</v>
      </c>
      <c r="F63" s="75">
        <v>12043.115100000001</v>
      </c>
      <c r="G63" s="73">
        <v>14370.264299999999</v>
      </c>
      <c r="H63" s="73">
        <v>6205.4621999999999</v>
      </c>
      <c r="I63" s="73">
        <v>10080.150000000001</v>
      </c>
      <c r="J63" s="78"/>
    </row>
    <row r="64" spans="1:13">
      <c r="A64" s="40" t="s">
        <v>57</v>
      </c>
      <c r="B64" s="69">
        <v>0</v>
      </c>
      <c r="C64" s="67">
        <v>2743.1390000000001</v>
      </c>
      <c r="D64" s="67">
        <v>5469.2860000000001</v>
      </c>
      <c r="E64" s="68">
        <v>3737.4430000000002</v>
      </c>
      <c r="F64" s="69">
        <v>8436.6530000000002</v>
      </c>
      <c r="G64" s="67">
        <v>11673.764999999999</v>
      </c>
      <c r="H64" s="67">
        <v>3065.4409999999998</v>
      </c>
      <c r="I64" s="67">
        <v>8231.6450000000004</v>
      </c>
      <c r="J64" s="78"/>
    </row>
    <row r="65" spans="1:10">
      <c r="A65" s="49" t="s">
        <v>58</v>
      </c>
      <c r="B65" s="71">
        <v>0</v>
      </c>
      <c r="C65" s="72">
        <v>3021.6255000000001</v>
      </c>
      <c r="D65" s="72">
        <v>3965.0764000000004</v>
      </c>
      <c r="E65" s="70">
        <v>2847.9164000000001</v>
      </c>
      <c r="F65" s="71">
        <v>3606.4621000000002</v>
      </c>
      <c r="G65" s="72">
        <v>2696.4993000000004</v>
      </c>
      <c r="H65" s="72">
        <v>3140.0212000000001</v>
      </c>
      <c r="I65" s="72">
        <v>1848.5050000000001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63" bottom="0.27" header="0.31496062992125984" footer="0.17"/>
  <pageSetup paperSize="9" scale="65" orientation="portrait" r:id="rId1"/>
  <headerFooter>
    <oddFooter xml:space="preserve">&amp;R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A12" sqref="A12"/>
    </sheetView>
  </sheetViews>
  <sheetFormatPr defaultRowHeight="14.25" outlineLevelCol="1"/>
  <cols>
    <col min="1" max="1" width="50.85546875" style="36" customWidth="1"/>
    <col min="2" max="2" width="14.7109375" customWidth="1"/>
    <col min="3" max="6" width="14.7109375" style="60" customWidth="1"/>
    <col min="7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за станом на 01.01.2021¹","Debt-service payment schedule for external debt as of January 1, 2021¹")</f>
        <v>Debt-service payment schedule for external debt as of January 1, 2021¹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tr">
        <f>IF(Contents!$A$1=1,"млн дол. США","Millions of USD")</f>
        <v>Millions of USD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2021 році","Payments in 2021")</f>
        <v>Payments in 2021</v>
      </c>
      <c r="C4" s="152"/>
      <c r="D4" s="152"/>
      <c r="E4" s="152"/>
      <c r="F4" s="152" t="str">
        <f>IF(Contents!$A$1=1,"Обсяги платежів у 2022 році","Payments in 2022")</f>
        <v>Payments in 2022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1385.3325199427152</v>
      </c>
      <c r="C6" s="64">
        <v>1058.0539943890751</v>
      </c>
      <c r="D6" s="64">
        <v>3340.3160487634605</v>
      </c>
      <c r="E6" s="65">
        <v>858.89547137580064</v>
      </c>
      <c r="F6" s="66">
        <v>1319.2157230432229</v>
      </c>
      <c r="G6" s="64">
        <v>896.70442215870207</v>
      </c>
      <c r="H6" s="64">
        <v>2343.9123074472495</v>
      </c>
      <c r="I6" s="65">
        <v>826.54349671929413</v>
      </c>
      <c r="J6" s="78"/>
    </row>
    <row r="7" spans="1:10">
      <c r="A7" s="40" t="s">
        <v>8</v>
      </c>
      <c r="B7" s="69">
        <v>528.643294404573</v>
      </c>
      <c r="C7" s="67">
        <v>702.33574544050668</v>
      </c>
      <c r="D7" s="67">
        <v>2551.9799167721667</v>
      </c>
      <c r="E7" s="68">
        <v>592.42509256932851</v>
      </c>
      <c r="F7" s="69">
        <v>526.12041741105702</v>
      </c>
      <c r="G7" s="67">
        <v>547.19137474060085</v>
      </c>
      <c r="H7" s="67">
        <v>1608.4368630832773</v>
      </c>
      <c r="I7" s="68">
        <v>599.18543626474457</v>
      </c>
      <c r="J7" s="78"/>
    </row>
    <row r="8" spans="1:10">
      <c r="A8" s="40" t="s">
        <v>9</v>
      </c>
      <c r="B8" s="69">
        <v>856.68922553814218</v>
      </c>
      <c r="C8" s="67">
        <v>355.71824894856849</v>
      </c>
      <c r="D8" s="67">
        <v>788.33613199129354</v>
      </c>
      <c r="E8" s="68">
        <v>266.47037880647213</v>
      </c>
      <c r="F8" s="69">
        <v>793.09530563216583</v>
      </c>
      <c r="G8" s="67">
        <v>349.51304741810128</v>
      </c>
      <c r="H8" s="67">
        <v>735.47544436397231</v>
      </c>
      <c r="I8" s="68">
        <v>227.35806045454962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459.13333630355334</v>
      </c>
      <c r="C10" s="67">
        <v>720.26469767534104</v>
      </c>
      <c r="D10" s="67">
        <v>503.61357179118534</v>
      </c>
      <c r="E10" s="68">
        <v>518.51210690633798</v>
      </c>
      <c r="F10" s="69">
        <v>536.70488893590493</v>
      </c>
      <c r="G10" s="67">
        <v>397.89483737528724</v>
      </c>
      <c r="H10" s="67">
        <v>580.42767264248596</v>
      </c>
      <c r="I10" s="68">
        <v>442.72436637586691</v>
      </c>
      <c r="J10" s="78"/>
    </row>
    <row r="11" spans="1:10">
      <c r="A11" s="43" t="s">
        <v>8</v>
      </c>
      <c r="B11" s="69">
        <v>383.73790733632086</v>
      </c>
      <c r="C11" s="67">
        <v>610.94410530943492</v>
      </c>
      <c r="D11" s="67">
        <v>419.67710465811331</v>
      </c>
      <c r="E11" s="68">
        <v>411.7722406439255</v>
      </c>
      <c r="F11" s="69">
        <v>456.70033598108103</v>
      </c>
      <c r="G11" s="67">
        <v>282.0228178432443</v>
      </c>
      <c r="H11" s="67">
        <v>486.66608618811347</v>
      </c>
      <c r="I11" s="68">
        <v>347.13476609257594</v>
      </c>
      <c r="J11" s="78"/>
    </row>
    <row r="12" spans="1:10">
      <c r="A12" s="43" t="s">
        <v>9</v>
      </c>
      <c r="B12" s="69">
        <v>75.39542896723249</v>
      </c>
      <c r="C12" s="67">
        <v>109.32059236590611</v>
      </c>
      <c r="D12" s="67">
        <v>83.936467133072</v>
      </c>
      <c r="E12" s="68">
        <v>106.73986626241242</v>
      </c>
      <c r="F12" s="69">
        <v>80.004552954823865</v>
      </c>
      <c r="G12" s="67">
        <v>115.87201953204293</v>
      </c>
      <c r="H12" s="67">
        <v>93.761586454372519</v>
      </c>
      <c r="I12" s="68">
        <v>95.589600283290963</v>
      </c>
      <c r="J12" s="78"/>
    </row>
    <row r="13" spans="1:10">
      <c r="A13" s="44" t="s">
        <v>48</v>
      </c>
      <c r="B13" s="69">
        <v>646.25782000000004</v>
      </c>
      <c r="C13" s="67">
        <v>192.08320000000001</v>
      </c>
      <c r="D13" s="67">
        <v>2554.77882</v>
      </c>
      <c r="E13" s="68">
        <v>110.0044</v>
      </c>
      <c r="F13" s="69">
        <v>601.15466249999997</v>
      </c>
      <c r="G13" s="67">
        <v>189.92597499999999</v>
      </c>
      <c r="H13" s="67">
        <v>1548.8836624999999</v>
      </c>
      <c r="I13" s="68">
        <v>107.8468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1974.146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646.25782000000004</v>
      </c>
      <c r="C15" s="67">
        <v>166.79595</v>
      </c>
      <c r="D15" s="67">
        <v>580.63282000000004</v>
      </c>
      <c r="E15" s="68">
        <v>84.717150000000004</v>
      </c>
      <c r="F15" s="69">
        <v>601.15466249999997</v>
      </c>
      <c r="G15" s="67">
        <v>164.63872499999999</v>
      </c>
      <c r="H15" s="67">
        <v>535.52966249999997</v>
      </c>
      <c r="I15" s="68">
        <v>82.559550000000002</v>
      </c>
      <c r="J15" s="78"/>
    </row>
    <row r="16" spans="1:10">
      <c r="A16" s="44" t="s">
        <v>50</v>
      </c>
      <c r="B16" s="69">
        <v>279.5146754620755</v>
      </c>
      <c r="C16" s="67">
        <v>145.36109048262398</v>
      </c>
      <c r="D16" s="67">
        <v>281.56702057323537</v>
      </c>
      <c r="E16" s="68">
        <v>230.02232807042361</v>
      </c>
      <c r="F16" s="69">
        <v>180.99953520827881</v>
      </c>
      <c r="G16" s="67">
        <v>308.53860355230489</v>
      </c>
      <c r="H16" s="67">
        <v>214.24433590572457</v>
      </c>
      <c r="I16" s="68">
        <v>275.61569394438828</v>
      </c>
      <c r="J16" s="78"/>
    </row>
    <row r="17" spans="1:10">
      <c r="A17" s="45" t="s">
        <v>8</v>
      </c>
      <c r="B17" s="69">
        <v>144.90538706825208</v>
      </c>
      <c r="C17" s="67">
        <v>66.104390131071696</v>
      </c>
      <c r="D17" s="67">
        <v>158.15681211405291</v>
      </c>
      <c r="E17" s="68">
        <v>155.36560192540298</v>
      </c>
      <c r="F17" s="69">
        <v>69.420081429976022</v>
      </c>
      <c r="G17" s="67">
        <v>239.88130689735664</v>
      </c>
      <c r="H17" s="67">
        <v>108.41677689516386</v>
      </c>
      <c r="I17" s="68">
        <v>226.76342017216868</v>
      </c>
      <c r="J17" s="78"/>
    </row>
    <row r="18" spans="1:10">
      <c r="A18" s="45" t="s">
        <v>9</v>
      </c>
      <c r="B18" s="69">
        <v>134.60928839382342</v>
      </c>
      <c r="C18" s="67">
        <v>79.256700351552269</v>
      </c>
      <c r="D18" s="67">
        <v>123.41020845918246</v>
      </c>
      <c r="E18" s="68">
        <v>74.656726145020613</v>
      </c>
      <c r="F18" s="69">
        <v>111.57945377830279</v>
      </c>
      <c r="G18" s="67">
        <v>68.657296654948254</v>
      </c>
      <c r="H18" s="67">
        <v>105.82755901056071</v>
      </c>
      <c r="I18" s="68">
        <v>48.85227377221959</v>
      </c>
      <c r="J18" s="78"/>
    </row>
    <row r="19" spans="1:10" ht="15.6" customHeight="1">
      <c r="A19" s="46" t="s">
        <v>6</v>
      </c>
      <c r="B19" s="66">
        <v>468.38866245378216</v>
      </c>
      <c r="C19" s="64">
        <v>40.402608366049499</v>
      </c>
      <c r="D19" s="64">
        <v>463.94813050358226</v>
      </c>
      <c r="E19" s="65">
        <v>125.4515283451077</v>
      </c>
      <c r="F19" s="66">
        <v>738.71523991598474</v>
      </c>
      <c r="G19" s="64">
        <v>297.86220543742229</v>
      </c>
      <c r="H19" s="64">
        <v>631.02409925613188</v>
      </c>
      <c r="I19" s="65">
        <v>291.17815565279085</v>
      </c>
      <c r="J19" s="78"/>
    </row>
    <row r="20" spans="1:10">
      <c r="A20" s="40" t="s">
        <v>8</v>
      </c>
      <c r="B20" s="69">
        <v>423.59735950029301</v>
      </c>
      <c r="C20" s="67">
        <v>0</v>
      </c>
      <c r="D20" s="67">
        <v>423.59735950029301</v>
      </c>
      <c r="E20" s="68">
        <v>88.102422309121792</v>
      </c>
      <c r="F20" s="69">
        <v>703.63091877257273</v>
      </c>
      <c r="G20" s="67">
        <v>268.1359815814015</v>
      </c>
      <c r="H20" s="67">
        <v>603.63091877257273</v>
      </c>
      <c r="I20" s="68">
        <v>268.1359815814015</v>
      </c>
      <c r="J20" s="78"/>
    </row>
    <row r="21" spans="1:10">
      <c r="A21" s="40" t="s">
        <v>9</v>
      </c>
      <c r="B21" s="69">
        <v>44.791302953489172</v>
      </c>
      <c r="C21" s="67">
        <v>40.402608366049499</v>
      </c>
      <c r="D21" s="67">
        <v>40.350771003289246</v>
      </c>
      <c r="E21" s="68">
        <v>37.349106035985905</v>
      </c>
      <c r="F21" s="69">
        <v>35.084321143412048</v>
      </c>
      <c r="G21" s="67">
        <v>29.726223856020773</v>
      </c>
      <c r="H21" s="67">
        <v>27.393180483559092</v>
      </c>
      <c r="I21" s="68">
        <v>23.042174071389336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468.36036261853303</v>
      </c>
      <c r="C23" s="67">
        <v>40.379725380531752</v>
      </c>
      <c r="D23" s="67">
        <v>463.92447697443083</v>
      </c>
      <c r="E23" s="68">
        <v>125.42787481595627</v>
      </c>
      <c r="F23" s="69">
        <v>738.69158638683336</v>
      </c>
      <c r="G23" s="67">
        <v>297.83932245190454</v>
      </c>
      <c r="H23" s="67">
        <v>631.00044572698039</v>
      </c>
      <c r="I23" s="68">
        <v>291.15450212363942</v>
      </c>
      <c r="J23" s="78"/>
    </row>
    <row r="24" spans="1:10">
      <c r="A24" s="43" t="s">
        <v>8</v>
      </c>
      <c r="B24" s="69">
        <v>423.59735950029301</v>
      </c>
      <c r="C24" s="67">
        <v>0</v>
      </c>
      <c r="D24" s="67">
        <v>423.59735950029301</v>
      </c>
      <c r="E24" s="68">
        <v>88.102422309121792</v>
      </c>
      <c r="F24" s="69">
        <v>703.63091877257273</v>
      </c>
      <c r="G24" s="67">
        <v>268.1359815814015</v>
      </c>
      <c r="H24" s="67">
        <v>603.63091877257273</v>
      </c>
      <c r="I24" s="68">
        <v>268.1359815814015</v>
      </c>
      <c r="J24" s="78"/>
    </row>
    <row r="25" spans="1:10">
      <c r="A25" s="43" t="s">
        <v>9</v>
      </c>
      <c r="B25" s="69">
        <v>44.763003118240043</v>
      </c>
      <c r="C25" s="67">
        <v>40.379725380531752</v>
      </c>
      <c r="D25" s="67">
        <v>40.327117474137815</v>
      </c>
      <c r="E25" s="68">
        <v>37.325452506834473</v>
      </c>
      <c r="F25" s="69">
        <v>35.060667614260616</v>
      </c>
      <c r="G25" s="67">
        <v>29.70334087050303</v>
      </c>
      <c r="H25" s="67">
        <v>27.369526954407664</v>
      </c>
      <c r="I25" s="68">
        <v>23.018520542237908</v>
      </c>
      <c r="J25" s="78"/>
    </row>
    <row r="26" spans="1:10" ht="15.6" customHeight="1">
      <c r="A26" s="46" t="s">
        <v>127</v>
      </c>
      <c r="B26" s="66">
        <v>569.50836025314356</v>
      </c>
      <c r="C26" s="64">
        <v>281.13581029512915</v>
      </c>
      <c r="D26" s="64">
        <v>205.58305901656217</v>
      </c>
      <c r="E26" s="65">
        <v>177.8461728150844</v>
      </c>
      <c r="F26" s="66">
        <v>178.88394622951824</v>
      </c>
      <c r="G26" s="64">
        <v>153.58305706100865</v>
      </c>
      <c r="H26" s="64">
        <v>156.93637217457177</v>
      </c>
      <c r="I26" s="65">
        <v>104.74090373357663</v>
      </c>
      <c r="J26" s="78"/>
    </row>
    <row r="27" spans="1:10">
      <c r="A27" s="40" t="s">
        <v>8</v>
      </c>
      <c r="B27" s="69">
        <v>505.16954858593522</v>
      </c>
      <c r="C27" s="67">
        <v>248.28590348139645</v>
      </c>
      <c r="D27" s="67">
        <v>168.52642435483659</v>
      </c>
      <c r="E27" s="68">
        <v>151.77907238204853</v>
      </c>
      <c r="F27" s="69">
        <v>149.3938353050541</v>
      </c>
      <c r="G27" s="67">
        <v>135.31079682307453</v>
      </c>
      <c r="H27" s="67">
        <v>132.97228714629736</v>
      </c>
      <c r="I27" s="68">
        <v>90.24319198022684</v>
      </c>
      <c r="J27" s="78"/>
    </row>
    <row r="28" spans="1:10">
      <c r="A28" s="40" t="s">
        <v>9</v>
      </c>
      <c r="B28" s="69">
        <v>64.338811667208333</v>
      </c>
      <c r="C28" s="67">
        <v>32.84990681373268</v>
      </c>
      <c r="D28" s="67">
        <v>37.056634661725596</v>
      </c>
      <c r="E28" s="68">
        <v>26.067100433035868</v>
      </c>
      <c r="F28" s="69">
        <v>29.490110924464148</v>
      </c>
      <c r="G28" s="67">
        <v>18.272260237934113</v>
      </c>
      <c r="H28" s="67">
        <v>23.964085028274425</v>
      </c>
      <c r="I28" s="68">
        <v>14.497711753349794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77.72159814745666</v>
      </c>
      <c r="C30" s="67">
        <v>194.40996799750974</v>
      </c>
      <c r="D30" s="67">
        <v>62.460044694406896</v>
      </c>
      <c r="E30" s="68">
        <v>119.90793363219345</v>
      </c>
      <c r="F30" s="69">
        <v>47.518297007471944</v>
      </c>
      <c r="G30" s="67">
        <v>109.59368276754425</v>
      </c>
      <c r="H30" s="67">
        <v>34.339224483182136</v>
      </c>
      <c r="I30" s="68">
        <v>94.086524937384297</v>
      </c>
      <c r="J30" s="78"/>
    </row>
    <row r="31" spans="1:10">
      <c r="A31" s="43" t="s">
        <v>8</v>
      </c>
      <c r="B31" s="69">
        <v>67.321207050011751</v>
      </c>
      <c r="C31" s="67">
        <v>173.09796211631914</v>
      </c>
      <c r="D31" s="67">
        <v>54.522063608817064</v>
      </c>
      <c r="E31" s="68">
        <v>103.22121827324676</v>
      </c>
      <c r="F31" s="69">
        <v>42.091825029484419</v>
      </c>
      <c r="G31" s="67">
        <v>98.469124739129569</v>
      </c>
      <c r="H31" s="67">
        <v>29.800366689603372</v>
      </c>
      <c r="I31" s="68">
        <v>85.360009180628268</v>
      </c>
      <c r="J31" s="78"/>
    </row>
    <row r="32" spans="1:10">
      <c r="A32" s="43" t="s">
        <v>9</v>
      </c>
      <c r="B32" s="69">
        <v>10.400391097444908</v>
      </c>
      <c r="C32" s="67">
        <v>21.312005881190608</v>
      </c>
      <c r="D32" s="67">
        <v>7.9379810855898336</v>
      </c>
      <c r="E32" s="68">
        <v>16.686715358946685</v>
      </c>
      <c r="F32" s="69">
        <v>5.4264719779875232</v>
      </c>
      <c r="G32" s="67">
        <v>11.124558028414686</v>
      </c>
      <c r="H32" s="67">
        <v>4.5388577935787611</v>
      </c>
      <c r="I32" s="68">
        <v>8.7265157567560294</v>
      </c>
      <c r="J32" s="78"/>
    </row>
    <row r="33" spans="1:13">
      <c r="A33" s="44" t="s">
        <v>48</v>
      </c>
      <c r="B33" s="69">
        <v>464.6328683545949</v>
      </c>
      <c r="C33" s="67">
        <v>44.594950029999993</v>
      </c>
      <c r="D33" s="67">
        <v>129.02969949000001</v>
      </c>
      <c r="E33" s="68">
        <v>42.939802950000001</v>
      </c>
      <c r="F33" s="69">
        <v>124.41273824000001</v>
      </c>
      <c r="G33" s="67">
        <v>41.284655869999995</v>
      </c>
      <c r="H33" s="67">
        <v>119.79577729</v>
      </c>
      <c r="I33" s="68">
        <v>5.2368421100000004</v>
      </c>
      <c r="J33" s="78"/>
    </row>
    <row r="34" spans="1:13">
      <c r="A34" s="45" t="s">
        <v>8</v>
      </c>
      <c r="B34" s="69">
        <v>412.53426276967201</v>
      </c>
      <c r="C34" s="67">
        <v>34.392666669999997</v>
      </c>
      <c r="D34" s="67">
        <v>100.62616667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52.0986055849229</v>
      </c>
      <c r="C35" s="67">
        <v>10.202283359999999</v>
      </c>
      <c r="D35" s="67">
        <v>28.403532820000002</v>
      </c>
      <c r="E35" s="68">
        <v>8.5471362800000001</v>
      </c>
      <c r="F35" s="69">
        <v>23.78657157</v>
      </c>
      <c r="G35" s="67">
        <v>6.8919891900000003</v>
      </c>
      <c r="H35" s="67">
        <v>19.16961062</v>
      </c>
      <c r="I35" s="68">
        <v>5.2368421100000004</v>
      </c>
      <c r="J35" s="78"/>
    </row>
    <row r="36" spans="1:13">
      <c r="A36" s="44" t="s">
        <v>52</v>
      </c>
      <c r="B36" s="69">
        <v>27.153893751092003</v>
      </c>
      <c r="C36" s="67">
        <v>42.130892267619359</v>
      </c>
      <c r="D36" s="67">
        <v>14.09331483215529</v>
      </c>
      <c r="E36" s="68">
        <v>14.998436232890931</v>
      </c>
      <c r="F36" s="69">
        <v>6.952910982046288</v>
      </c>
      <c r="G36" s="67">
        <v>2.7047184234643855</v>
      </c>
      <c r="H36" s="67">
        <v>2.801370401389657</v>
      </c>
      <c r="I36" s="68">
        <v>5.4175366861923377</v>
      </c>
      <c r="J36" s="78"/>
    </row>
    <row r="37" spans="1:13">
      <c r="A37" s="45" t="s">
        <v>8</v>
      </c>
      <c r="B37" s="69">
        <v>25.314078766251473</v>
      </c>
      <c r="C37" s="67">
        <v>40.795274695077289</v>
      </c>
      <c r="D37" s="67">
        <v>13.378194076019536</v>
      </c>
      <c r="E37" s="68">
        <v>14.165187438801748</v>
      </c>
      <c r="F37" s="69">
        <v>6.6758436055696624</v>
      </c>
      <c r="G37" s="67">
        <v>2.4490054039449585</v>
      </c>
      <c r="H37" s="67">
        <v>2.5457537866939939</v>
      </c>
      <c r="I37" s="68">
        <v>4.8831827995985755</v>
      </c>
      <c r="J37" s="78"/>
    </row>
    <row r="38" spans="1:13">
      <c r="A38" s="45" t="s">
        <v>9</v>
      </c>
      <c r="B38" s="69">
        <v>1.8398149848405285</v>
      </c>
      <c r="C38" s="67">
        <v>1.3356175725420689</v>
      </c>
      <c r="D38" s="67">
        <v>0.71512075613575432</v>
      </c>
      <c r="E38" s="68">
        <v>0.83324879408918306</v>
      </c>
      <c r="F38" s="69">
        <v>0.27706737647662572</v>
      </c>
      <c r="G38" s="67">
        <v>0.25571301951942715</v>
      </c>
      <c r="H38" s="67">
        <v>0.25561661469566321</v>
      </c>
      <c r="I38" s="68">
        <v>0.53435388659376248</v>
      </c>
      <c r="J38" s="78"/>
    </row>
    <row r="39" spans="1:13" ht="15.6" customHeight="1">
      <c r="A39" s="46" t="s">
        <v>128</v>
      </c>
      <c r="B39" s="66">
        <v>1546.4673850700567</v>
      </c>
      <c r="C39" s="64">
        <v>1229.6603735153762</v>
      </c>
      <c r="D39" s="64">
        <v>1083.4368959392798</v>
      </c>
      <c r="E39" s="65">
        <v>1957.9995905916271</v>
      </c>
      <c r="F39" s="66">
        <v>1010.5272148965936</v>
      </c>
      <c r="G39" s="64">
        <v>1160.9695782049157</v>
      </c>
      <c r="H39" s="64">
        <v>1388.7244463765089</v>
      </c>
      <c r="I39" s="65">
        <v>1157.9613266287301</v>
      </c>
      <c r="J39" s="78"/>
    </row>
    <row r="40" spans="1:13">
      <c r="A40" s="40" t="s">
        <v>8</v>
      </c>
      <c r="B40" s="69">
        <v>1229.6700202485476</v>
      </c>
      <c r="C40" s="67">
        <v>973.80068325848674</v>
      </c>
      <c r="D40" s="67">
        <v>790.79284180076513</v>
      </c>
      <c r="E40" s="68">
        <v>1583.8483421032606</v>
      </c>
      <c r="F40" s="69">
        <v>633.15292847323281</v>
      </c>
      <c r="G40" s="67">
        <v>880.56368315464067</v>
      </c>
      <c r="H40" s="67">
        <v>1055.934611823777</v>
      </c>
      <c r="I40" s="68">
        <v>873.57252993247926</v>
      </c>
      <c r="J40" s="78"/>
    </row>
    <row r="41" spans="1:13">
      <c r="A41" s="40" t="s">
        <v>9</v>
      </c>
      <c r="B41" s="69">
        <v>316.79736482150901</v>
      </c>
      <c r="C41" s="67">
        <v>255.85969025688948</v>
      </c>
      <c r="D41" s="67">
        <v>292.6440541385146</v>
      </c>
      <c r="E41" s="68">
        <v>374.15124848836638</v>
      </c>
      <c r="F41" s="69">
        <v>377.37428642336079</v>
      </c>
      <c r="G41" s="67">
        <v>280.40589505027509</v>
      </c>
      <c r="H41" s="67">
        <v>332.78983455273197</v>
      </c>
      <c r="I41" s="68">
        <v>284.38879669625089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1414.1733769800567</v>
      </c>
      <c r="C43" s="67">
        <v>1189.1200985353762</v>
      </c>
      <c r="D43" s="67">
        <v>897.56986471087657</v>
      </c>
      <c r="E43" s="68">
        <v>1917.4863086716268</v>
      </c>
      <c r="F43" s="69">
        <v>919.26865152659366</v>
      </c>
      <c r="G43" s="67">
        <v>726.47022125491594</v>
      </c>
      <c r="H43" s="67">
        <v>929.93248201810593</v>
      </c>
      <c r="I43" s="68">
        <v>1126.2117405187305</v>
      </c>
      <c r="J43" s="78"/>
      <c r="M43" s="23"/>
    </row>
    <row r="44" spans="1:13">
      <c r="A44" s="43" t="s">
        <v>8</v>
      </c>
      <c r="B44" s="69">
        <v>1179.6700202485476</v>
      </c>
      <c r="C44" s="67">
        <v>973.80068325848663</v>
      </c>
      <c r="D44" s="67">
        <v>740.79284180076502</v>
      </c>
      <c r="E44" s="68">
        <v>1583.8483421032604</v>
      </c>
      <c r="F44" s="69">
        <v>619.33592847323291</v>
      </c>
      <c r="G44" s="67">
        <v>480.56368315464084</v>
      </c>
      <c r="H44" s="67">
        <v>720.93461182377689</v>
      </c>
      <c r="I44" s="68">
        <v>873.57252993247948</v>
      </c>
      <c r="J44" s="78"/>
      <c r="M44" s="23"/>
    </row>
    <row r="45" spans="1:13">
      <c r="A45" s="43" t="s">
        <v>9</v>
      </c>
      <c r="B45" s="69">
        <v>234.503356731509</v>
      </c>
      <c r="C45" s="67">
        <v>215.31941527688954</v>
      </c>
      <c r="D45" s="67">
        <v>156.77702291011153</v>
      </c>
      <c r="E45" s="68">
        <v>333.63796656836638</v>
      </c>
      <c r="F45" s="69">
        <v>299.9327230533608</v>
      </c>
      <c r="G45" s="67">
        <v>245.90653810027507</v>
      </c>
      <c r="H45" s="67">
        <v>208.9978701943291</v>
      </c>
      <c r="I45" s="68">
        <v>252.6392105862509</v>
      </c>
      <c r="J45" s="78"/>
      <c r="M45" s="23"/>
    </row>
    <row r="46" spans="1:13">
      <c r="A46" s="47" t="s">
        <v>61</v>
      </c>
      <c r="B46" s="69">
        <v>141.52828638</v>
      </c>
      <c r="C46" s="67">
        <v>26.419482290000005</v>
      </c>
      <c r="D46" s="67">
        <v>156.19411623999997</v>
      </c>
      <c r="E46" s="68">
        <v>27.948260239999989</v>
      </c>
      <c r="F46" s="69">
        <v>162.85670212999997</v>
      </c>
      <c r="G46" s="67">
        <v>25.751495749999993</v>
      </c>
      <c r="H46" s="67">
        <v>160.61171185999996</v>
      </c>
      <c r="I46" s="68">
        <v>25.959531559999991</v>
      </c>
      <c r="J46" s="78"/>
      <c r="M46" s="23"/>
    </row>
    <row r="47" spans="1:13">
      <c r="A47" s="48" t="s">
        <v>8</v>
      </c>
      <c r="B47" s="69">
        <v>108.64792632000001</v>
      </c>
      <c r="C47" s="67">
        <v>18.756811550000002</v>
      </c>
      <c r="D47" s="67">
        <v>112.62439689999998</v>
      </c>
      <c r="E47" s="68">
        <v>18.906811549999993</v>
      </c>
      <c r="F47" s="69">
        <v>115.83341328999997</v>
      </c>
      <c r="G47" s="67">
        <v>16.866470589999995</v>
      </c>
      <c r="H47" s="67">
        <v>116.29495174999997</v>
      </c>
      <c r="I47" s="68">
        <v>17.026470589999992</v>
      </c>
      <c r="J47" s="78"/>
      <c r="M47" s="23"/>
    </row>
    <row r="48" spans="1:13">
      <c r="A48" s="48" t="s">
        <v>9</v>
      </c>
      <c r="B48" s="69">
        <v>32.880360060000001</v>
      </c>
      <c r="C48" s="67">
        <v>7.6626707400000029</v>
      </c>
      <c r="D48" s="67">
        <v>43.569719340000006</v>
      </c>
      <c r="E48" s="68">
        <v>9.0414486899999957</v>
      </c>
      <c r="F48" s="69">
        <v>47.023288840000006</v>
      </c>
      <c r="G48" s="67">
        <v>8.8850251599999979</v>
      </c>
      <c r="H48" s="67">
        <v>44.316760109999997</v>
      </c>
      <c r="I48" s="68">
        <v>8.9330609699999997</v>
      </c>
      <c r="J48" s="78"/>
      <c r="M48" s="23"/>
    </row>
    <row r="49" spans="1:13">
      <c r="A49" s="44" t="s">
        <v>48</v>
      </c>
      <c r="B49" s="69">
        <v>132.29400809000001</v>
      </c>
      <c r="C49" s="67">
        <v>40.54027498</v>
      </c>
      <c r="D49" s="67">
        <v>185.86703122840299</v>
      </c>
      <c r="E49" s="68">
        <v>40.513281919999997</v>
      </c>
      <c r="F49" s="69">
        <v>91.25856336999999</v>
      </c>
      <c r="G49" s="67">
        <v>434.49935694999999</v>
      </c>
      <c r="H49" s="67">
        <v>458.79196435840288</v>
      </c>
      <c r="I49" s="68">
        <v>31.749586110000003</v>
      </c>
      <c r="J49" s="78"/>
      <c r="M49" s="23"/>
    </row>
    <row r="50" spans="1:13">
      <c r="A50" s="45" t="s">
        <v>8</v>
      </c>
      <c r="B50" s="69">
        <v>50</v>
      </c>
      <c r="C50" s="67">
        <v>0</v>
      </c>
      <c r="D50" s="67">
        <v>50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82.294008090000005</v>
      </c>
      <c r="C51" s="67">
        <v>40.54027498</v>
      </c>
      <c r="D51" s="67">
        <v>135.86703122840299</v>
      </c>
      <c r="E51" s="68">
        <v>40.513281919999997</v>
      </c>
      <c r="F51" s="69">
        <v>77.441563369999997</v>
      </c>
      <c r="G51" s="67">
        <v>34.499356949999999</v>
      </c>
      <c r="H51" s="67">
        <v>123.79196435840289</v>
      </c>
      <c r="I51" s="68">
        <v>31.749586110000003</v>
      </c>
      <c r="J51" s="78"/>
      <c r="M51" s="23"/>
    </row>
    <row r="52" spans="1:13" ht="15.6" customHeight="1">
      <c r="A52" s="46" t="s">
        <v>40</v>
      </c>
      <c r="B52" s="66">
        <v>553.64718322757005</v>
      </c>
      <c r="C52" s="64">
        <v>318.04365863608359</v>
      </c>
      <c r="D52" s="64">
        <v>435.14779520066037</v>
      </c>
      <c r="E52" s="65">
        <v>1144.4189473761487</v>
      </c>
      <c r="F52" s="66">
        <v>805.35605106822129</v>
      </c>
      <c r="G52" s="64">
        <v>574.57978685149067</v>
      </c>
      <c r="H52" s="64">
        <v>121.93421738102644</v>
      </c>
      <c r="I52" s="65">
        <v>327.25099814729572</v>
      </c>
      <c r="J52" s="78"/>
    </row>
    <row r="53" spans="1:13">
      <c r="A53" s="40" t="s">
        <v>8</v>
      </c>
      <c r="B53" s="69">
        <v>454.92700852385894</v>
      </c>
      <c r="C53" s="67">
        <v>253.53700774232021</v>
      </c>
      <c r="D53" s="67">
        <v>371.05411642601177</v>
      </c>
      <c r="E53" s="68">
        <v>947.56857741938393</v>
      </c>
      <c r="F53" s="69">
        <v>746.38885365164265</v>
      </c>
      <c r="G53" s="67">
        <v>528.79924509476257</v>
      </c>
      <c r="H53" s="67">
        <v>89.339654186793808</v>
      </c>
      <c r="I53" s="68">
        <v>259.70574187700839</v>
      </c>
      <c r="J53" s="78"/>
    </row>
    <row r="54" spans="1:13">
      <c r="A54" s="49" t="s">
        <v>9</v>
      </c>
      <c r="B54" s="71">
        <v>98.720174703711109</v>
      </c>
      <c r="C54" s="67">
        <v>64.506650893763407</v>
      </c>
      <c r="D54" s="67">
        <v>64.093678774648595</v>
      </c>
      <c r="E54" s="70">
        <v>196.85036995676481</v>
      </c>
      <c r="F54" s="71">
        <v>58.9671974165786</v>
      </c>
      <c r="G54" s="72">
        <v>45.780541756728049</v>
      </c>
      <c r="H54" s="72">
        <v>32.594563194232634</v>
      </c>
      <c r="I54" s="70">
        <v>67.545256270287297</v>
      </c>
      <c r="J54" s="78"/>
    </row>
    <row r="55" spans="1:13" ht="15.6" customHeight="1">
      <c r="A55" s="50" t="s">
        <v>7</v>
      </c>
      <c r="B55" s="58">
        <v>4523.3441109472678</v>
      </c>
      <c r="C55" s="56">
        <v>2927.2964452017136</v>
      </c>
      <c r="D55" s="56">
        <v>5528.4319294235447</v>
      </c>
      <c r="E55" s="57">
        <v>4264.6117105037683</v>
      </c>
      <c r="F55" s="58">
        <v>4052.6981751535404</v>
      </c>
      <c r="G55" s="56">
        <v>3083.6990497135394</v>
      </c>
      <c r="H55" s="56">
        <v>4642.5314426354889</v>
      </c>
      <c r="I55" s="57">
        <v>2707.6748808816874</v>
      </c>
      <c r="J55" s="78"/>
    </row>
    <row r="56" spans="1:13">
      <c r="A56" s="51" t="s">
        <v>8</v>
      </c>
      <c r="B56" s="69">
        <v>3142.0072312632078</v>
      </c>
      <c r="C56" s="67">
        <v>2177.9593399227101</v>
      </c>
      <c r="D56" s="67">
        <v>4305.9506588540735</v>
      </c>
      <c r="E56" s="68">
        <v>3363.7235067831434</v>
      </c>
      <c r="F56" s="69">
        <v>2758.6869536135591</v>
      </c>
      <c r="G56" s="67">
        <v>2360.00108139448</v>
      </c>
      <c r="H56" s="67">
        <v>3490.3143350127179</v>
      </c>
      <c r="I56" s="68">
        <v>2090.8428816358605</v>
      </c>
      <c r="J56" s="78"/>
    </row>
    <row r="57" spans="1:13">
      <c r="A57" s="52" t="s">
        <v>9</v>
      </c>
      <c r="B57" s="71">
        <v>1381.3368796840598</v>
      </c>
      <c r="C57" s="72">
        <v>749.33710527900359</v>
      </c>
      <c r="D57" s="72">
        <v>1222.4812705694717</v>
      </c>
      <c r="E57" s="70">
        <v>900.88820372062514</v>
      </c>
      <c r="F57" s="71">
        <v>1294.0112215399813</v>
      </c>
      <c r="G57" s="72">
        <v>723.69796831905933</v>
      </c>
      <c r="H57" s="72">
        <v>1152.2171076227705</v>
      </c>
      <c r="I57" s="70">
        <v>616.83199924582698</v>
      </c>
      <c r="J57" s="78"/>
    </row>
    <row r="58" spans="1:13">
      <c r="A58" s="53"/>
      <c r="B58" s="60"/>
    </row>
    <row r="59" spans="1:13" ht="31.5" customHeight="1">
      <c r="A59" s="54" t="s">
        <v>25</v>
      </c>
      <c r="B59" s="75">
        <v>725.14285280337663</v>
      </c>
      <c r="C59" s="73">
        <v>64.894916939044592</v>
      </c>
      <c r="D59" s="73">
        <v>718.11523849637774</v>
      </c>
      <c r="E59" s="74">
        <v>148.34022105503172</v>
      </c>
      <c r="F59" s="75">
        <v>890.52303132272152</v>
      </c>
      <c r="G59" s="73">
        <v>317.96408870199843</v>
      </c>
      <c r="H59" s="73">
        <v>880.20060844479599</v>
      </c>
      <c r="I59" s="74">
        <v>308.57415324499482</v>
      </c>
      <c r="J59" s="78"/>
    </row>
    <row r="60" spans="1:13">
      <c r="A60" s="40" t="s">
        <v>8</v>
      </c>
      <c r="B60" s="69">
        <v>653.42700152364625</v>
      </c>
      <c r="C60" s="67">
        <v>0</v>
      </c>
      <c r="D60" s="67">
        <v>653.42700152364625</v>
      </c>
      <c r="E60" s="68">
        <v>88.102422309121792</v>
      </c>
      <c r="F60" s="69">
        <v>833.46056079592597</v>
      </c>
      <c r="G60" s="67">
        <v>268.1359815814015</v>
      </c>
      <c r="H60" s="67">
        <v>833.46056079592597</v>
      </c>
      <c r="I60" s="68">
        <v>268.1359815814015</v>
      </c>
      <c r="J60" s="78"/>
    </row>
    <row r="61" spans="1:13">
      <c r="A61" s="49" t="s">
        <v>9</v>
      </c>
      <c r="B61" s="71">
        <v>71.715851279730387</v>
      </c>
      <c r="C61" s="72">
        <v>64.894916939044592</v>
      </c>
      <c r="D61" s="72">
        <v>64.688236972731531</v>
      </c>
      <c r="E61" s="70">
        <v>60.237798745909927</v>
      </c>
      <c r="F61" s="71">
        <v>57.062470526795593</v>
      </c>
      <c r="G61" s="72">
        <v>49.828107120596925</v>
      </c>
      <c r="H61" s="72">
        <v>46.740047648870004</v>
      </c>
      <c r="I61" s="70">
        <v>40.438171663593295</v>
      </c>
      <c r="J61" s="78"/>
    </row>
    <row r="62" spans="1:13">
      <c r="A62" s="53"/>
      <c r="B62" s="60"/>
    </row>
    <row r="63" spans="1:13" ht="25.5">
      <c r="A63" s="54" t="s">
        <v>60</v>
      </c>
      <c r="B63" s="75">
        <v>7816.5973000000004</v>
      </c>
      <c r="C63" s="73">
        <v>4079.5547999999999</v>
      </c>
      <c r="D63" s="73">
        <v>7944.7532000000001</v>
      </c>
      <c r="E63" s="74">
        <v>6041.2262000000001</v>
      </c>
      <c r="F63" s="75">
        <v>5112.9675999999999</v>
      </c>
      <c r="G63" s="73">
        <v>8723.8055999999997</v>
      </c>
      <c r="H63" s="73">
        <v>6057.6728999999996</v>
      </c>
      <c r="I63" s="73">
        <v>7792.9235000000008</v>
      </c>
      <c r="J63" s="78"/>
    </row>
    <row r="64" spans="1:13">
      <c r="A64" s="40" t="s">
        <v>57</v>
      </c>
      <c r="B64" s="69">
        <v>4012.8270000000002</v>
      </c>
      <c r="C64" s="67">
        <v>1847.0519999999999</v>
      </c>
      <c r="D64" s="67">
        <v>4455.902</v>
      </c>
      <c r="E64" s="68">
        <v>3938.2889999999998</v>
      </c>
      <c r="F64" s="69">
        <v>1958.1880000000001</v>
      </c>
      <c r="G64" s="67">
        <v>6782.5479999999998</v>
      </c>
      <c r="H64" s="67">
        <v>3065.4409999999998</v>
      </c>
      <c r="I64" s="67">
        <v>6411.6450000000004</v>
      </c>
      <c r="J64" s="78"/>
    </row>
    <row r="65" spans="1:10">
      <c r="A65" s="49" t="s">
        <v>58</v>
      </c>
      <c r="B65" s="71">
        <v>3803.7703000000001</v>
      </c>
      <c r="C65" s="72">
        <v>2232.5028000000002</v>
      </c>
      <c r="D65" s="72">
        <v>3488.8512000000001</v>
      </c>
      <c r="E65" s="70">
        <v>2102.9372000000003</v>
      </c>
      <c r="F65" s="71">
        <v>3154.7796000000003</v>
      </c>
      <c r="G65" s="72">
        <v>1941.2576000000001</v>
      </c>
      <c r="H65" s="72">
        <v>2992.2318999999998</v>
      </c>
      <c r="I65" s="72">
        <v>1381.2784999999999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6"/>
  <sheetViews>
    <sheetView zoomScale="90" zoomScaleNormal="90" workbookViewId="0">
      <selection activeCell="B10" sqref="B10"/>
    </sheetView>
  </sheetViews>
  <sheetFormatPr defaultRowHeight="12.75"/>
  <cols>
    <col min="2" max="2" width="139.85546875" customWidth="1"/>
    <col min="3" max="3" width="145.42578125" customWidth="1"/>
    <col min="4" max="4" width="120.85546875" customWidth="1"/>
  </cols>
  <sheetData>
    <row r="2" spans="2:4" ht="37.15" customHeight="1">
      <c r="B2" s="76" t="str">
        <f>IF(Contents!$A$1=1,C2,D2)</f>
        <v>Debt-service payment schedule for external debt provides data on projected future payments of interest and principal (in US $ equivalent) on external debt outstanding on the reference date.</v>
      </c>
      <c r="C2" s="21" t="s">
        <v>41</v>
      </c>
      <c r="D2" s="22" t="s">
        <v>42</v>
      </c>
    </row>
    <row r="3" spans="2:4" ht="56.45" customHeight="1">
      <c r="B3" s="76" t="str">
        <f>IF(Contents!$A$1=1,C3,D3)</f>
        <v>Debt-service payment schedule covers all sectors of the economy and include transactions of residents of Ukraine with non-residents in foreign and domestic currencies. Debt-service payment schedule shows future payments for external liabilities outstanding at the reporting date.</v>
      </c>
      <c r="C3" s="21" t="s">
        <v>43</v>
      </c>
      <c r="D3" s="21" t="s">
        <v>34</v>
      </c>
    </row>
    <row r="4" spans="2:4" ht="39.6" customHeight="1">
      <c r="B4" s="76" t="str">
        <f>IF(Contents!$A$1=1,C4,D4)</f>
        <v>Debt-service payment schedule does not include future payments on certain type of external liabilities: trade credit, arrears, overnight loans.</v>
      </c>
      <c r="C4" s="21" t="s">
        <v>35</v>
      </c>
      <c r="D4" s="21" t="s">
        <v>36</v>
      </c>
    </row>
    <row r="5" spans="2:4" ht="53.45" customHeight="1">
      <c r="B5" s="76" t="str">
        <f>IF(Contents!$A$1=1,C5,D5)</f>
        <v>Debt-service payment schedule compiled based on banks' reports on the projected payments of interest and principal on banks’ and enterprises’ loans according terms of contracts with non-resident, Ministry of Finance of Ukraine and the NBU (in part of IMF loans) data.</v>
      </c>
      <c r="C5" s="21" t="s">
        <v>18</v>
      </c>
      <c r="D5" s="21" t="s">
        <v>19</v>
      </c>
    </row>
    <row r="6" spans="2:4" ht="18">
      <c r="B6" s="76" t="s">
        <v>145</v>
      </c>
      <c r="C6" s="28"/>
      <c r="D6" s="28"/>
    </row>
  </sheetData>
  <printOptions horizontalCentered="1"/>
  <pageMargins left="0.55118110236220474" right="0.15748031496062992" top="0.47244094488188981" bottom="0.47244094488188981" header="0.31496062992125984" footer="0.15748031496062992"/>
  <pageSetup paperSize="9" scale="70" orientation="portrait" r:id="rId1"/>
  <headerFooter>
    <oddFooter xml:space="preserve">&amp;R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zoomScale="80" zoomScaleNormal="80" workbookViewId="0">
      <pane ySplit="5" topLeftCell="A6" activePane="bottomLeft" state="frozen"/>
      <selection pane="bottomLeft" activeCell="N12" sqref="N12"/>
    </sheetView>
  </sheetViews>
  <sheetFormatPr defaultRowHeight="14.25" outlineLevelCol="1"/>
  <cols>
    <col min="1" max="1" width="50.85546875" style="36" customWidth="1"/>
    <col min="2" max="3" width="52.140625" hidden="1" customWidth="1" outlineLevel="1"/>
    <col min="4" max="4" width="14.7109375" hidden="1" customWidth="1" outlineLevel="1"/>
    <col min="5" max="6" width="14.7109375" style="60" hidden="1" customWidth="1" outlineLevel="1"/>
    <col min="7" max="7" width="14.7109375" style="60" customWidth="1" collapsed="1"/>
    <col min="8" max="10" width="14.7109375" style="60" customWidth="1"/>
    <col min="11" max="11" width="14.7109375" style="60" hidden="1" customWidth="1" outlineLevel="1"/>
    <col min="12" max="12" width="8.85546875" collapsed="1"/>
  </cols>
  <sheetData>
    <row r="1" spans="1:12" ht="15.75">
      <c r="A1" s="35"/>
      <c r="B1" s="8"/>
      <c r="C1" s="8"/>
      <c r="D1" s="9"/>
      <c r="E1" s="59"/>
      <c r="F1" s="59"/>
      <c r="G1" s="59"/>
      <c r="H1" s="59"/>
      <c r="I1" s="59"/>
      <c r="J1" s="59"/>
      <c r="K1" s="59"/>
      <c r="L1" s="9"/>
    </row>
    <row r="2" spans="1:12" ht="31.9" customHeight="1">
      <c r="A2" s="150" t="str">
        <f>IF(Contents!$A$1=1,"Календар планових платежів за зовнішньою заборгованістю перед нерезидентами за станом на 01.10.2020¹","Debt-service payment schedule for external debt as of October 1, 2020¹")</f>
        <v>Debt-service payment schedule for external debt as of October 1, 2020¹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2">
      <c r="G3" s="61"/>
      <c r="H3" s="151" t="str">
        <f>IF(Contents!$A$1=1,"млн дол. США","Millions of USD")</f>
        <v>Millions of USD</v>
      </c>
      <c r="I3" s="151"/>
      <c r="J3" s="151"/>
      <c r="K3" s="151"/>
    </row>
    <row r="4" spans="1:12" ht="26.45" customHeight="1">
      <c r="A4" s="37"/>
      <c r="B4" s="1"/>
      <c r="C4" s="1"/>
      <c r="D4" s="152" t="str">
        <f>IF(Contents!$A$1=1,"Обсяги платежів у 2020 році","Payments in 2020")</f>
        <v>Payments in 2020</v>
      </c>
      <c r="E4" s="152"/>
      <c r="F4" s="152"/>
      <c r="G4" s="152"/>
      <c r="H4" s="152" t="str">
        <f>IF(Contents!$A$1=1,"Обсяги платежів у 2021 році","Payments in 2021")</f>
        <v>Payments in 2021</v>
      </c>
      <c r="I4" s="152"/>
      <c r="J4" s="152"/>
      <c r="K4" s="152"/>
    </row>
    <row r="5" spans="1:12" s="20" customFormat="1" ht="15">
      <c r="A5" s="38"/>
      <c r="B5" s="19"/>
      <c r="C5" s="19"/>
      <c r="D5" s="18" t="s">
        <v>20</v>
      </c>
      <c r="E5" s="62" t="s">
        <v>21</v>
      </c>
      <c r="F5" s="62" t="s">
        <v>22</v>
      </c>
      <c r="G5" s="62" t="s">
        <v>23</v>
      </c>
      <c r="H5" s="63" t="s">
        <v>26</v>
      </c>
      <c r="I5" s="62" t="s">
        <v>27</v>
      </c>
      <c r="J5" s="62" t="s">
        <v>28</v>
      </c>
      <c r="K5" s="62" t="s">
        <v>29</v>
      </c>
    </row>
    <row r="6" spans="1:12" ht="15.6" customHeight="1">
      <c r="A6" s="39" t="str">
        <f>IF(Contents!$A$1=1,B6,C6)</f>
        <v>General Government 2/</v>
      </c>
      <c r="B6" s="10" t="s">
        <v>10</v>
      </c>
      <c r="C6" s="10" t="s">
        <v>11</v>
      </c>
      <c r="D6" s="24">
        <v>0</v>
      </c>
      <c r="E6" s="64">
        <v>0</v>
      </c>
      <c r="F6" s="64">
        <v>0</v>
      </c>
      <c r="G6" s="65">
        <v>482.18997225707636</v>
      </c>
      <c r="H6" s="66">
        <v>1419.7122210440111</v>
      </c>
      <c r="I6" s="64">
        <v>639.91224151325719</v>
      </c>
      <c r="J6" s="64">
        <v>3318.8686360167749</v>
      </c>
      <c r="K6" s="65">
        <v>788.61023492270056</v>
      </c>
    </row>
    <row r="7" spans="1:12">
      <c r="A7" s="40" t="str">
        <f>IF(Contents!$A$1=1,B7,C7)</f>
        <v>principal</v>
      </c>
      <c r="B7" s="11" t="s">
        <v>0</v>
      </c>
      <c r="C7" s="11" t="s">
        <v>8</v>
      </c>
      <c r="D7" s="25">
        <v>0</v>
      </c>
      <c r="E7" s="67">
        <v>0</v>
      </c>
      <c r="F7" s="67">
        <v>0</v>
      </c>
      <c r="G7" s="68">
        <v>227.87368533767878</v>
      </c>
      <c r="H7" s="69">
        <v>564.59828447316499</v>
      </c>
      <c r="I7" s="67">
        <v>288.71565695121205</v>
      </c>
      <c r="J7" s="67">
        <v>2557.9880395528598</v>
      </c>
      <c r="K7" s="68">
        <v>524.69742479125625</v>
      </c>
    </row>
    <row r="8" spans="1:12">
      <c r="A8" s="40" t="str">
        <f>IF(Contents!$A$1=1,B8,C8)</f>
        <v>interest</v>
      </c>
      <c r="B8" s="11" t="s">
        <v>1</v>
      </c>
      <c r="C8" s="11" t="s">
        <v>9</v>
      </c>
      <c r="D8" s="25">
        <v>0</v>
      </c>
      <c r="E8" s="67">
        <v>0</v>
      </c>
      <c r="F8" s="67">
        <v>0</v>
      </c>
      <c r="G8" s="68">
        <v>254.31628691939758</v>
      </c>
      <c r="H8" s="69">
        <v>855.11393657084602</v>
      </c>
      <c r="I8" s="67">
        <v>351.19658456204519</v>
      </c>
      <c r="J8" s="67">
        <v>760.88059646391525</v>
      </c>
      <c r="K8" s="68">
        <v>263.91281013144425</v>
      </c>
    </row>
    <row r="9" spans="1:12">
      <c r="A9" s="41" t="str">
        <f>IF(Contents!$A$1=1,B9,C9)</f>
        <v>including</v>
      </c>
      <c r="B9" s="13" t="s">
        <v>44</v>
      </c>
      <c r="C9" s="13" t="s">
        <v>45</v>
      </c>
      <c r="D9" s="25"/>
      <c r="E9" s="67"/>
      <c r="F9" s="67"/>
      <c r="G9" s="68"/>
      <c r="H9" s="69"/>
      <c r="I9" s="67"/>
      <c r="J9" s="67"/>
      <c r="K9" s="68"/>
    </row>
    <row r="10" spans="1:12">
      <c r="A10" s="42" t="str">
        <f>IF(Contents!$A$1=1,B10,C10)</f>
        <v>Loans</v>
      </c>
      <c r="B10" s="34" t="s">
        <v>46</v>
      </c>
      <c r="C10" s="34" t="s">
        <v>47</v>
      </c>
      <c r="D10" s="25">
        <v>0</v>
      </c>
      <c r="E10" s="67">
        <v>0</v>
      </c>
      <c r="F10" s="67">
        <v>0</v>
      </c>
      <c r="G10" s="68">
        <v>266.73411479962215</v>
      </c>
      <c r="H10" s="69">
        <v>460.26148376690116</v>
      </c>
      <c r="I10" s="67">
        <v>298.36124368215843</v>
      </c>
      <c r="J10" s="67">
        <v>497.62100305209265</v>
      </c>
      <c r="K10" s="68">
        <v>511.6408917162064</v>
      </c>
    </row>
    <row r="11" spans="1:12">
      <c r="A11" s="43" t="str">
        <f>IF(Contents!$A$1=1,B11,C11)</f>
        <v>principal</v>
      </c>
      <c r="B11" s="32" t="s">
        <v>0</v>
      </c>
      <c r="C11" s="32" t="s">
        <v>8</v>
      </c>
      <c r="D11" s="25">
        <v>0</v>
      </c>
      <c r="E11" s="67">
        <v>0</v>
      </c>
      <c r="F11" s="67">
        <v>0</v>
      </c>
      <c r="G11" s="68">
        <v>174.88570296380558</v>
      </c>
      <c r="H11" s="69">
        <v>381.64173766745876</v>
      </c>
      <c r="I11" s="67">
        <v>193.48091986160787</v>
      </c>
      <c r="J11" s="67">
        <v>414.04494265156711</v>
      </c>
      <c r="K11" s="68">
        <v>406.16034063869205</v>
      </c>
    </row>
    <row r="12" spans="1:12">
      <c r="A12" s="43" t="str">
        <f>IF(Contents!$A$1=1,B12,C12)</f>
        <v>interest</v>
      </c>
      <c r="B12" s="32" t="s">
        <v>1</v>
      </c>
      <c r="C12" s="32" t="s">
        <v>9</v>
      </c>
      <c r="D12" s="25">
        <v>0</v>
      </c>
      <c r="E12" s="67">
        <v>0</v>
      </c>
      <c r="F12" s="67">
        <v>0</v>
      </c>
      <c r="G12" s="68">
        <v>91.848411835816535</v>
      </c>
      <c r="H12" s="69">
        <v>78.619746099442409</v>
      </c>
      <c r="I12" s="67">
        <v>104.88032382055057</v>
      </c>
      <c r="J12" s="67">
        <v>83.57606040052552</v>
      </c>
      <c r="K12" s="68">
        <v>105.48055107751435</v>
      </c>
    </row>
    <row r="13" spans="1:12">
      <c r="A13" s="44" t="str">
        <f>IF(Contents!$A$1=1,B13,C13)</f>
        <v>Eurobonds</v>
      </c>
      <c r="B13" s="34" t="s">
        <v>49</v>
      </c>
      <c r="C13" s="34" t="s">
        <v>48</v>
      </c>
      <c r="D13" s="25">
        <v>0</v>
      </c>
      <c r="E13" s="67">
        <v>0</v>
      </c>
      <c r="F13" s="67">
        <v>0</v>
      </c>
      <c r="G13" s="68">
        <v>82.315200000000004</v>
      </c>
      <c r="H13" s="69">
        <v>642.63132000000007</v>
      </c>
      <c r="I13" s="67">
        <v>192.08320000000001</v>
      </c>
      <c r="J13" s="67">
        <v>2533.01982</v>
      </c>
      <c r="K13" s="68">
        <v>110.0044</v>
      </c>
    </row>
    <row r="14" spans="1:12">
      <c r="A14" s="45" t="str">
        <f>IF(Contents!$A$1=1,B14,C14)</f>
        <v>principal</v>
      </c>
      <c r="B14" s="32" t="s">
        <v>0</v>
      </c>
      <c r="C14" s="32" t="s">
        <v>8</v>
      </c>
      <c r="D14" s="25">
        <v>0</v>
      </c>
      <c r="E14" s="67">
        <v>0</v>
      </c>
      <c r="F14" s="67">
        <v>0</v>
      </c>
      <c r="G14" s="68">
        <v>0</v>
      </c>
      <c r="H14" s="69">
        <v>0</v>
      </c>
      <c r="I14" s="67">
        <v>25.28725</v>
      </c>
      <c r="J14" s="67">
        <v>1974.146</v>
      </c>
      <c r="K14" s="68">
        <v>25.28725</v>
      </c>
    </row>
    <row r="15" spans="1:12">
      <c r="A15" s="45" t="str">
        <f>IF(Contents!$A$1=1,B15,C15)</f>
        <v>interest</v>
      </c>
      <c r="B15" s="32" t="s">
        <v>1</v>
      </c>
      <c r="C15" s="32" t="s">
        <v>9</v>
      </c>
      <c r="D15" s="25">
        <v>0</v>
      </c>
      <c r="E15" s="67">
        <v>0</v>
      </c>
      <c r="F15" s="67">
        <v>0</v>
      </c>
      <c r="G15" s="68">
        <v>82.315200000000004</v>
      </c>
      <c r="H15" s="69">
        <v>642.63132000000007</v>
      </c>
      <c r="I15" s="67">
        <v>166.79595</v>
      </c>
      <c r="J15" s="67">
        <v>558.87382000000002</v>
      </c>
      <c r="K15" s="68">
        <v>84.717150000000004</v>
      </c>
    </row>
    <row r="16" spans="1:12">
      <c r="A16" s="44" t="str">
        <f>IF(Contents!$A$1=1,B16,C16)</f>
        <v>Domestic government bonds by non-residents</v>
      </c>
      <c r="B16" s="34" t="s">
        <v>51</v>
      </c>
      <c r="C16" s="34" t="s">
        <v>50</v>
      </c>
      <c r="D16" s="25">
        <v>0</v>
      </c>
      <c r="E16" s="67">
        <v>0</v>
      </c>
      <c r="F16" s="67">
        <v>0</v>
      </c>
      <c r="G16" s="68">
        <v>132.78532373837851</v>
      </c>
      <c r="H16" s="69">
        <v>316.48455532052486</v>
      </c>
      <c r="I16" s="67">
        <v>149.14326747082043</v>
      </c>
      <c r="J16" s="67">
        <v>287.8923429359445</v>
      </c>
      <c r="K16" s="68">
        <v>166.62947317775601</v>
      </c>
    </row>
    <row r="17" spans="1:11">
      <c r="A17" s="45" t="str">
        <f>IF(Contents!$A$1=1,B17,C17)</f>
        <v>principal</v>
      </c>
      <c r="B17" s="32" t="s">
        <v>0</v>
      </c>
      <c r="C17" s="32" t="s">
        <v>8</v>
      </c>
      <c r="D17" s="25">
        <v>0</v>
      </c>
      <c r="E17" s="67">
        <v>0</v>
      </c>
      <c r="F17" s="67">
        <v>0</v>
      </c>
      <c r="G17" s="68">
        <v>52.98798237387318</v>
      </c>
      <c r="H17" s="69">
        <v>182.95654680570624</v>
      </c>
      <c r="I17" s="67">
        <v>69.947487089604181</v>
      </c>
      <c r="J17" s="67">
        <v>169.797096901293</v>
      </c>
      <c r="K17" s="68">
        <v>93.249834152564219</v>
      </c>
    </row>
    <row r="18" spans="1:11">
      <c r="A18" s="45" t="str">
        <f>IF(Contents!$A$1=1,B18,C18)</f>
        <v>interest</v>
      </c>
      <c r="B18" s="32" t="s">
        <v>1</v>
      </c>
      <c r="C18" s="32" t="s">
        <v>9</v>
      </c>
      <c r="D18" s="25">
        <v>0</v>
      </c>
      <c r="E18" s="67">
        <v>0</v>
      </c>
      <c r="F18" s="67">
        <v>0</v>
      </c>
      <c r="G18" s="68">
        <v>79.797341364505343</v>
      </c>
      <c r="H18" s="69">
        <v>133.52800851481862</v>
      </c>
      <c r="I18" s="67">
        <v>79.195780381216252</v>
      </c>
      <c r="J18" s="67">
        <v>118.09524603465152</v>
      </c>
      <c r="K18" s="68">
        <v>73.379639025191793</v>
      </c>
    </row>
    <row r="19" spans="1:11" ht="15.6" customHeight="1">
      <c r="A19" s="46" t="str">
        <f>IF(Contents!$A$1=1,B19,C19)</f>
        <v>Central Bank</v>
      </c>
      <c r="B19" s="12" t="s">
        <v>2</v>
      </c>
      <c r="C19" s="12" t="s">
        <v>6</v>
      </c>
      <c r="D19" s="24">
        <v>0</v>
      </c>
      <c r="E19" s="64">
        <v>0</v>
      </c>
      <c r="F19" s="64">
        <v>0</v>
      </c>
      <c r="G19" s="65">
        <v>44.555791605139021</v>
      </c>
      <c r="H19" s="66">
        <v>457.45923529396941</v>
      </c>
      <c r="I19" s="64">
        <v>39.462085619500513</v>
      </c>
      <c r="J19" s="64">
        <v>453.38968058137687</v>
      </c>
      <c r="K19" s="65">
        <v>122.57956633933892</v>
      </c>
    </row>
    <row r="20" spans="1:11">
      <c r="A20" s="40" t="str">
        <f>IF(Contents!$A$1=1,B20,C20)</f>
        <v>principal</v>
      </c>
      <c r="B20" s="11" t="s">
        <v>0</v>
      </c>
      <c r="C20" s="11" t="s">
        <v>8</v>
      </c>
      <c r="D20" s="25">
        <v>0</v>
      </c>
      <c r="E20" s="67">
        <v>0</v>
      </c>
      <c r="F20" s="67">
        <v>0</v>
      </c>
      <c r="G20" s="68">
        <v>0</v>
      </c>
      <c r="H20" s="69">
        <v>413.98171381386527</v>
      </c>
      <c r="I20" s="67">
        <v>0</v>
      </c>
      <c r="J20" s="67">
        <v>413.98171381386527</v>
      </c>
      <c r="K20" s="68">
        <v>86.102500312346564</v>
      </c>
    </row>
    <row r="21" spans="1:11">
      <c r="A21" s="40" t="str">
        <f>IF(Contents!$A$1=1,B21,C21)</f>
        <v>interest</v>
      </c>
      <c r="B21" s="11" t="s">
        <v>1</v>
      </c>
      <c r="C21" s="11" t="s">
        <v>9</v>
      </c>
      <c r="D21" s="25">
        <v>0</v>
      </c>
      <c r="E21" s="67">
        <v>0</v>
      </c>
      <c r="F21" s="67">
        <v>0</v>
      </c>
      <c r="G21" s="68">
        <v>44.555791605139021</v>
      </c>
      <c r="H21" s="69">
        <v>43.477521480104173</v>
      </c>
      <c r="I21" s="67">
        <v>39.462085619500513</v>
      </c>
      <c r="J21" s="67">
        <v>39.407966767511603</v>
      </c>
      <c r="K21" s="68">
        <v>36.477066026992361</v>
      </c>
    </row>
    <row r="22" spans="1:11">
      <c r="A22" s="41" t="str">
        <f>IF(Contents!$A$1=1,B22,C22)</f>
        <v>including</v>
      </c>
      <c r="B22" s="13" t="s">
        <v>44</v>
      </c>
      <c r="C22" s="13" t="s">
        <v>45</v>
      </c>
      <c r="D22" s="25"/>
      <c r="E22" s="67"/>
      <c r="F22" s="67"/>
      <c r="G22" s="68"/>
      <c r="H22" s="69"/>
      <c r="I22" s="67"/>
      <c r="J22" s="67"/>
      <c r="K22" s="68"/>
    </row>
    <row r="23" spans="1:11">
      <c r="A23" s="42" t="str">
        <f>IF(Contents!$A$1=1,B23,C23)</f>
        <v>Loans</v>
      </c>
      <c r="B23" s="34" t="s">
        <v>46</v>
      </c>
      <c r="C23" s="34" t="s">
        <v>47</v>
      </c>
      <c r="D23" s="25">
        <v>0</v>
      </c>
      <c r="E23" s="67">
        <v>0</v>
      </c>
      <c r="F23" s="67">
        <v>0</v>
      </c>
      <c r="G23" s="68">
        <v>44.532224586479494</v>
      </c>
      <c r="H23" s="69">
        <v>457.43702517705918</v>
      </c>
      <c r="I23" s="67">
        <v>39.440560991337016</v>
      </c>
      <c r="J23" s="67">
        <v>453.36743105238259</v>
      </c>
      <c r="K23" s="68">
        <v>122.55731681034464</v>
      </c>
    </row>
    <row r="24" spans="1:11">
      <c r="A24" s="43" t="str">
        <f>IF(Contents!$A$1=1,B24,C24)</f>
        <v>principal</v>
      </c>
      <c r="B24" s="32" t="s">
        <v>0</v>
      </c>
      <c r="C24" s="32" t="s">
        <v>8</v>
      </c>
      <c r="D24" s="25">
        <v>0</v>
      </c>
      <c r="E24" s="67">
        <v>0</v>
      </c>
      <c r="F24" s="67">
        <v>0</v>
      </c>
      <c r="G24" s="68">
        <v>0</v>
      </c>
      <c r="H24" s="69">
        <v>413.98171381386527</v>
      </c>
      <c r="I24" s="67">
        <v>0</v>
      </c>
      <c r="J24" s="67">
        <v>413.98171381386527</v>
      </c>
      <c r="K24" s="68">
        <v>86.102500312346564</v>
      </c>
    </row>
    <row r="25" spans="1:11">
      <c r="A25" s="43" t="str">
        <f>IF(Contents!$A$1=1,B25,C25)</f>
        <v>interest</v>
      </c>
      <c r="B25" s="32" t="s">
        <v>1</v>
      </c>
      <c r="C25" s="32" t="s">
        <v>9</v>
      </c>
      <c r="D25" s="25">
        <v>0</v>
      </c>
      <c r="E25" s="67">
        <v>0</v>
      </c>
      <c r="F25" s="67">
        <v>0</v>
      </c>
      <c r="G25" s="68">
        <v>44.532224586479494</v>
      </c>
      <c r="H25" s="69">
        <v>43.455311363193907</v>
      </c>
      <c r="I25" s="67">
        <v>39.440560991337016</v>
      </c>
      <c r="J25" s="67">
        <v>39.38571723851733</v>
      </c>
      <c r="K25" s="68">
        <v>36.454816497998088</v>
      </c>
    </row>
    <row r="26" spans="1:11" ht="15.6" customHeight="1">
      <c r="A26" s="46" t="str">
        <f>IF(Contents!$A$1=1,B26,C26)</f>
        <v>Deposit-Taking Corporations, except the Central Bank 3/</v>
      </c>
      <c r="B26" s="12" t="s">
        <v>12</v>
      </c>
      <c r="C26" s="12" t="s">
        <v>13</v>
      </c>
      <c r="D26" s="24">
        <v>0</v>
      </c>
      <c r="E26" s="64">
        <v>0</v>
      </c>
      <c r="F26" s="64">
        <v>0</v>
      </c>
      <c r="G26" s="65">
        <v>269.19312225504405</v>
      </c>
      <c r="H26" s="66">
        <v>715.89808642965659</v>
      </c>
      <c r="I26" s="64">
        <v>235.05750692930582</v>
      </c>
      <c r="J26" s="64">
        <v>218.34318405888641</v>
      </c>
      <c r="K26" s="65">
        <v>186.53302336234896</v>
      </c>
    </row>
    <row r="27" spans="1:11">
      <c r="A27" s="40" t="str">
        <f>IF(Contents!$A$1=1,B27,C27)</f>
        <v>principal</v>
      </c>
      <c r="B27" s="11" t="s">
        <v>0</v>
      </c>
      <c r="C27" s="11" t="s">
        <v>8</v>
      </c>
      <c r="D27" s="25">
        <v>0</v>
      </c>
      <c r="E27" s="67">
        <v>0</v>
      </c>
      <c r="F27" s="67">
        <v>0</v>
      </c>
      <c r="G27" s="68">
        <v>232.08005248475473</v>
      </c>
      <c r="H27" s="69">
        <v>642.58472520194209</v>
      </c>
      <c r="I27" s="67">
        <v>200.37044833484549</v>
      </c>
      <c r="J27" s="67">
        <v>176.47374844770445</v>
      </c>
      <c r="K27" s="68">
        <v>159.97742073527706</v>
      </c>
    </row>
    <row r="28" spans="1:11">
      <c r="A28" s="40" t="str">
        <f>IF(Contents!$A$1=1,B28,C28)</f>
        <v>interest</v>
      </c>
      <c r="B28" s="11" t="s">
        <v>1</v>
      </c>
      <c r="C28" s="11" t="s">
        <v>9</v>
      </c>
      <c r="D28" s="25">
        <v>0</v>
      </c>
      <c r="E28" s="67">
        <v>0</v>
      </c>
      <c r="F28" s="67">
        <v>0</v>
      </c>
      <c r="G28" s="68">
        <v>37.1130697702893</v>
      </c>
      <c r="H28" s="69">
        <v>73.313361227714452</v>
      </c>
      <c r="I28" s="67">
        <v>34.687058594460318</v>
      </c>
      <c r="J28" s="67">
        <v>41.869435611181956</v>
      </c>
      <c r="K28" s="68">
        <v>26.555602627071899</v>
      </c>
    </row>
    <row r="29" spans="1:11">
      <c r="A29" s="41" t="str">
        <f>IF(Contents!$A$1=1,B29,C29)</f>
        <v>including</v>
      </c>
      <c r="B29" s="13" t="s">
        <v>44</v>
      </c>
      <c r="C29" s="13" t="s">
        <v>45</v>
      </c>
      <c r="D29" s="25"/>
      <c r="E29" s="67"/>
      <c r="F29" s="67"/>
      <c r="G29" s="68"/>
      <c r="H29" s="69"/>
      <c r="I29" s="67"/>
      <c r="J29" s="67"/>
      <c r="K29" s="68"/>
    </row>
    <row r="30" spans="1:11">
      <c r="A30" s="42" t="str">
        <f>IF(Contents!$A$1=1,B30,C30)</f>
        <v>Loans</v>
      </c>
      <c r="B30" s="34" t="s">
        <v>46</v>
      </c>
      <c r="C30" s="34" t="s">
        <v>47</v>
      </c>
      <c r="D30" s="25">
        <v>0</v>
      </c>
      <c r="E30" s="67">
        <v>0</v>
      </c>
      <c r="F30" s="67">
        <v>0</v>
      </c>
      <c r="G30" s="68">
        <v>136.96305032733716</v>
      </c>
      <c r="H30" s="69">
        <v>118.41718858016587</v>
      </c>
      <c r="I30" s="67">
        <v>128.70243760726206</v>
      </c>
      <c r="J30" s="67">
        <v>57.168238764841128</v>
      </c>
      <c r="K30" s="68">
        <v>107.1136101356128</v>
      </c>
    </row>
    <row r="31" spans="1:11">
      <c r="A31" s="43" t="str">
        <f>IF(Contents!$A$1=1,B31,C31)</f>
        <v>principal</v>
      </c>
      <c r="B31" s="32" t="s">
        <v>0</v>
      </c>
      <c r="C31" s="32" t="s">
        <v>8</v>
      </c>
      <c r="D31" s="25">
        <v>0</v>
      </c>
      <c r="E31" s="67">
        <v>0</v>
      </c>
      <c r="F31" s="67">
        <v>0</v>
      </c>
      <c r="G31" s="68">
        <v>119.10364680881459</v>
      </c>
      <c r="H31" s="69">
        <v>107.96418337581184</v>
      </c>
      <c r="I31" s="67">
        <v>109.42425871976346</v>
      </c>
      <c r="J31" s="67">
        <v>49.616758868127967</v>
      </c>
      <c r="K31" s="68">
        <v>92.138962366760623</v>
      </c>
    </row>
    <row r="32" spans="1:11">
      <c r="A32" s="43" t="str">
        <f>IF(Contents!$A$1=1,B32,C32)</f>
        <v>interest</v>
      </c>
      <c r="B32" s="32" t="s">
        <v>1</v>
      </c>
      <c r="C32" s="32" t="s">
        <v>9</v>
      </c>
      <c r="D32" s="25">
        <v>0</v>
      </c>
      <c r="E32" s="67">
        <v>0</v>
      </c>
      <c r="F32" s="67">
        <v>0</v>
      </c>
      <c r="G32" s="68">
        <v>17.859403518522555</v>
      </c>
      <c r="H32" s="69">
        <v>10.453005204354023</v>
      </c>
      <c r="I32" s="67">
        <v>19.278178887498598</v>
      </c>
      <c r="J32" s="67">
        <v>7.5514798967131593</v>
      </c>
      <c r="K32" s="68">
        <v>14.974647768852179</v>
      </c>
    </row>
    <row r="33" spans="1:15">
      <c r="A33" s="44" t="str">
        <f>IF(Contents!$A$1=1,B33,C33)</f>
        <v>Eurobonds</v>
      </c>
      <c r="B33" s="34" t="s">
        <v>49</v>
      </c>
      <c r="C33" s="34" t="s">
        <v>48</v>
      </c>
      <c r="D33" s="25">
        <v>0</v>
      </c>
      <c r="E33" s="67">
        <v>0</v>
      </c>
      <c r="F33" s="67">
        <v>0</v>
      </c>
      <c r="G33" s="68">
        <v>79.658779620000004</v>
      </c>
      <c r="H33" s="69">
        <v>583.00116041579497</v>
      </c>
      <c r="I33" s="67">
        <v>76.655378580000004</v>
      </c>
      <c r="J33" s="67">
        <v>147.79018166999998</v>
      </c>
      <c r="K33" s="68">
        <v>73.651977529999996</v>
      </c>
    </row>
    <row r="34" spans="1:15">
      <c r="A34" s="45" t="str">
        <f>IF(Contents!$A$1=1,B34,C34)</f>
        <v>principal</v>
      </c>
      <c r="B34" s="32" t="s">
        <v>0</v>
      </c>
      <c r="C34" s="32" t="s">
        <v>8</v>
      </c>
      <c r="D34" s="25">
        <v>0</v>
      </c>
      <c r="E34" s="67">
        <v>0</v>
      </c>
      <c r="F34" s="67">
        <v>0</v>
      </c>
      <c r="G34" s="68">
        <v>62.408333339999999</v>
      </c>
      <c r="H34" s="69">
        <v>520.90243064648496</v>
      </c>
      <c r="I34" s="67">
        <v>62.408333339999999</v>
      </c>
      <c r="J34" s="67">
        <v>114.12291667</v>
      </c>
      <c r="K34" s="68">
        <v>62.408333339999999</v>
      </c>
    </row>
    <row r="35" spans="1:15">
      <c r="A35" s="45" t="str">
        <f>IF(Contents!$A$1=1,B35,C35)</f>
        <v>interest</v>
      </c>
      <c r="B35" s="32" t="s">
        <v>1</v>
      </c>
      <c r="C35" s="32" t="s">
        <v>9</v>
      </c>
      <c r="D35" s="25">
        <v>0</v>
      </c>
      <c r="E35" s="67">
        <v>0</v>
      </c>
      <c r="F35" s="67">
        <v>0</v>
      </c>
      <c r="G35" s="68">
        <v>17.250446280000002</v>
      </c>
      <c r="H35" s="69">
        <v>62.098729769309998</v>
      </c>
      <c r="I35" s="67">
        <v>14.247045240000002</v>
      </c>
      <c r="J35" s="67">
        <v>33.667265</v>
      </c>
      <c r="K35" s="68">
        <v>11.243644190000001</v>
      </c>
    </row>
    <row r="36" spans="1:15">
      <c r="A36" s="44" t="str">
        <f>IF(Contents!$A$1=1,B36,C36)</f>
        <v>Deposits</v>
      </c>
      <c r="B36" s="34" t="s">
        <v>53</v>
      </c>
      <c r="C36" s="34" t="s">
        <v>52</v>
      </c>
      <c r="D36" s="25">
        <v>0</v>
      </c>
      <c r="E36" s="67">
        <v>0</v>
      </c>
      <c r="F36" s="67">
        <v>0</v>
      </c>
      <c r="G36" s="68">
        <v>52.571292307706905</v>
      </c>
      <c r="H36" s="69">
        <v>14.479737433695618</v>
      </c>
      <c r="I36" s="67">
        <v>29.699690742043778</v>
      </c>
      <c r="J36" s="67">
        <v>13.384763624045284</v>
      </c>
      <c r="K36" s="68">
        <v>5.7674356967361682</v>
      </c>
    </row>
    <row r="37" spans="1:15">
      <c r="A37" s="45" t="str">
        <f>IF(Contents!$A$1=1,B37,C37)</f>
        <v>principal</v>
      </c>
      <c r="B37" s="32" t="s">
        <v>0</v>
      </c>
      <c r="C37" s="32" t="s">
        <v>8</v>
      </c>
      <c r="D37" s="25">
        <v>0</v>
      </c>
      <c r="E37" s="67">
        <v>0</v>
      </c>
      <c r="F37" s="67">
        <v>0</v>
      </c>
      <c r="G37" s="68">
        <v>50.568072335940158</v>
      </c>
      <c r="H37" s="69">
        <v>13.718111179645179</v>
      </c>
      <c r="I37" s="67">
        <v>28.537856275082056</v>
      </c>
      <c r="J37" s="67">
        <v>12.73407290957649</v>
      </c>
      <c r="K37" s="68">
        <v>5.43012502851645</v>
      </c>
    </row>
    <row r="38" spans="1:15">
      <c r="A38" s="45" t="str">
        <f>IF(Contents!$A$1=1,B38,C38)</f>
        <v>interest</v>
      </c>
      <c r="B38" s="32" t="s">
        <v>1</v>
      </c>
      <c r="C38" s="32" t="s">
        <v>9</v>
      </c>
      <c r="D38" s="25">
        <v>0</v>
      </c>
      <c r="E38" s="67">
        <v>0</v>
      </c>
      <c r="F38" s="67">
        <v>0</v>
      </c>
      <c r="G38" s="68">
        <v>2.0032199717667472</v>
      </c>
      <c r="H38" s="69">
        <v>0.76162625405043949</v>
      </c>
      <c r="I38" s="67">
        <v>1.16183446696172</v>
      </c>
      <c r="J38" s="67">
        <v>0.65069071446879501</v>
      </c>
      <c r="K38" s="68">
        <v>0.33731066821971867</v>
      </c>
    </row>
    <row r="39" spans="1:15" ht="15.6" customHeight="1">
      <c r="A39" s="46" t="str">
        <f>IF(Contents!$A$1=1,B39,C39)</f>
        <v>Other Sectors (inc. Guaranteed by State) 4/</v>
      </c>
      <c r="B39" s="12" t="s">
        <v>37</v>
      </c>
      <c r="C39" s="12" t="s">
        <v>39</v>
      </c>
      <c r="D39" s="24">
        <v>0</v>
      </c>
      <c r="E39" s="64">
        <v>0</v>
      </c>
      <c r="F39" s="64">
        <v>0</v>
      </c>
      <c r="G39" s="65">
        <v>3672.9896062364378</v>
      </c>
      <c r="H39" s="66">
        <v>1024.9432975592445</v>
      </c>
      <c r="I39" s="64">
        <v>1098.1375716585394</v>
      </c>
      <c r="J39" s="64">
        <v>992.58303963224216</v>
      </c>
      <c r="K39" s="65">
        <v>1212.4187986342322</v>
      </c>
    </row>
    <row r="40" spans="1:15">
      <c r="A40" s="40" t="str">
        <f>IF(Contents!$A$1=1,B40,C40)</f>
        <v>principal</v>
      </c>
      <c r="B40" s="11" t="s">
        <v>0</v>
      </c>
      <c r="C40" s="11" t="s">
        <v>8</v>
      </c>
      <c r="D40" s="25">
        <v>0</v>
      </c>
      <c r="E40" s="67">
        <v>0</v>
      </c>
      <c r="F40" s="67">
        <v>0</v>
      </c>
      <c r="G40" s="68">
        <v>2899.618056338702</v>
      </c>
      <c r="H40" s="69">
        <v>694.75940071864261</v>
      </c>
      <c r="I40" s="67">
        <v>889.72037103104276</v>
      </c>
      <c r="J40" s="67">
        <v>708.5072306098449</v>
      </c>
      <c r="K40" s="68">
        <v>948.48939696091463</v>
      </c>
    </row>
    <row r="41" spans="1:15">
      <c r="A41" s="40" t="str">
        <f>IF(Contents!$A$1=1,B41,C41)</f>
        <v>interest</v>
      </c>
      <c r="B41" s="11" t="s">
        <v>1</v>
      </c>
      <c r="C41" s="11" t="s">
        <v>9</v>
      </c>
      <c r="D41" s="25">
        <v>0</v>
      </c>
      <c r="E41" s="67">
        <v>0</v>
      </c>
      <c r="F41" s="67">
        <v>0</v>
      </c>
      <c r="G41" s="68">
        <v>773.37154989773603</v>
      </c>
      <c r="H41" s="69">
        <v>330.18389684060173</v>
      </c>
      <c r="I41" s="67">
        <v>208.4172006274967</v>
      </c>
      <c r="J41" s="67">
        <v>284.07580902239727</v>
      </c>
      <c r="K41" s="68">
        <v>263.92940167331767</v>
      </c>
      <c r="O41" s="23"/>
    </row>
    <row r="42" spans="1:15">
      <c r="A42" s="41" t="str">
        <f>IF(Contents!$A$1=1,B42,C42)</f>
        <v>including</v>
      </c>
      <c r="B42" s="13" t="s">
        <v>44</v>
      </c>
      <c r="C42" s="13" t="s">
        <v>45</v>
      </c>
      <c r="D42" s="25"/>
      <c r="E42" s="67"/>
      <c r="F42" s="67">
        <v>0</v>
      </c>
      <c r="G42" s="68"/>
      <c r="H42" s="69"/>
      <c r="I42" s="67"/>
      <c r="J42" s="67"/>
      <c r="K42" s="68"/>
      <c r="O42" s="23"/>
    </row>
    <row r="43" spans="1:15">
      <c r="A43" s="42" t="str">
        <f>IF(Contents!$A$1=1,B43,C43)</f>
        <v>Loans</v>
      </c>
      <c r="B43" s="34" t="s">
        <v>46</v>
      </c>
      <c r="C43" s="34" t="s">
        <v>47</v>
      </c>
      <c r="D43" s="25">
        <v>0</v>
      </c>
      <c r="E43" s="67">
        <v>0</v>
      </c>
      <c r="F43" s="67">
        <v>0</v>
      </c>
      <c r="G43" s="68">
        <v>3629.1352895964378</v>
      </c>
      <c r="H43" s="69">
        <v>891.56195621924439</v>
      </c>
      <c r="I43" s="67">
        <v>1058.0291855685396</v>
      </c>
      <c r="J43" s="67">
        <v>809.21745370673068</v>
      </c>
      <c r="K43" s="68">
        <v>1172.3327111542324</v>
      </c>
      <c r="O43" s="23"/>
    </row>
    <row r="44" spans="1:15">
      <c r="A44" s="43" t="str">
        <f>IF(Contents!$A$1=1,B44,C44)</f>
        <v>principal</v>
      </c>
      <c r="B44" s="32" t="s">
        <v>0</v>
      </c>
      <c r="C44" s="32" t="s">
        <v>8</v>
      </c>
      <c r="D44" s="25">
        <v>0</v>
      </c>
      <c r="E44" s="67">
        <v>0</v>
      </c>
      <c r="F44" s="67">
        <v>0</v>
      </c>
      <c r="G44" s="68">
        <v>2899.6180563387015</v>
      </c>
      <c r="H44" s="69">
        <v>644.75940071864261</v>
      </c>
      <c r="I44" s="67">
        <v>889.72037103104276</v>
      </c>
      <c r="J44" s="67">
        <v>658.5072306098449</v>
      </c>
      <c r="K44" s="68">
        <v>948.48939696091475</v>
      </c>
      <c r="O44" s="23"/>
    </row>
    <row r="45" spans="1:15">
      <c r="A45" s="43" t="str">
        <f>IF(Contents!$A$1=1,B45,C45)</f>
        <v>interest</v>
      </c>
      <c r="B45" s="32" t="s">
        <v>1</v>
      </c>
      <c r="C45" s="32" t="s">
        <v>9</v>
      </c>
      <c r="D45" s="25">
        <v>0</v>
      </c>
      <c r="E45" s="67">
        <v>0</v>
      </c>
      <c r="F45" s="67">
        <v>0</v>
      </c>
      <c r="G45" s="68">
        <v>729.51723325773617</v>
      </c>
      <c r="H45" s="69">
        <v>246.80255550060173</v>
      </c>
      <c r="I45" s="67">
        <v>168.30881453749672</v>
      </c>
      <c r="J45" s="67">
        <v>150.71022309688578</v>
      </c>
      <c r="K45" s="68">
        <v>223.8433141933177</v>
      </c>
      <c r="O45" s="23"/>
    </row>
    <row r="46" spans="1:15">
      <c r="A46" s="47" t="str">
        <f>IF(Contents!$A$1=1,B46,C46)</f>
        <v>incl. Guaranteed by State</v>
      </c>
      <c r="B46" s="33" t="s">
        <v>54</v>
      </c>
      <c r="C46" s="33" t="s">
        <v>61</v>
      </c>
      <c r="D46" s="25">
        <v>0</v>
      </c>
      <c r="E46" s="67">
        <v>0</v>
      </c>
      <c r="F46" s="67">
        <v>0</v>
      </c>
      <c r="G46" s="68">
        <v>55.419444520000006</v>
      </c>
      <c r="H46" s="69">
        <v>151.81912232000002</v>
      </c>
      <c r="I46" s="67">
        <v>27.01501215</v>
      </c>
      <c r="J46" s="67">
        <v>162.66016728</v>
      </c>
      <c r="K46" s="68">
        <v>27.948260239999989</v>
      </c>
      <c r="O46" s="23"/>
    </row>
    <row r="47" spans="1:15">
      <c r="A47" s="48" t="str">
        <f>IF(Contents!$A$1=1,B47,C47)</f>
        <v>principal</v>
      </c>
      <c r="B47" s="13" t="s">
        <v>0</v>
      </c>
      <c r="C47" s="13" t="s">
        <v>8</v>
      </c>
      <c r="D47" s="25">
        <v>0</v>
      </c>
      <c r="E47" s="67">
        <v>0</v>
      </c>
      <c r="F47" s="67">
        <v>0</v>
      </c>
      <c r="G47" s="68">
        <v>44.844715970000003</v>
      </c>
      <c r="H47" s="69">
        <v>108.64792632000001</v>
      </c>
      <c r="I47" s="67">
        <v>18.756811550000002</v>
      </c>
      <c r="J47" s="67">
        <v>112.62439689999998</v>
      </c>
      <c r="K47" s="68">
        <v>18.906811549999993</v>
      </c>
      <c r="O47" s="23"/>
    </row>
    <row r="48" spans="1:15">
      <c r="A48" s="48" t="str">
        <f>IF(Contents!$A$1=1,B48,C48)</f>
        <v>interest</v>
      </c>
      <c r="B48" s="13" t="s">
        <v>1</v>
      </c>
      <c r="C48" s="13" t="s">
        <v>9</v>
      </c>
      <c r="D48" s="25">
        <v>0</v>
      </c>
      <c r="E48" s="67">
        <v>0</v>
      </c>
      <c r="F48" s="67">
        <v>0</v>
      </c>
      <c r="G48" s="68">
        <v>10.574728550000005</v>
      </c>
      <c r="H48" s="69">
        <v>43.171195999999995</v>
      </c>
      <c r="I48" s="67">
        <v>8.2582005999999986</v>
      </c>
      <c r="J48" s="67">
        <v>50.035770380000002</v>
      </c>
      <c r="K48" s="68">
        <v>9.0414486899999957</v>
      </c>
      <c r="O48" s="23"/>
    </row>
    <row r="49" spans="1:15">
      <c r="A49" s="44" t="str">
        <f>IF(Contents!$A$1=1,B49,C49)</f>
        <v>Eurobonds</v>
      </c>
      <c r="B49" s="34" t="s">
        <v>49</v>
      </c>
      <c r="C49" s="34" t="s">
        <v>48</v>
      </c>
      <c r="D49" s="25">
        <v>0</v>
      </c>
      <c r="E49" s="67">
        <v>0</v>
      </c>
      <c r="F49" s="67">
        <v>0</v>
      </c>
      <c r="G49" s="68">
        <v>43.85431664</v>
      </c>
      <c r="H49" s="69">
        <v>133.38134134000001</v>
      </c>
      <c r="I49" s="67">
        <v>40.108386090000003</v>
      </c>
      <c r="J49" s="67">
        <v>183.3655859255114</v>
      </c>
      <c r="K49" s="68">
        <v>40.086087480000003</v>
      </c>
      <c r="O49" s="23"/>
    </row>
    <row r="50" spans="1:15">
      <c r="A50" s="45" t="str">
        <f>IF(Contents!$A$1=1,B50,C50)</f>
        <v>principal</v>
      </c>
      <c r="B50" s="32" t="s">
        <v>0</v>
      </c>
      <c r="C50" s="32" t="s">
        <v>8</v>
      </c>
      <c r="D50" s="25">
        <v>0</v>
      </c>
      <c r="E50" s="67">
        <v>0</v>
      </c>
      <c r="F50" s="67">
        <v>0</v>
      </c>
      <c r="G50" s="68">
        <v>0</v>
      </c>
      <c r="H50" s="69">
        <v>50</v>
      </c>
      <c r="I50" s="67">
        <v>0</v>
      </c>
      <c r="J50" s="67">
        <v>50</v>
      </c>
      <c r="K50" s="68">
        <v>0</v>
      </c>
      <c r="O50" s="23"/>
    </row>
    <row r="51" spans="1:15">
      <c r="A51" s="45" t="str">
        <f>IF(Contents!$A$1=1,B51,C51)</f>
        <v>interest</v>
      </c>
      <c r="B51" s="32" t="s">
        <v>1</v>
      </c>
      <c r="C51" s="32" t="s">
        <v>9</v>
      </c>
      <c r="D51" s="25">
        <v>0</v>
      </c>
      <c r="E51" s="67">
        <v>0</v>
      </c>
      <c r="F51" s="67">
        <v>0</v>
      </c>
      <c r="G51" s="68">
        <v>43.85431664</v>
      </c>
      <c r="H51" s="69">
        <v>83.381341340000006</v>
      </c>
      <c r="I51" s="67">
        <v>40.108386090000003</v>
      </c>
      <c r="J51" s="67">
        <v>133.3655859255114</v>
      </c>
      <c r="K51" s="68">
        <v>40.086087480000003</v>
      </c>
      <c r="O51" s="23"/>
    </row>
    <row r="52" spans="1:15" ht="15.6" customHeight="1">
      <c r="A52" s="46" t="str">
        <f>IF(Contents!$A$1=1,B52,C52)</f>
        <v>Direct Investment: Intercompany Lending  4/</v>
      </c>
      <c r="B52" s="12" t="s">
        <v>38</v>
      </c>
      <c r="C52" s="12" t="s">
        <v>40</v>
      </c>
      <c r="D52" s="24">
        <v>0</v>
      </c>
      <c r="E52" s="64">
        <v>0</v>
      </c>
      <c r="F52" s="64">
        <v>0</v>
      </c>
      <c r="G52" s="65">
        <v>1365.2697881473287</v>
      </c>
      <c r="H52" s="66">
        <v>1101.2418550499328</v>
      </c>
      <c r="I52" s="64">
        <v>315.16068956021792</v>
      </c>
      <c r="J52" s="64">
        <v>343.35755230236316</v>
      </c>
      <c r="K52" s="65">
        <v>767.06795221794459</v>
      </c>
    </row>
    <row r="53" spans="1:15">
      <c r="A53" s="40" t="str">
        <f>IF(Contents!$A$1=1,B53,C53)</f>
        <v>principal</v>
      </c>
      <c r="B53" s="11" t="s">
        <v>0</v>
      </c>
      <c r="C53" s="11" t="s">
        <v>8</v>
      </c>
      <c r="D53" s="25">
        <v>0</v>
      </c>
      <c r="E53" s="67">
        <v>0</v>
      </c>
      <c r="F53" s="67">
        <v>0</v>
      </c>
      <c r="G53" s="68">
        <v>1133.6610103571711</v>
      </c>
      <c r="H53" s="69">
        <v>1020.6694119154809</v>
      </c>
      <c r="I53" s="67">
        <v>262.52951607605922</v>
      </c>
      <c r="J53" s="67">
        <v>291.40400517250248</v>
      </c>
      <c r="K53" s="68">
        <v>633.54836850579102</v>
      </c>
    </row>
    <row r="54" spans="1:15">
      <c r="A54" s="49" t="str">
        <f>IF(Contents!$A$1=1,B54,C54)</f>
        <v>interest</v>
      </c>
      <c r="B54" s="14" t="s">
        <v>1</v>
      </c>
      <c r="C54" s="14" t="s">
        <v>9</v>
      </c>
      <c r="D54" s="25">
        <v>0</v>
      </c>
      <c r="E54" s="67">
        <v>0</v>
      </c>
      <c r="F54" s="67">
        <v>0</v>
      </c>
      <c r="G54" s="70">
        <v>231.6087777901576</v>
      </c>
      <c r="H54" s="71">
        <v>80.572443134452016</v>
      </c>
      <c r="I54" s="72">
        <v>52.631173484158694</v>
      </c>
      <c r="J54" s="72">
        <v>51.953547129860695</v>
      </c>
      <c r="K54" s="70">
        <v>133.5195837121536</v>
      </c>
    </row>
    <row r="55" spans="1:15" ht="15.6" customHeight="1">
      <c r="A55" s="50" t="str">
        <f>IF(Contents!$A$1=1,B55,C55)</f>
        <v>Gross External Debt Payments</v>
      </c>
      <c r="B55" s="15" t="s">
        <v>3</v>
      </c>
      <c r="C55" s="15" t="s">
        <v>7</v>
      </c>
      <c r="D55" s="27">
        <v>0</v>
      </c>
      <c r="E55" s="56">
        <v>0</v>
      </c>
      <c r="F55" s="56">
        <v>0</v>
      </c>
      <c r="G55" s="57">
        <v>5834.1982805010266</v>
      </c>
      <c r="H55" s="58">
        <v>4719.2546953768142</v>
      </c>
      <c r="I55" s="56">
        <v>2327.7300952808209</v>
      </c>
      <c r="J55" s="56">
        <v>5326.5420925916442</v>
      </c>
      <c r="K55" s="57">
        <v>3077.2095754765651</v>
      </c>
    </row>
    <row r="56" spans="1:15">
      <c r="A56" s="51" t="str">
        <f>IF(Contents!$A$1=1,B56,C56)</f>
        <v>principal</v>
      </c>
      <c r="B56" s="16" t="s">
        <v>0</v>
      </c>
      <c r="C56" s="16" t="s">
        <v>8</v>
      </c>
      <c r="D56" s="25">
        <v>0</v>
      </c>
      <c r="E56" s="67">
        <v>0</v>
      </c>
      <c r="F56" s="67">
        <v>0</v>
      </c>
      <c r="G56" s="68">
        <v>4493.2328045183067</v>
      </c>
      <c r="H56" s="69">
        <v>3336.5935361230959</v>
      </c>
      <c r="I56" s="67">
        <v>1641.3359923931596</v>
      </c>
      <c r="J56" s="67">
        <v>4148.3547375967773</v>
      </c>
      <c r="K56" s="68">
        <v>2352.8151113055856</v>
      </c>
    </row>
    <row r="57" spans="1:15">
      <c r="A57" s="52" t="str">
        <f>IF(Contents!$A$1=1,B57,C57)</f>
        <v>interest</v>
      </c>
      <c r="B57" s="17" t="s">
        <v>1</v>
      </c>
      <c r="C57" s="17" t="s">
        <v>9</v>
      </c>
      <c r="D57" s="26">
        <v>0</v>
      </c>
      <c r="E57" s="72">
        <v>0</v>
      </c>
      <c r="F57" s="72">
        <v>0</v>
      </c>
      <c r="G57" s="70">
        <v>1340.9654759827195</v>
      </c>
      <c r="H57" s="71">
        <v>1382.6611592537183</v>
      </c>
      <c r="I57" s="72">
        <v>686.39410288766146</v>
      </c>
      <c r="J57" s="72">
        <v>1178.1873549948668</v>
      </c>
      <c r="K57" s="70">
        <v>724.39446417097975</v>
      </c>
    </row>
    <row r="58" spans="1:15">
      <c r="A58" s="53"/>
      <c r="B58" s="2"/>
      <c r="C58" s="2"/>
    </row>
    <row r="59" spans="1:15" ht="31.5" customHeight="1">
      <c r="A59" s="54" t="str">
        <f>IF(Contents!$A$1=1,B59,C59)</f>
        <v>Memorandum item on IMF loans (General Government and Central Bank)</v>
      </c>
      <c r="B59" s="30" t="s">
        <v>24</v>
      </c>
      <c r="C59" s="30" t="s">
        <v>25</v>
      </c>
      <c r="D59" s="31">
        <v>0</v>
      </c>
      <c r="E59" s="73">
        <v>0</v>
      </c>
      <c r="F59" s="73">
        <v>0</v>
      </c>
      <c r="G59" s="74">
        <v>71.590493814613012</v>
      </c>
      <c r="H59" s="75">
        <v>708.17413118719105</v>
      </c>
      <c r="I59" s="73">
        <v>63.346611900672883</v>
      </c>
      <c r="J59" s="73">
        <v>701.73803793167338</v>
      </c>
      <c r="K59" s="74">
        <v>144.90009346834344</v>
      </c>
    </row>
    <row r="60" spans="1:15">
      <c r="A60" s="40" t="str">
        <f>IF(Contents!$A$1=1,B60,C60)</f>
        <v>principal</v>
      </c>
      <c r="B60" s="13" t="s">
        <v>0</v>
      </c>
      <c r="C60" s="13" t="s">
        <v>8</v>
      </c>
      <c r="D60" s="25">
        <v>0</v>
      </c>
      <c r="E60" s="67">
        <v>0</v>
      </c>
      <c r="F60" s="67">
        <v>0</v>
      </c>
      <c r="G60" s="68">
        <v>0</v>
      </c>
      <c r="H60" s="69">
        <v>638.59423076226028</v>
      </c>
      <c r="I60" s="67">
        <v>0</v>
      </c>
      <c r="J60" s="67">
        <v>638.59423076226028</v>
      </c>
      <c r="K60" s="68">
        <v>86.102500312346564</v>
      </c>
    </row>
    <row r="61" spans="1:15">
      <c r="A61" s="49" t="str">
        <f>IF(Contents!$A$1=1,B61,C61)</f>
        <v>interest</v>
      </c>
      <c r="B61" s="29" t="s">
        <v>1</v>
      </c>
      <c r="C61" s="29" t="s">
        <v>9</v>
      </c>
      <c r="D61" s="26">
        <v>0</v>
      </c>
      <c r="E61" s="72">
        <v>0</v>
      </c>
      <c r="F61" s="72">
        <v>0</v>
      </c>
      <c r="G61" s="70">
        <v>71.590493814613012</v>
      </c>
      <c r="H61" s="71">
        <v>69.579900424930727</v>
      </c>
      <c r="I61" s="72">
        <v>63.346611900672883</v>
      </c>
      <c r="J61" s="72">
        <v>63.143807169413094</v>
      </c>
      <c r="K61" s="70">
        <v>58.797593155996879</v>
      </c>
    </row>
    <row r="62" spans="1:15">
      <c r="A62" s="53"/>
      <c r="B62" s="2"/>
      <c r="C62" s="2"/>
    </row>
    <row r="63" spans="1:15" ht="27">
      <c r="A63" s="54" t="str">
        <f>IF(Contents!$A$1=1,B63,C63)</f>
        <v>Memorandum item on domestic government hryvnia bonds by non-residents</v>
      </c>
      <c r="B63" s="30" t="s">
        <v>59</v>
      </c>
      <c r="C63" s="30" t="s">
        <v>60</v>
      </c>
      <c r="D63" s="31">
        <v>0</v>
      </c>
      <c r="E63" s="73">
        <v>0</v>
      </c>
      <c r="F63" s="73">
        <v>5478.6806999999999</v>
      </c>
      <c r="G63" s="74">
        <v>2329.3722000000002</v>
      </c>
      <c r="H63" s="75">
        <v>8908.8942999999999</v>
      </c>
      <c r="I63" s="73">
        <v>4200.3882000000003</v>
      </c>
      <c r="J63" s="73">
        <v>8135.5501000000004</v>
      </c>
      <c r="K63" s="74">
        <v>4711.0190000000002</v>
      </c>
    </row>
    <row r="64" spans="1:15">
      <c r="A64" s="40" t="str">
        <f>IF(Contents!$A$1=1,B64,C64)</f>
        <v>principal, bl uah</v>
      </c>
      <c r="B64" s="13" t="s">
        <v>55</v>
      </c>
      <c r="C64" s="13" t="s">
        <v>57</v>
      </c>
      <c r="D64" s="25">
        <v>0</v>
      </c>
      <c r="E64" s="67">
        <v>0</v>
      </c>
      <c r="F64" s="67">
        <v>1531.5229999999999</v>
      </c>
      <c r="G64" s="68">
        <v>88.76</v>
      </c>
      <c r="H64" s="69">
        <v>5131.7379999999994</v>
      </c>
      <c r="I64" s="67">
        <v>1959.7760000000001</v>
      </c>
      <c r="J64" s="67">
        <v>4793.893</v>
      </c>
      <c r="K64" s="68">
        <v>2634.538</v>
      </c>
    </row>
    <row r="65" spans="1:11">
      <c r="A65" s="49" t="str">
        <f>IF(Contents!$A$1=1,B65,C65)</f>
        <v>interest, bl uah</v>
      </c>
      <c r="B65" s="29" t="s">
        <v>56</v>
      </c>
      <c r="C65" s="29" t="s">
        <v>58</v>
      </c>
      <c r="D65" s="26">
        <v>0</v>
      </c>
      <c r="E65" s="72">
        <v>0</v>
      </c>
      <c r="F65" s="72">
        <v>3947.1576999999997</v>
      </c>
      <c r="G65" s="70">
        <v>2240.6122</v>
      </c>
      <c r="H65" s="71">
        <v>3777.1563000000006</v>
      </c>
      <c r="I65" s="72">
        <v>2240.6122</v>
      </c>
      <c r="J65" s="72">
        <v>3341.6570999999999</v>
      </c>
      <c r="K65" s="70">
        <v>2076.4810000000002</v>
      </c>
    </row>
    <row r="66" spans="1:11">
      <c r="A66" s="53"/>
      <c r="B66" s="2"/>
      <c r="C66" s="2"/>
    </row>
    <row r="67" spans="1:11" ht="15.75">
      <c r="A67" s="55" t="str">
        <f>IF(Contents!$A$1=1,B67,C67)</f>
        <v xml:space="preserve"> 1/ w/o payments of arrears</v>
      </c>
      <c r="B67" s="3" t="s">
        <v>14</v>
      </c>
      <c r="C67" s="3" t="s">
        <v>15</v>
      </c>
    </row>
    <row r="68" spans="1:11" ht="15.75">
      <c r="A68" s="55" t="str">
        <f>IF(Contents!$A$1=1,B68,C68)</f>
        <v xml:space="preserve"> 2/ inc. payments of liabilities of local governments</v>
      </c>
      <c r="B68" s="3" t="s">
        <v>30</v>
      </c>
      <c r="C68" s="3" t="s">
        <v>31</v>
      </c>
    </row>
    <row r="69" spans="1:11" ht="15.75">
      <c r="A69" s="55" t="str">
        <f>IF(Contents!$A$1=1,B69,C69)</f>
        <v xml:space="preserve"> 3/ w/o payments of overnight loans</v>
      </c>
      <c r="B69" s="3" t="s">
        <v>17</v>
      </c>
      <c r="C69" s="3" t="s">
        <v>16</v>
      </c>
    </row>
    <row r="70" spans="1:11" ht="15.75">
      <c r="A70" s="55" t="str">
        <f>IF(Contents!$A$1=1,B70,C70)</f>
        <v xml:space="preserve"> 4/ w/o payments of trade credit</v>
      </c>
      <c r="B70" s="3" t="s">
        <v>32</v>
      </c>
      <c r="C70" s="3" t="s">
        <v>33</v>
      </c>
    </row>
  </sheetData>
  <mergeCells count="4">
    <mergeCell ref="A2:K2"/>
    <mergeCell ref="D4:G4"/>
    <mergeCell ref="H4:K4"/>
    <mergeCell ref="H3:K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E13" sqref="E13"/>
    </sheetView>
  </sheetViews>
  <sheetFormatPr defaultRowHeight="14.25" outlineLevelCol="1"/>
  <cols>
    <col min="1" max="1" width="50.85546875" style="36" customWidth="1"/>
    <col min="2" max="2" width="14.7109375" hidden="1" customWidth="1" outlineLevel="1"/>
    <col min="3" max="3" width="14.7109375" style="60" hidden="1" customWidth="1" outlineLevel="1"/>
    <col min="4" max="4" width="14.7109375" style="60" customWidth="1" collapsed="1"/>
    <col min="5" max="7" width="14.7109375" style="60" customWidth="1"/>
    <col min="8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за станом на 01.07.2020¹","Debt-service payment schedule for external debt as of July 1, 2020¹")</f>
        <v>Debt-service payment schedule for external debt as of July 1, 2020¹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61"/>
      <c r="F3" s="151" t="s">
        <v>135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2020 році","Payments in 2020")</f>
        <v>Payments in 2020</v>
      </c>
      <c r="C4" s="152"/>
      <c r="D4" s="152"/>
      <c r="E4" s="152"/>
      <c r="F4" s="152" t="str">
        <f>IF(Contents!$A$1=1,"Обсяги платежів у 2021 році","Payments in 2021")</f>
        <v>Payments in 2021</v>
      </c>
      <c r="G4" s="152"/>
      <c r="H4" s="152"/>
      <c r="I4" s="152"/>
    </row>
    <row r="5" spans="1:10" s="20" customFormat="1" ht="15">
      <c r="A5" s="38"/>
      <c r="B5" s="18" t="s">
        <v>20</v>
      </c>
      <c r="C5" s="62" t="s">
        <v>21</v>
      </c>
      <c r="D5" s="62" t="s">
        <v>22</v>
      </c>
      <c r="E5" s="62" t="s">
        <v>23</v>
      </c>
      <c r="F5" s="63" t="s">
        <v>26</v>
      </c>
      <c r="G5" s="62" t="s">
        <v>27</v>
      </c>
      <c r="H5" s="62" t="s">
        <v>28</v>
      </c>
      <c r="I5" s="62" t="s">
        <v>29</v>
      </c>
    </row>
    <row r="6" spans="1:10" ht="15.6" customHeight="1">
      <c r="A6" s="39" t="s">
        <v>126</v>
      </c>
      <c r="B6" s="24">
        <v>0</v>
      </c>
      <c r="C6" s="64">
        <v>0</v>
      </c>
      <c r="D6" s="64">
        <v>2491.3841755444255</v>
      </c>
      <c r="E6" s="65">
        <v>473.56569641852036</v>
      </c>
      <c r="F6" s="66">
        <v>1497.2487454285479</v>
      </c>
      <c r="G6" s="64">
        <v>633.47384506813523</v>
      </c>
      <c r="H6" s="64">
        <v>3348.2596618199032</v>
      </c>
      <c r="I6" s="65">
        <v>787.28976776565196</v>
      </c>
    </row>
    <row r="7" spans="1:10">
      <c r="A7" s="40" t="s">
        <v>8</v>
      </c>
      <c r="B7" s="25">
        <v>0</v>
      </c>
      <c r="C7" s="67">
        <v>0</v>
      </c>
      <c r="D7" s="67">
        <v>1746.095224997677</v>
      </c>
      <c r="E7" s="68">
        <v>218.12969473739253</v>
      </c>
      <c r="F7" s="69">
        <v>624.39665455675413</v>
      </c>
      <c r="G7" s="67">
        <v>289.90704615558099</v>
      </c>
      <c r="H7" s="67">
        <v>2570.1828107984411</v>
      </c>
      <c r="I7" s="68">
        <v>523.19620303830766</v>
      </c>
    </row>
    <row r="8" spans="1:10">
      <c r="A8" s="40" t="s">
        <v>9</v>
      </c>
      <c r="B8" s="25">
        <v>0</v>
      </c>
      <c r="C8" s="67">
        <v>0</v>
      </c>
      <c r="D8" s="67">
        <v>745.28895054674877</v>
      </c>
      <c r="E8" s="68">
        <v>255.43600168112783</v>
      </c>
      <c r="F8" s="69">
        <v>872.85209087179373</v>
      </c>
      <c r="G8" s="67">
        <v>343.5667989125543</v>
      </c>
      <c r="H8" s="67">
        <v>778.07685102146183</v>
      </c>
      <c r="I8" s="68">
        <v>264.09356472734424</v>
      </c>
    </row>
    <row r="9" spans="1:10">
      <c r="A9" s="41" t="s">
        <v>45</v>
      </c>
      <c r="B9" s="25"/>
      <c r="C9" s="67"/>
      <c r="D9" s="67"/>
      <c r="E9" s="68"/>
      <c r="F9" s="69"/>
      <c r="G9" s="67"/>
      <c r="H9" s="67"/>
      <c r="I9" s="68"/>
    </row>
    <row r="10" spans="1:10">
      <c r="A10" s="42" t="s">
        <v>47</v>
      </c>
      <c r="B10" s="25">
        <v>0</v>
      </c>
      <c r="C10" s="67">
        <v>0</v>
      </c>
      <c r="D10" s="67">
        <v>389.27311495767981</v>
      </c>
      <c r="E10" s="68">
        <v>254.38724097842339</v>
      </c>
      <c r="F10" s="69">
        <v>458.91081033444721</v>
      </c>
      <c r="G10" s="67">
        <v>278.91233034493729</v>
      </c>
      <c r="H10" s="67">
        <v>495.91030122065558</v>
      </c>
      <c r="I10" s="68">
        <v>481.07415633802168</v>
      </c>
    </row>
    <row r="11" spans="1:10">
      <c r="A11" s="43" t="s">
        <v>8</v>
      </c>
      <c r="B11" s="25">
        <v>0</v>
      </c>
      <c r="C11" s="67">
        <v>0</v>
      </c>
      <c r="D11" s="67">
        <v>326.10321521482109</v>
      </c>
      <c r="E11" s="68">
        <v>170.41446477346884</v>
      </c>
      <c r="F11" s="69">
        <v>375.61230612963084</v>
      </c>
      <c r="G11" s="67">
        <v>183.94450331270255</v>
      </c>
      <c r="H11" s="67">
        <v>407.91198229634824</v>
      </c>
      <c r="I11" s="68">
        <v>383.54565828508191</v>
      </c>
    </row>
    <row r="12" spans="1:10">
      <c r="A12" s="43" t="s">
        <v>9</v>
      </c>
      <c r="B12" s="25">
        <v>0</v>
      </c>
      <c r="C12" s="67">
        <v>0</v>
      </c>
      <c r="D12" s="67">
        <v>63.169899742858725</v>
      </c>
      <c r="E12" s="68">
        <v>83.972776204954542</v>
      </c>
      <c r="F12" s="69">
        <v>83.298504204816354</v>
      </c>
      <c r="G12" s="67">
        <v>94.967827032234752</v>
      </c>
      <c r="H12" s="67">
        <v>87.998318924307313</v>
      </c>
      <c r="I12" s="68">
        <v>97.528498052939796</v>
      </c>
    </row>
    <row r="13" spans="1:10">
      <c r="A13" s="44" t="s">
        <v>48</v>
      </c>
      <c r="B13" s="25">
        <v>0</v>
      </c>
      <c r="C13" s="67">
        <v>0</v>
      </c>
      <c r="D13" s="67">
        <v>1903.9103724900001</v>
      </c>
      <c r="E13" s="68">
        <v>82.315200000000004</v>
      </c>
      <c r="F13" s="69">
        <v>637.16257000000007</v>
      </c>
      <c r="G13" s="67">
        <v>185.33320000000001</v>
      </c>
      <c r="H13" s="67">
        <v>2533.01982</v>
      </c>
      <c r="I13" s="68">
        <v>110.0044</v>
      </c>
    </row>
    <row r="14" spans="1:10">
      <c r="A14" s="45" t="s">
        <v>8</v>
      </c>
      <c r="B14" s="25">
        <v>0</v>
      </c>
      <c r="C14" s="67">
        <v>0</v>
      </c>
      <c r="D14" s="67">
        <v>1364.6849999999999</v>
      </c>
      <c r="E14" s="68">
        <v>0</v>
      </c>
      <c r="F14" s="69">
        <v>0</v>
      </c>
      <c r="G14" s="67">
        <v>25.28725</v>
      </c>
      <c r="H14" s="67">
        <v>1974.146</v>
      </c>
      <c r="I14" s="68">
        <v>25.28725</v>
      </c>
    </row>
    <row r="15" spans="1:10">
      <c r="A15" s="45" t="s">
        <v>9</v>
      </c>
      <c r="B15" s="25">
        <v>0</v>
      </c>
      <c r="C15" s="67">
        <v>0</v>
      </c>
      <c r="D15" s="67">
        <v>539.22537249000004</v>
      </c>
      <c r="E15" s="68">
        <v>82.315200000000004</v>
      </c>
      <c r="F15" s="69">
        <v>637.16257000000007</v>
      </c>
      <c r="G15" s="67">
        <v>160.04595</v>
      </c>
      <c r="H15" s="67">
        <v>558.87382000000002</v>
      </c>
      <c r="I15" s="68">
        <v>84.717150000000004</v>
      </c>
    </row>
    <row r="16" spans="1:10">
      <c r="A16" s="44" t="s">
        <v>50</v>
      </c>
      <c r="B16" s="25">
        <v>0</v>
      </c>
      <c r="C16" s="67">
        <v>0</v>
      </c>
      <c r="D16" s="67">
        <v>197.89284698515419</v>
      </c>
      <c r="E16" s="68">
        <v>136.57537532763001</v>
      </c>
      <c r="F16" s="69">
        <v>400.88721932484214</v>
      </c>
      <c r="G16" s="67">
        <v>168.94905997804369</v>
      </c>
      <c r="H16" s="67">
        <v>319.04087199481427</v>
      </c>
      <c r="I16" s="68">
        <v>195.9225428231972</v>
      </c>
    </row>
    <row r="17" spans="1:9">
      <c r="A17" s="45" t="s">
        <v>8</v>
      </c>
      <c r="B17" s="25">
        <v>0</v>
      </c>
      <c r="C17" s="67">
        <v>0</v>
      </c>
      <c r="D17" s="67">
        <v>55.307009782855992</v>
      </c>
      <c r="E17" s="68">
        <v>47.71522996392369</v>
      </c>
      <c r="F17" s="69">
        <v>248.78434842712332</v>
      </c>
      <c r="G17" s="67">
        <v>80.675292842878463</v>
      </c>
      <c r="H17" s="67">
        <v>188.12482850209273</v>
      </c>
      <c r="I17" s="68">
        <v>114.36329475322574</v>
      </c>
    </row>
    <row r="18" spans="1:9">
      <c r="A18" s="45" t="s">
        <v>9</v>
      </c>
      <c r="B18" s="25">
        <v>0</v>
      </c>
      <c r="C18" s="67">
        <v>0</v>
      </c>
      <c r="D18" s="67">
        <v>142.58583720229819</v>
      </c>
      <c r="E18" s="68">
        <v>88.860145363706309</v>
      </c>
      <c r="F18" s="69">
        <v>152.10287089771879</v>
      </c>
      <c r="G18" s="67">
        <v>88.273767135165215</v>
      </c>
      <c r="H18" s="67">
        <v>130.91604349272154</v>
      </c>
      <c r="I18" s="68">
        <v>81.559248069971446</v>
      </c>
    </row>
    <row r="19" spans="1:9" ht="15.6" customHeight="1">
      <c r="A19" s="46" t="s">
        <v>6</v>
      </c>
      <c r="B19" s="24">
        <v>0</v>
      </c>
      <c r="C19" s="64">
        <v>0</v>
      </c>
      <c r="D19" s="64">
        <v>375.69097091753275</v>
      </c>
      <c r="E19" s="65">
        <v>44.473849212597045</v>
      </c>
      <c r="F19" s="66">
        <v>459.07125113223242</v>
      </c>
      <c r="G19" s="64">
        <v>39.456218612867431</v>
      </c>
      <c r="H19" s="64">
        <v>454.99726252737429</v>
      </c>
      <c r="I19" s="65">
        <v>122.90447668909027</v>
      </c>
    </row>
    <row r="20" spans="1:9">
      <c r="A20" s="40" t="s">
        <v>8</v>
      </c>
      <c r="B20" s="25">
        <v>0</v>
      </c>
      <c r="C20" s="67">
        <v>0</v>
      </c>
      <c r="D20" s="67">
        <v>331.27142732275865</v>
      </c>
      <c r="E20" s="68">
        <v>0</v>
      </c>
      <c r="F20" s="69">
        <v>415.59743966084324</v>
      </c>
      <c r="G20" s="67">
        <v>0</v>
      </c>
      <c r="H20" s="67">
        <v>415.59743966084324</v>
      </c>
      <c r="I20" s="68">
        <v>86.438549057018022</v>
      </c>
    </row>
    <row r="21" spans="1:9">
      <c r="A21" s="40" t="s">
        <v>9</v>
      </c>
      <c r="B21" s="25">
        <v>0</v>
      </c>
      <c r="C21" s="67">
        <v>0</v>
      </c>
      <c r="D21" s="67">
        <v>44.419543594774083</v>
      </c>
      <c r="E21" s="68">
        <v>44.473849212597045</v>
      </c>
      <c r="F21" s="69">
        <v>43.473811471389212</v>
      </c>
      <c r="G21" s="67">
        <v>39.456218612867431</v>
      </c>
      <c r="H21" s="67">
        <v>39.399822866531061</v>
      </c>
      <c r="I21" s="68">
        <v>36.465927632072258</v>
      </c>
    </row>
    <row r="22" spans="1:9">
      <c r="A22" s="41" t="s">
        <v>45</v>
      </c>
      <c r="B22" s="25"/>
      <c r="C22" s="67"/>
      <c r="D22" s="67"/>
      <c r="E22" s="68"/>
      <c r="F22" s="69"/>
      <c r="G22" s="67"/>
      <c r="H22" s="67"/>
      <c r="I22" s="68"/>
    </row>
    <row r="23" spans="1:9">
      <c r="A23" s="42" t="s">
        <v>47</v>
      </c>
      <c r="B23" s="25">
        <v>0</v>
      </c>
      <c r="C23" s="67">
        <v>0</v>
      </c>
      <c r="D23" s="67">
        <v>375.67055491049916</v>
      </c>
      <c r="E23" s="68">
        <v>44.454755837248399</v>
      </c>
      <c r="F23" s="69">
        <v>459.05213938699927</v>
      </c>
      <c r="G23" s="67">
        <v>39.43769753007475</v>
      </c>
      <c r="H23" s="67">
        <v>454.97811686850821</v>
      </c>
      <c r="I23" s="68">
        <v>122.88533103022417</v>
      </c>
    </row>
    <row r="24" spans="1:9">
      <c r="A24" s="43" t="s">
        <v>8</v>
      </c>
      <c r="B24" s="25">
        <v>0</v>
      </c>
      <c r="C24" s="67">
        <v>0</v>
      </c>
      <c r="D24" s="67">
        <v>331.27142732275865</v>
      </c>
      <c r="E24" s="68">
        <v>0</v>
      </c>
      <c r="F24" s="69">
        <v>415.59743966084324</v>
      </c>
      <c r="G24" s="67">
        <v>0</v>
      </c>
      <c r="H24" s="67">
        <v>415.59743966084324</v>
      </c>
      <c r="I24" s="68">
        <v>86.438549057018022</v>
      </c>
    </row>
    <row r="25" spans="1:9">
      <c r="A25" s="43" t="s">
        <v>9</v>
      </c>
      <c r="B25" s="25">
        <v>0</v>
      </c>
      <c r="C25" s="67">
        <v>0</v>
      </c>
      <c r="D25" s="67">
        <v>44.399127587740537</v>
      </c>
      <c r="E25" s="68">
        <v>44.454755837248399</v>
      </c>
      <c r="F25" s="69">
        <v>43.454699726156051</v>
      </c>
      <c r="G25" s="67">
        <v>39.43769753007475</v>
      </c>
      <c r="H25" s="67">
        <v>39.380677207664952</v>
      </c>
      <c r="I25" s="68">
        <v>36.44678197320615</v>
      </c>
    </row>
    <row r="26" spans="1:9" ht="15.6" customHeight="1">
      <c r="A26" s="46" t="s">
        <v>127</v>
      </c>
      <c r="B26" s="24">
        <v>0</v>
      </c>
      <c r="C26" s="64">
        <v>0</v>
      </c>
      <c r="D26" s="64">
        <v>337.9917517368724</v>
      </c>
      <c r="E26" s="65">
        <v>253.46733316258207</v>
      </c>
      <c r="F26" s="66">
        <v>659.80108593331556</v>
      </c>
      <c r="G26" s="64">
        <v>234.6819450226422</v>
      </c>
      <c r="H26" s="64">
        <v>193.6103116125152</v>
      </c>
      <c r="I26" s="65">
        <v>187.65967735724746</v>
      </c>
    </row>
    <row r="27" spans="1:9">
      <c r="A27" s="40" t="s">
        <v>8</v>
      </c>
      <c r="B27" s="25">
        <v>0</v>
      </c>
      <c r="C27" s="67">
        <v>0</v>
      </c>
      <c r="D27" s="67">
        <v>287.89150185090455</v>
      </c>
      <c r="E27" s="68">
        <v>215.9306957147391</v>
      </c>
      <c r="F27" s="69">
        <v>586.16114519068435</v>
      </c>
      <c r="G27" s="67">
        <v>199.81975649663167</v>
      </c>
      <c r="H27" s="67">
        <v>151.64442225223365</v>
      </c>
      <c r="I27" s="68">
        <v>160.5579176842032</v>
      </c>
    </row>
    <row r="28" spans="1:9">
      <c r="A28" s="40" t="s">
        <v>9</v>
      </c>
      <c r="B28" s="25">
        <v>0</v>
      </c>
      <c r="C28" s="67">
        <v>0</v>
      </c>
      <c r="D28" s="67">
        <v>50.10024988596787</v>
      </c>
      <c r="E28" s="68">
        <v>37.536637447842978</v>
      </c>
      <c r="F28" s="69">
        <v>73.639940742631154</v>
      </c>
      <c r="G28" s="67">
        <v>34.862188526010527</v>
      </c>
      <c r="H28" s="67">
        <v>41.965889360281537</v>
      </c>
      <c r="I28" s="68">
        <v>27.101759673044242</v>
      </c>
    </row>
    <row r="29" spans="1:9">
      <c r="A29" s="41" t="s">
        <v>45</v>
      </c>
      <c r="B29" s="25"/>
      <c r="C29" s="67"/>
      <c r="D29" s="67"/>
      <c r="E29" s="68"/>
      <c r="F29" s="69"/>
      <c r="G29" s="67"/>
      <c r="H29" s="67"/>
      <c r="I29" s="68"/>
    </row>
    <row r="30" spans="1:9">
      <c r="A30" s="42" t="s">
        <v>47</v>
      </c>
      <c r="B30" s="25">
        <v>0</v>
      </c>
      <c r="C30" s="67">
        <v>0</v>
      </c>
      <c r="D30" s="67">
        <v>181.71583149513521</v>
      </c>
      <c r="E30" s="68">
        <v>134.02713413549478</v>
      </c>
      <c r="F30" s="69">
        <v>60.975986316349626</v>
      </c>
      <c r="G30" s="67">
        <v>128.01506527969752</v>
      </c>
      <c r="H30" s="67">
        <v>40.577718207172687</v>
      </c>
      <c r="I30" s="68">
        <v>107.94583075410031</v>
      </c>
    </row>
    <row r="31" spans="1:9">
      <c r="A31" s="43" t="s">
        <v>8</v>
      </c>
      <c r="B31" s="25">
        <v>0</v>
      </c>
      <c r="C31" s="67">
        <v>0</v>
      </c>
      <c r="D31" s="67">
        <v>169.9114515037441</v>
      </c>
      <c r="E31" s="68">
        <v>115.69143881890523</v>
      </c>
      <c r="F31" s="69">
        <v>50.826900260404869</v>
      </c>
      <c r="G31" s="67">
        <v>108.59253731066076</v>
      </c>
      <c r="H31" s="67">
        <v>33.110899814127499</v>
      </c>
      <c r="I31" s="68">
        <v>92.853559570084755</v>
      </c>
    </row>
    <row r="32" spans="1:9">
      <c r="A32" s="43" t="s">
        <v>9</v>
      </c>
      <c r="B32" s="25">
        <v>0</v>
      </c>
      <c r="C32" s="67">
        <v>0</v>
      </c>
      <c r="D32" s="67">
        <v>11.804379991391089</v>
      </c>
      <c r="E32" s="68">
        <v>18.33569531658955</v>
      </c>
      <c r="F32" s="69">
        <v>10.149086055944757</v>
      </c>
      <c r="G32" s="67">
        <v>19.422527969036778</v>
      </c>
      <c r="H32" s="67">
        <v>7.4668183930451857</v>
      </c>
      <c r="I32" s="68">
        <v>15.092271184015559</v>
      </c>
    </row>
    <row r="33" spans="1:13">
      <c r="A33" s="44" t="s">
        <v>48</v>
      </c>
      <c r="B33" s="25">
        <v>0</v>
      </c>
      <c r="C33" s="67">
        <v>0</v>
      </c>
      <c r="D33" s="67">
        <v>107.09496939574399</v>
      </c>
      <c r="E33" s="68">
        <v>79.658779620000004</v>
      </c>
      <c r="F33" s="69">
        <v>586.78162497961011</v>
      </c>
      <c r="G33" s="67">
        <v>76.655378580000004</v>
      </c>
      <c r="H33" s="67">
        <v>148.09445249999999</v>
      </c>
      <c r="I33" s="68">
        <v>73.651977529999996</v>
      </c>
    </row>
    <row r="34" spans="1:13">
      <c r="A34" s="45" t="s">
        <v>8</v>
      </c>
      <c r="B34" s="25">
        <v>0</v>
      </c>
      <c r="C34" s="67">
        <v>0</v>
      </c>
      <c r="D34" s="67">
        <v>70.416666669999998</v>
      </c>
      <c r="E34" s="68">
        <v>62.408333339999999</v>
      </c>
      <c r="F34" s="69">
        <v>524.04342466386606</v>
      </c>
      <c r="G34" s="67">
        <v>62.408333339999999</v>
      </c>
      <c r="H34" s="67">
        <v>114.12291667</v>
      </c>
      <c r="I34" s="68">
        <v>62.408333339999999</v>
      </c>
    </row>
    <row r="35" spans="1:13">
      <c r="A35" s="45" t="s">
        <v>9</v>
      </c>
      <c r="B35" s="25">
        <v>0</v>
      </c>
      <c r="C35" s="67">
        <v>0</v>
      </c>
      <c r="D35" s="67">
        <v>36.678302725743997</v>
      </c>
      <c r="E35" s="68">
        <v>17.250446280000002</v>
      </c>
      <c r="F35" s="69">
        <v>62.738200315743995</v>
      </c>
      <c r="G35" s="67">
        <v>14.247045240000002</v>
      </c>
      <c r="H35" s="67">
        <v>33.971535830000001</v>
      </c>
      <c r="I35" s="68">
        <v>11.243644190000001</v>
      </c>
    </row>
    <row r="36" spans="1:13">
      <c r="A36" s="44" t="s">
        <v>52</v>
      </c>
      <c r="B36" s="25">
        <v>0</v>
      </c>
      <c r="C36" s="67">
        <v>0</v>
      </c>
      <c r="D36" s="67">
        <v>49.180950845993209</v>
      </c>
      <c r="E36" s="68">
        <v>39.781419407087299</v>
      </c>
      <c r="F36" s="69">
        <v>12.04347463735585</v>
      </c>
      <c r="G36" s="67">
        <v>30.011501162944654</v>
      </c>
      <c r="H36" s="67">
        <v>4.9381409053425047</v>
      </c>
      <c r="I36" s="68">
        <v>6.0618690731471307</v>
      </c>
    </row>
    <row r="37" spans="1:13">
      <c r="A37" s="45" t="s">
        <v>8</v>
      </c>
      <c r="B37" s="25">
        <v>0</v>
      </c>
      <c r="C37" s="67">
        <v>0</v>
      </c>
      <c r="D37" s="67">
        <v>47.563383677160431</v>
      </c>
      <c r="E37" s="68">
        <v>37.83092355583387</v>
      </c>
      <c r="F37" s="69">
        <v>11.29082026641346</v>
      </c>
      <c r="G37" s="67">
        <v>28.818885845970911</v>
      </c>
      <c r="H37" s="67">
        <v>4.4106057681061523</v>
      </c>
      <c r="I37" s="68">
        <v>5.2960247741184467</v>
      </c>
    </row>
    <row r="38" spans="1:13">
      <c r="A38" s="45" t="s">
        <v>9</v>
      </c>
      <c r="B38" s="25">
        <v>0</v>
      </c>
      <c r="C38" s="67">
        <v>0</v>
      </c>
      <c r="D38" s="67">
        <v>1.6175671688327751</v>
      </c>
      <c r="E38" s="68">
        <v>1.9504958512534261</v>
      </c>
      <c r="F38" s="69">
        <v>0.75265437094239018</v>
      </c>
      <c r="G38" s="67">
        <v>1.1926153169737432</v>
      </c>
      <c r="H38" s="67">
        <v>0.52753513723635237</v>
      </c>
      <c r="I38" s="68">
        <v>0.76584429902868423</v>
      </c>
    </row>
    <row r="39" spans="1:13" ht="15.6" customHeight="1">
      <c r="A39" s="46" t="s">
        <v>128</v>
      </c>
      <c r="B39" s="24">
        <v>0</v>
      </c>
      <c r="C39" s="64">
        <v>0</v>
      </c>
      <c r="D39" s="64">
        <v>1186.8126866632674</v>
      </c>
      <c r="E39" s="65">
        <v>3474.0231273721388</v>
      </c>
      <c r="F39" s="66">
        <v>1006.2318159914512</v>
      </c>
      <c r="G39" s="64">
        <v>1002.064968182976</v>
      </c>
      <c r="H39" s="64">
        <v>1473.8630896904237</v>
      </c>
      <c r="I39" s="65">
        <v>1170.4254656864057</v>
      </c>
    </row>
    <row r="40" spans="1:13">
      <c r="A40" s="40" t="s">
        <v>8</v>
      </c>
      <c r="B40" s="25">
        <v>0</v>
      </c>
      <c r="C40" s="67">
        <v>0</v>
      </c>
      <c r="D40" s="67">
        <v>1004.9469468538128</v>
      </c>
      <c r="E40" s="68">
        <v>2693.408309042512</v>
      </c>
      <c r="F40" s="69">
        <v>682.04196510605072</v>
      </c>
      <c r="G40" s="67">
        <v>803.99102442711023</v>
      </c>
      <c r="H40" s="67">
        <v>699.3216540249507</v>
      </c>
      <c r="I40" s="68">
        <v>911.42783399966083</v>
      </c>
    </row>
    <row r="41" spans="1:13">
      <c r="A41" s="40" t="s">
        <v>9</v>
      </c>
      <c r="B41" s="25">
        <v>0</v>
      </c>
      <c r="C41" s="67">
        <v>0</v>
      </c>
      <c r="D41" s="67">
        <v>181.86573980945445</v>
      </c>
      <c r="E41" s="68">
        <v>780.61481832962693</v>
      </c>
      <c r="F41" s="69">
        <v>324.1898508854004</v>
      </c>
      <c r="G41" s="67">
        <v>198.0739437558658</v>
      </c>
      <c r="H41" s="67">
        <v>774.54143566547316</v>
      </c>
      <c r="I41" s="68">
        <v>258.99763168674491</v>
      </c>
      <c r="M41" s="23"/>
    </row>
    <row r="42" spans="1:13">
      <c r="A42" s="41" t="s">
        <v>45</v>
      </c>
      <c r="B42" s="25"/>
      <c r="C42" s="67"/>
      <c r="D42" s="67"/>
      <c r="E42" s="68"/>
      <c r="F42" s="69"/>
      <c r="G42" s="67"/>
      <c r="H42" s="67"/>
      <c r="I42" s="68"/>
      <c r="M42" s="23"/>
    </row>
    <row r="43" spans="1:13">
      <c r="A43" s="42" t="s">
        <v>47</v>
      </c>
      <c r="B43" s="25">
        <v>0</v>
      </c>
      <c r="C43" s="67">
        <v>0</v>
      </c>
      <c r="D43" s="67">
        <v>1097.4471310632673</v>
      </c>
      <c r="E43" s="68">
        <v>3429.7285746321386</v>
      </c>
      <c r="F43" s="69">
        <v>873.04130037145103</v>
      </c>
      <c r="G43" s="67">
        <v>961.041776562976</v>
      </c>
      <c r="H43" s="67">
        <v>1290.3779268629924</v>
      </c>
      <c r="I43" s="68">
        <v>1129.4316629464058</v>
      </c>
      <c r="M43" s="23"/>
    </row>
    <row r="44" spans="1:13">
      <c r="A44" s="43" t="s">
        <v>8</v>
      </c>
      <c r="B44" s="25">
        <v>0</v>
      </c>
      <c r="C44" s="67">
        <v>0</v>
      </c>
      <c r="D44" s="67">
        <v>954.94694685381285</v>
      </c>
      <c r="E44" s="68">
        <v>2693.408309042512</v>
      </c>
      <c r="F44" s="69">
        <v>632.04196510605061</v>
      </c>
      <c r="G44" s="67">
        <v>803.99102442711023</v>
      </c>
      <c r="H44" s="67">
        <v>649.3216540249507</v>
      </c>
      <c r="I44" s="68">
        <v>911.42783399966083</v>
      </c>
      <c r="M44" s="23"/>
    </row>
    <row r="45" spans="1:13">
      <c r="A45" s="43" t="s">
        <v>9</v>
      </c>
      <c r="B45" s="25">
        <v>0</v>
      </c>
      <c r="C45" s="67">
        <v>0</v>
      </c>
      <c r="D45" s="67">
        <v>142.50018420945446</v>
      </c>
      <c r="E45" s="68">
        <v>736.32026558962684</v>
      </c>
      <c r="F45" s="69">
        <v>240.99933526540045</v>
      </c>
      <c r="G45" s="67">
        <v>157.05075213586579</v>
      </c>
      <c r="H45" s="67">
        <v>641.05627283804176</v>
      </c>
      <c r="I45" s="68">
        <v>218.00382894674493</v>
      </c>
      <c r="M45" s="23"/>
    </row>
    <row r="46" spans="1:13">
      <c r="A46" s="47" t="s">
        <v>61</v>
      </c>
      <c r="B46" s="25">
        <v>0</v>
      </c>
      <c r="C46" s="67">
        <v>0</v>
      </c>
      <c r="D46" s="67">
        <v>31.005263979999977</v>
      </c>
      <c r="E46" s="68">
        <v>57.571917830000004</v>
      </c>
      <c r="F46" s="69">
        <v>149.11507246000002</v>
      </c>
      <c r="G46" s="67">
        <v>28.124472950000001</v>
      </c>
      <c r="H46" s="67">
        <v>159.40983689000001</v>
      </c>
      <c r="I46" s="68">
        <v>27.948260239999989</v>
      </c>
      <c r="M46" s="23"/>
    </row>
    <row r="47" spans="1:13">
      <c r="A47" s="48" t="s">
        <v>8</v>
      </c>
      <c r="B47" s="25">
        <v>0</v>
      </c>
      <c r="C47" s="67">
        <v>0</v>
      </c>
      <c r="D47" s="67">
        <v>25.185490449999975</v>
      </c>
      <c r="E47" s="68">
        <v>44.844715970000003</v>
      </c>
      <c r="F47" s="69">
        <v>105.84393246000002</v>
      </c>
      <c r="G47" s="67">
        <v>18.756811550000002</v>
      </c>
      <c r="H47" s="67">
        <v>109.79540304</v>
      </c>
      <c r="I47" s="68">
        <v>18.906811549999993</v>
      </c>
      <c r="M47" s="23"/>
    </row>
    <row r="48" spans="1:13">
      <c r="A48" s="48" t="s">
        <v>9</v>
      </c>
      <c r="B48" s="25">
        <v>0</v>
      </c>
      <c r="C48" s="67">
        <v>0</v>
      </c>
      <c r="D48" s="67">
        <v>5.8197735300000017</v>
      </c>
      <c r="E48" s="68">
        <v>12.727201860000001</v>
      </c>
      <c r="F48" s="69">
        <v>43.271139999999995</v>
      </c>
      <c r="G48" s="67">
        <v>9.3676613999999994</v>
      </c>
      <c r="H48" s="67">
        <v>49.614433849999998</v>
      </c>
      <c r="I48" s="68">
        <v>9.0414486899999957</v>
      </c>
      <c r="M48" s="23"/>
    </row>
    <row r="49" spans="1:13">
      <c r="A49" s="44" t="s">
        <v>48</v>
      </c>
      <c r="B49" s="25">
        <v>0</v>
      </c>
      <c r="C49" s="67">
        <v>0</v>
      </c>
      <c r="D49" s="67">
        <v>89.365555599999993</v>
      </c>
      <c r="E49" s="68">
        <v>44.29455274</v>
      </c>
      <c r="F49" s="69">
        <v>133.19051561999999</v>
      </c>
      <c r="G49" s="67">
        <v>41.023191620000006</v>
      </c>
      <c r="H49" s="67">
        <v>183.48516282743128</v>
      </c>
      <c r="I49" s="68">
        <v>40.993802740000007</v>
      </c>
      <c r="M49" s="23"/>
    </row>
    <row r="50" spans="1:13">
      <c r="A50" s="45" t="s">
        <v>8</v>
      </c>
      <c r="B50" s="25">
        <v>0</v>
      </c>
      <c r="C50" s="67">
        <v>0</v>
      </c>
      <c r="D50" s="67">
        <v>50</v>
      </c>
      <c r="E50" s="68">
        <v>0</v>
      </c>
      <c r="F50" s="69">
        <v>50</v>
      </c>
      <c r="G50" s="67">
        <v>0</v>
      </c>
      <c r="H50" s="67">
        <v>50</v>
      </c>
      <c r="I50" s="68">
        <v>0</v>
      </c>
      <c r="M50" s="23"/>
    </row>
    <row r="51" spans="1:13">
      <c r="A51" s="45" t="s">
        <v>9</v>
      </c>
      <c r="B51" s="25">
        <v>0</v>
      </c>
      <c r="C51" s="67">
        <v>0</v>
      </c>
      <c r="D51" s="67">
        <v>39.3655556</v>
      </c>
      <c r="E51" s="68">
        <v>44.29455274</v>
      </c>
      <c r="F51" s="69">
        <v>83.190515619999999</v>
      </c>
      <c r="G51" s="67">
        <v>41.023191620000006</v>
      </c>
      <c r="H51" s="67">
        <v>133.48516282743128</v>
      </c>
      <c r="I51" s="68">
        <v>40.993802740000007</v>
      </c>
      <c r="M51" s="23"/>
    </row>
    <row r="52" spans="1:13" ht="15.6" customHeight="1">
      <c r="A52" s="46" t="s">
        <v>40</v>
      </c>
      <c r="B52" s="24">
        <v>0</v>
      </c>
      <c r="C52" s="64">
        <v>0</v>
      </c>
      <c r="D52" s="64">
        <v>444.91152480466417</v>
      </c>
      <c r="E52" s="65">
        <v>1341.7841730446503</v>
      </c>
      <c r="F52" s="66">
        <v>1068.1919251874574</v>
      </c>
      <c r="G52" s="64">
        <v>246.18264698886122</v>
      </c>
      <c r="H52" s="64">
        <v>263.33824962986364</v>
      </c>
      <c r="I52" s="65">
        <v>752.80672900680975</v>
      </c>
    </row>
    <row r="53" spans="1:13">
      <c r="A53" s="40" t="s">
        <v>8</v>
      </c>
      <c r="B53" s="25">
        <v>0</v>
      </c>
      <c r="C53" s="67">
        <v>0</v>
      </c>
      <c r="D53" s="67">
        <v>392.26703163040145</v>
      </c>
      <c r="E53" s="68">
        <v>1106.981346927291</v>
      </c>
      <c r="F53" s="69">
        <v>988.62732923906344</v>
      </c>
      <c r="G53" s="67">
        <v>198.60737112719531</v>
      </c>
      <c r="H53" s="67">
        <v>216.39763511726147</v>
      </c>
      <c r="I53" s="68">
        <v>633.66506987827006</v>
      </c>
    </row>
    <row r="54" spans="1:13">
      <c r="A54" s="49" t="s">
        <v>9</v>
      </c>
      <c r="B54" s="25">
        <v>0</v>
      </c>
      <c r="C54" s="67">
        <v>0</v>
      </c>
      <c r="D54" s="67">
        <v>52.644493174262699</v>
      </c>
      <c r="E54" s="70">
        <v>234.80282611735922</v>
      </c>
      <c r="F54" s="71">
        <v>79.564595948394</v>
      </c>
      <c r="G54" s="72">
        <v>47.575275861665901</v>
      </c>
      <c r="H54" s="72">
        <v>46.94061451260216</v>
      </c>
      <c r="I54" s="70">
        <v>119.1416591285397</v>
      </c>
    </row>
    <row r="55" spans="1:13" ht="15.6" customHeight="1">
      <c r="A55" s="50" t="s">
        <v>7</v>
      </c>
      <c r="B55" s="27">
        <v>0</v>
      </c>
      <c r="C55" s="56">
        <v>0</v>
      </c>
      <c r="D55" s="56">
        <v>4836.7911096667622</v>
      </c>
      <c r="E55" s="57">
        <v>5587.3141792104889</v>
      </c>
      <c r="F55" s="58">
        <v>4690.5448236730044</v>
      </c>
      <c r="G55" s="56">
        <v>2155.8596238754822</v>
      </c>
      <c r="H55" s="56">
        <v>5734.06857528008</v>
      </c>
      <c r="I55" s="57">
        <v>3021.0861165052052</v>
      </c>
    </row>
    <row r="56" spans="1:13">
      <c r="A56" s="51" t="s">
        <v>8</v>
      </c>
      <c r="B56" s="25">
        <v>0</v>
      </c>
      <c r="C56" s="67">
        <v>0</v>
      </c>
      <c r="D56" s="67">
        <v>3762.4721326555546</v>
      </c>
      <c r="E56" s="68">
        <v>4234.4500464219345</v>
      </c>
      <c r="F56" s="69">
        <v>3296.8245337533958</v>
      </c>
      <c r="G56" s="67">
        <v>1492.3251982065183</v>
      </c>
      <c r="H56" s="67">
        <v>4053.1439618537297</v>
      </c>
      <c r="I56" s="68">
        <v>2315.2855736574597</v>
      </c>
    </row>
    <row r="57" spans="1:13">
      <c r="A57" s="52" t="s">
        <v>9</v>
      </c>
      <c r="B57" s="26">
        <v>0</v>
      </c>
      <c r="C57" s="72">
        <v>0</v>
      </c>
      <c r="D57" s="72">
        <v>1074.3189770112078</v>
      </c>
      <c r="E57" s="70">
        <v>1352.8641327885541</v>
      </c>
      <c r="F57" s="71">
        <v>1393.7202899196086</v>
      </c>
      <c r="G57" s="72">
        <v>663.53442566896388</v>
      </c>
      <c r="H57" s="72">
        <v>1680.9246134263499</v>
      </c>
      <c r="I57" s="70">
        <v>705.80054284774531</v>
      </c>
    </row>
    <row r="58" spans="1:13">
      <c r="A58" s="53"/>
    </row>
    <row r="59" spans="1:13" ht="31.5" customHeight="1">
      <c r="A59" s="54" t="s">
        <v>25</v>
      </c>
      <c r="B59" s="31">
        <v>0</v>
      </c>
      <c r="C59" s="73">
        <v>0</v>
      </c>
      <c r="D59" s="73">
        <v>622.44570802539613</v>
      </c>
      <c r="E59" s="74">
        <v>71.438602901548904</v>
      </c>
      <c r="F59" s="75">
        <v>710.64104403094723</v>
      </c>
      <c r="G59" s="73">
        <v>63.317066411450611</v>
      </c>
      <c r="H59" s="73">
        <v>704.19706800361575</v>
      </c>
      <c r="I59" s="74">
        <v>145.19761613517423</v>
      </c>
    </row>
    <row r="60" spans="1:13">
      <c r="A60" s="40" t="s">
        <v>8</v>
      </c>
      <c r="B60" s="25">
        <v>0</v>
      </c>
      <c r="C60" s="67">
        <v>0</v>
      </c>
      <c r="D60" s="67">
        <v>556.76058262757988</v>
      </c>
      <c r="E60" s="68">
        <v>0</v>
      </c>
      <c r="F60" s="69">
        <v>641.08659496566452</v>
      </c>
      <c r="G60" s="67">
        <v>0</v>
      </c>
      <c r="H60" s="67">
        <v>641.08659496566452</v>
      </c>
      <c r="I60" s="68">
        <v>86.438549057018022</v>
      </c>
    </row>
    <row r="61" spans="1:13">
      <c r="A61" s="49" t="s">
        <v>9</v>
      </c>
      <c r="B61" s="26">
        <v>0</v>
      </c>
      <c r="C61" s="72">
        <v>0</v>
      </c>
      <c r="D61" s="72">
        <v>65.685125397816279</v>
      </c>
      <c r="E61" s="70">
        <v>71.438602901548904</v>
      </c>
      <c r="F61" s="71">
        <v>69.554449065282711</v>
      </c>
      <c r="G61" s="72">
        <v>63.317066411450611</v>
      </c>
      <c r="H61" s="72">
        <v>63.110473037951266</v>
      </c>
      <c r="I61" s="70">
        <v>58.759067078156207</v>
      </c>
    </row>
    <row r="62" spans="1:13">
      <c r="A62" s="53"/>
    </row>
    <row r="63" spans="1:13" ht="25.5">
      <c r="A63" s="54" t="s">
        <v>60</v>
      </c>
      <c r="B63" s="31">
        <v>0</v>
      </c>
      <c r="C63" s="73">
        <v>0</v>
      </c>
      <c r="D63" s="73">
        <v>5478.6806999999999</v>
      </c>
      <c r="E63" s="74">
        <v>2443.9213999999997</v>
      </c>
      <c r="F63" s="75">
        <v>11053.8109</v>
      </c>
      <c r="G63" s="73">
        <v>4658.6574000000001</v>
      </c>
      <c r="H63" s="73">
        <v>8823.4166000000005</v>
      </c>
      <c r="I63" s="74">
        <v>5423.0902999999998</v>
      </c>
    </row>
    <row r="64" spans="1:13">
      <c r="A64" s="40" t="s">
        <v>57</v>
      </c>
      <c r="B64" s="25">
        <v>0</v>
      </c>
      <c r="C64" s="67">
        <v>0</v>
      </c>
      <c r="D64" s="67">
        <v>1531.5229999999999</v>
      </c>
      <c r="E64" s="68">
        <v>0</v>
      </c>
      <c r="F64" s="69">
        <v>6843.4160000000011</v>
      </c>
      <c r="G64" s="67">
        <v>2214.7359999999999</v>
      </c>
      <c r="H64" s="67">
        <v>5198.4830000000002</v>
      </c>
      <c r="I64" s="68">
        <v>3164.6529999999998</v>
      </c>
    </row>
    <row r="65" spans="1:9">
      <c r="A65" s="49" t="s">
        <v>58</v>
      </c>
      <c r="B65" s="26">
        <v>0</v>
      </c>
      <c r="C65" s="72">
        <v>0</v>
      </c>
      <c r="D65" s="72">
        <v>3947.1576999999997</v>
      </c>
      <c r="E65" s="70">
        <v>2443.9213999999997</v>
      </c>
      <c r="F65" s="71">
        <v>4210.3949000000002</v>
      </c>
      <c r="G65" s="72">
        <v>2443.9213999999997</v>
      </c>
      <c r="H65" s="72">
        <v>3624.9336000000003</v>
      </c>
      <c r="I65" s="70">
        <v>2258.4372999999996</v>
      </c>
    </row>
    <row r="66" spans="1:9">
      <c r="A66" s="53"/>
    </row>
    <row r="67" spans="1:9">
      <c r="A67" s="55" t="s">
        <v>129</v>
      </c>
    </row>
    <row r="68" spans="1:9">
      <c r="A68" s="55" t="s">
        <v>130</v>
      </c>
    </row>
    <row r="69" spans="1:9">
      <c r="A69" s="55" t="s">
        <v>131</v>
      </c>
    </row>
    <row r="70" spans="1:9">
      <c r="A70" s="55" t="s">
        <v>132</v>
      </c>
    </row>
  </sheetData>
  <mergeCells count="4">
    <mergeCell ref="F4:I4"/>
    <mergeCell ref="A2:I2"/>
    <mergeCell ref="B4:E4"/>
    <mergeCell ref="F3:I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A11" sqref="A11"/>
    </sheetView>
  </sheetViews>
  <sheetFormatPr defaultRowHeight="14.25" outlineLevelCol="1"/>
  <cols>
    <col min="1" max="1" width="50.85546875" style="36" customWidth="1"/>
    <col min="2" max="2" width="14.7109375" hidden="1" customWidth="1" outlineLevel="1"/>
    <col min="3" max="3" width="14.7109375" style="60" customWidth="1" collapsed="1"/>
    <col min="4" max="6" width="14.7109375" style="60" customWidth="1"/>
    <col min="7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tr">
        <f>IF(Contents!$A$1=1,"Календар планових платежів за зовнішньою заборгованістю перед нерезидентами за станом на 01.04.2020¹","Debt-service payment schedule for external debt as of April 1, 2020¹")</f>
        <v>Debt-service payment schedule for external debt as of April 1, 2020¹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61"/>
      <c r="F3" s="154" t="str">
        <f>IF(Contents!$A$1=1,"млн дол. США","Millions of USD")</f>
        <v>Millions of USD</v>
      </c>
      <c r="G3" s="154"/>
      <c r="H3" s="154"/>
      <c r="I3" s="154"/>
    </row>
    <row r="4" spans="1:10" ht="26.45" customHeight="1">
      <c r="A4" s="37"/>
      <c r="B4" s="152" t="str">
        <f>IF(Contents!$A$1=1,"Обсяги платежів у 2020 році","Payments in 2020")</f>
        <v>Payments in 2020</v>
      </c>
      <c r="C4" s="152"/>
      <c r="D4" s="152"/>
      <c r="E4" s="152"/>
      <c r="F4" s="153" t="str">
        <f>IF(Contents!$A$1=1,"Обсяги платежів у 2021 році","Payments in 2021")</f>
        <v>Payments in 2021</v>
      </c>
      <c r="G4" s="153"/>
      <c r="H4" s="153"/>
      <c r="I4" s="153"/>
    </row>
    <row r="5" spans="1:10" s="20" customFormat="1" ht="15">
      <c r="A5" s="38"/>
      <c r="B5" s="81" t="s">
        <v>20</v>
      </c>
      <c r="C5" s="62" t="s">
        <v>21</v>
      </c>
      <c r="D5" s="62" t="s">
        <v>22</v>
      </c>
      <c r="E5" s="62" t="s">
        <v>23</v>
      </c>
      <c r="F5" s="63" t="s">
        <v>26</v>
      </c>
      <c r="G5" s="62" t="s">
        <v>27</v>
      </c>
      <c r="H5" s="62" t="s">
        <v>28</v>
      </c>
      <c r="I5" s="62" t="s">
        <v>29</v>
      </c>
    </row>
    <row r="6" spans="1:10" ht="15.6" customHeight="1">
      <c r="A6" s="39" t="s">
        <v>126</v>
      </c>
      <c r="B6" s="24">
        <v>0</v>
      </c>
      <c r="C6" s="64">
        <v>1733.6133279035116</v>
      </c>
      <c r="D6" s="64">
        <v>3526.7747448909467</v>
      </c>
      <c r="E6" s="65">
        <v>500.91944290451835</v>
      </c>
      <c r="F6" s="66">
        <v>1574.3310347293955</v>
      </c>
      <c r="G6" s="64">
        <v>702.81784772941</v>
      </c>
      <c r="H6" s="64">
        <v>3874.712356110912</v>
      </c>
      <c r="I6" s="65">
        <v>865.00299792328906</v>
      </c>
    </row>
    <row r="7" spans="1:10">
      <c r="A7" s="40" t="s">
        <v>8</v>
      </c>
      <c r="B7" s="25">
        <v>0</v>
      </c>
      <c r="C7" s="67">
        <v>1339.9300711684818</v>
      </c>
      <c r="D7" s="67">
        <v>2677.3925633993813</v>
      </c>
      <c r="E7" s="68">
        <v>223.93351037033443</v>
      </c>
      <c r="F7" s="69">
        <v>731.10550028028274</v>
      </c>
      <c r="G7" s="67">
        <v>333.18910281599381</v>
      </c>
      <c r="H7" s="67">
        <v>3128.449701446264</v>
      </c>
      <c r="I7" s="68">
        <v>598.85019165804454</v>
      </c>
    </row>
    <row r="8" spans="1:10">
      <c r="A8" s="40" t="s">
        <v>9</v>
      </c>
      <c r="B8" s="25">
        <v>0</v>
      </c>
      <c r="C8" s="67">
        <v>393.68325673502983</v>
      </c>
      <c r="D8" s="67">
        <v>849.38218149156569</v>
      </c>
      <c r="E8" s="68">
        <v>276.98593253418392</v>
      </c>
      <c r="F8" s="69">
        <v>843.22553444911273</v>
      </c>
      <c r="G8" s="67">
        <v>369.62874491341626</v>
      </c>
      <c r="H8" s="67">
        <v>746.26265466464815</v>
      </c>
      <c r="I8" s="68">
        <v>266.15280626524452</v>
      </c>
    </row>
    <row r="9" spans="1:10">
      <c r="A9" s="41" t="s">
        <v>45</v>
      </c>
      <c r="B9" s="25"/>
      <c r="C9" s="67"/>
      <c r="D9" s="67"/>
      <c r="E9" s="68"/>
      <c r="F9" s="69"/>
      <c r="G9" s="67"/>
      <c r="H9" s="67"/>
      <c r="I9" s="68"/>
    </row>
    <row r="10" spans="1:10">
      <c r="A10" s="42" t="s">
        <v>47</v>
      </c>
      <c r="B10" s="25">
        <v>0</v>
      </c>
      <c r="C10" s="67">
        <v>255.449831212704</v>
      </c>
      <c r="D10" s="67">
        <v>1177.0625744787358</v>
      </c>
      <c r="E10" s="68">
        <v>266.78837724924682</v>
      </c>
      <c r="F10" s="69">
        <v>452.01410817384607</v>
      </c>
      <c r="G10" s="67">
        <v>286.72175209804675</v>
      </c>
      <c r="H10" s="67">
        <v>481.2839567305312</v>
      </c>
      <c r="I10" s="68">
        <v>487.85750298961489</v>
      </c>
    </row>
    <row r="11" spans="1:10">
      <c r="A11" s="43" t="s">
        <v>8</v>
      </c>
      <c r="B11" s="25">
        <v>0</v>
      </c>
      <c r="C11" s="67">
        <v>162.60128108242085</v>
      </c>
      <c r="D11" s="67">
        <v>1093.0331760537299</v>
      </c>
      <c r="E11" s="68">
        <v>180.20707845828412</v>
      </c>
      <c r="F11" s="69">
        <v>373.57153343959345</v>
      </c>
      <c r="G11" s="67">
        <v>187.97816263549737</v>
      </c>
      <c r="H11" s="67">
        <v>403.66549049888022</v>
      </c>
      <c r="I11" s="68">
        <v>400.49414918437066</v>
      </c>
    </row>
    <row r="12" spans="1:10">
      <c r="A12" s="43" t="s">
        <v>9</v>
      </c>
      <c r="B12" s="25">
        <v>0</v>
      </c>
      <c r="C12" s="67">
        <v>92.84855013028313</v>
      </c>
      <c r="D12" s="67">
        <v>84.029398425005766</v>
      </c>
      <c r="E12" s="68">
        <v>86.58129879096272</v>
      </c>
      <c r="F12" s="69">
        <v>78.442574734252631</v>
      </c>
      <c r="G12" s="67">
        <v>98.743589462549409</v>
      </c>
      <c r="H12" s="67">
        <v>77.61846623165097</v>
      </c>
      <c r="I12" s="68">
        <v>87.363353805244202</v>
      </c>
    </row>
    <row r="13" spans="1:10">
      <c r="A13" s="44" t="s">
        <v>48</v>
      </c>
      <c r="B13" s="25">
        <v>0</v>
      </c>
      <c r="C13" s="67">
        <v>1172.5502000000001</v>
      </c>
      <c r="D13" s="67">
        <v>1935.12248125</v>
      </c>
      <c r="E13" s="68">
        <v>82.315200000000004</v>
      </c>
      <c r="F13" s="69">
        <v>583.18093749999991</v>
      </c>
      <c r="G13" s="67">
        <v>188.60245</v>
      </c>
      <c r="H13" s="67">
        <v>2926.8379375</v>
      </c>
      <c r="I13" s="68">
        <v>106.52365</v>
      </c>
    </row>
    <row r="14" spans="1:10">
      <c r="A14" s="45" t="s">
        <v>8</v>
      </c>
      <c r="B14" s="25">
        <v>0</v>
      </c>
      <c r="C14" s="67">
        <v>1000</v>
      </c>
      <c r="D14" s="67">
        <v>1364.6849999999999</v>
      </c>
      <c r="E14" s="68">
        <v>0</v>
      </c>
      <c r="F14" s="69">
        <v>0</v>
      </c>
      <c r="G14" s="67">
        <v>25.28725</v>
      </c>
      <c r="H14" s="67">
        <v>2409.2820000000002</v>
      </c>
      <c r="I14" s="68">
        <v>25.28725</v>
      </c>
    </row>
    <row r="15" spans="1:10">
      <c r="A15" s="45" t="s">
        <v>9</v>
      </c>
      <c r="B15" s="25">
        <v>0</v>
      </c>
      <c r="C15" s="67">
        <v>172.55020000000002</v>
      </c>
      <c r="D15" s="67">
        <v>570.43748124999991</v>
      </c>
      <c r="E15" s="68">
        <v>82.315200000000004</v>
      </c>
      <c r="F15" s="69">
        <v>583.18093749999991</v>
      </c>
      <c r="G15" s="67">
        <v>163.3152</v>
      </c>
      <c r="H15" s="67">
        <v>517.55593749999991</v>
      </c>
      <c r="I15" s="68">
        <v>81.236400000000003</v>
      </c>
    </row>
    <row r="16" spans="1:10">
      <c r="A16" s="44" t="s">
        <v>50</v>
      </c>
      <c r="B16" s="25">
        <v>0</v>
      </c>
      <c r="C16" s="67">
        <v>304.25562628904368</v>
      </c>
      <c r="D16" s="67">
        <v>414.37904885341123</v>
      </c>
      <c r="E16" s="68">
        <v>151.60522534647117</v>
      </c>
      <c r="F16" s="69">
        <v>538.92515358052856</v>
      </c>
      <c r="G16" s="67">
        <v>227.28931478716393</v>
      </c>
      <c r="H16" s="67">
        <v>466.37924426171094</v>
      </c>
      <c r="I16" s="68">
        <v>270.41062731500455</v>
      </c>
    </row>
    <row r="17" spans="1:9">
      <c r="A17" s="45" t="s">
        <v>8</v>
      </c>
      <c r="B17" s="25">
        <v>0</v>
      </c>
      <c r="C17" s="67">
        <v>177.32879008606096</v>
      </c>
      <c r="D17" s="67">
        <v>219.6743873456515</v>
      </c>
      <c r="E17" s="68">
        <v>43.726431912050316</v>
      </c>
      <c r="F17" s="69">
        <v>357.53396684068923</v>
      </c>
      <c r="G17" s="67">
        <v>119.92369018049642</v>
      </c>
      <c r="H17" s="67">
        <v>315.50221094738345</v>
      </c>
      <c r="I17" s="68">
        <v>173.06879247367391</v>
      </c>
    </row>
    <row r="18" spans="1:9">
      <c r="A18" s="45" t="s">
        <v>9</v>
      </c>
      <c r="B18" s="25">
        <v>0</v>
      </c>
      <c r="C18" s="67">
        <v>126.92683620298274</v>
      </c>
      <c r="D18" s="67">
        <v>194.70466150775974</v>
      </c>
      <c r="E18" s="68">
        <v>107.87879343442084</v>
      </c>
      <c r="F18" s="69">
        <v>181.39118673983927</v>
      </c>
      <c r="G18" s="67">
        <v>107.36562460666751</v>
      </c>
      <c r="H18" s="67">
        <v>150.87703331432746</v>
      </c>
      <c r="I18" s="68">
        <v>97.341834841330652</v>
      </c>
    </row>
    <row r="19" spans="1:9" ht="15.6" customHeight="1">
      <c r="A19" s="46" t="s">
        <v>6</v>
      </c>
      <c r="B19" s="24">
        <v>0</v>
      </c>
      <c r="C19" s="64">
        <v>44.689973053148798</v>
      </c>
      <c r="D19" s="64">
        <v>359.54151378517076</v>
      </c>
      <c r="E19" s="65">
        <v>37.066561821772531</v>
      </c>
      <c r="F19" s="66">
        <v>437.34305832022517</v>
      </c>
      <c r="G19" s="64">
        <v>32.006622620826931</v>
      </c>
      <c r="H19" s="64">
        <v>432.95735477260905</v>
      </c>
      <c r="I19" s="65">
        <v>111.92229960580048</v>
      </c>
    </row>
    <row r="20" spans="1:9">
      <c r="A20" s="40" t="s">
        <v>8</v>
      </c>
      <c r="B20" s="25">
        <v>0</v>
      </c>
      <c r="C20" s="67">
        <v>0</v>
      </c>
      <c r="D20" s="67">
        <v>319.95545568546942</v>
      </c>
      <c r="E20" s="68">
        <v>0</v>
      </c>
      <c r="F20" s="69">
        <v>401.4009577072394</v>
      </c>
      <c r="G20" s="67">
        <v>0</v>
      </c>
      <c r="H20" s="67">
        <v>401.4009577072394</v>
      </c>
      <c r="I20" s="68">
        <v>83.485876146460456</v>
      </c>
    </row>
    <row r="21" spans="1:9">
      <c r="A21" s="40" t="s">
        <v>9</v>
      </c>
      <c r="B21" s="25">
        <v>0</v>
      </c>
      <c r="C21" s="67">
        <v>44.689973053148798</v>
      </c>
      <c r="D21" s="67">
        <v>39.586058099701361</v>
      </c>
      <c r="E21" s="68">
        <v>37.066561821772531</v>
      </c>
      <c r="F21" s="69">
        <v>35.942100612985776</v>
      </c>
      <c r="G21" s="67">
        <v>32.006622620826931</v>
      </c>
      <c r="H21" s="67">
        <v>31.556397065369641</v>
      </c>
      <c r="I21" s="68">
        <v>28.436423459340023</v>
      </c>
    </row>
    <row r="22" spans="1:9">
      <c r="A22" s="41" t="s">
        <v>45</v>
      </c>
      <c r="B22" s="25"/>
      <c r="C22" s="67"/>
      <c r="D22" s="67"/>
      <c r="E22" s="68"/>
      <c r="F22" s="69"/>
      <c r="G22" s="67"/>
      <c r="H22" s="67"/>
      <c r="I22" s="68"/>
    </row>
    <row r="23" spans="1:9">
      <c r="A23" s="42" t="s">
        <v>47</v>
      </c>
      <c r="B23" s="25">
        <v>0</v>
      </c>
      <c r="C23" s="67">
        <v>44.599924996712041</v>
      </c>
      <c r="D23" s="67">
        <v>359.52754234041197</v>
      </c>
      <c r="E23" s="68">
        <v>37.052590377013701</v>
      </c>
      <c r="F23" s="69">
        <v>437.32907459227761</v>
      </c>
      <c r="G23" s="67">
        <v>31.993070169283005</v>
      </c>
      <c r="H23" s="67">
        <v>432.94334511348535</v>
      </c>
      <c r="I23" s="68">
        <v>111.90828994667677</v>
      </c>
    </row>
    <row r="24" spans="1:9">
      <c r="A24" s="43" t="s">
        <v>8</v>
      </c>
      <c r="B24" s="25">
        <v>0</v>
      </c>
      <c r="C24" s="67">
        <v>0</v>
      </c>
      <c r="D24" s="67">
        <v>319.95545568546942</v>
      </c>
      <c r="E24" s="68">
        <v>0</v>
      </c>
      <c r="F24" s="69">
        <v>401.4009577072394</v>
      </c>
      <c r="G24" s="67">
        <v>0</v>
      </c>
      <c r="H24" s="67">
        <v>401.4009577072394</v>
      </c>
      <c r="I24" s="68">
        <v>83.485876146460456</v>
      </c>
    </row>
    <row r="25" spans="1:9">
      <c r="A25" s="43" t="s">
        <v>9</v>
      </c>
      <c r="B25" s="25">
        <v>0</v>
      </c>
      <c r="C25" s="67">
        <v>44.599924996712041</v>
      </c>
      <c r="D25" s="67">
        <v>39.572086654942531</v>
      </c>
      <c r="E25" s="68">
        <v>37.052590377013701</v>
      </c>
      <c r="F25" s="69">
        <v>35.928116885038229</v>
      </c>
      <c r="G25" s="67">
        <v>31.993070169283005</v>
      </c>
      <c r="H25" s="67">
        <v>31.542387406245929</v>
      </c>
      <c r="I25" s="68">
        <v>28.422413800216312</v>
      </c>
    </row>
    <row r="26" spans="1:9" ht="15.6" customHeight="1">
      <c r="A26" s="46" t="s">
        <v>127</v>
      </c>
      <c r="B26" s="24">
        <v>0</v>
      </c>
      <c r="C26" s="64">
        <v>267.72974986426135</v>
      </c>
      <c r="D26" s="64">
        <v>390.43633601217022</v>
      </c>
      <c r="E26" s="65">
        <v>219.61027784115731</v>
      </c>
      <c r="F26" s="66">
        <v>652.66186679200439</v>
      </c>
      <c r="G26" s="64">
        <v>170.37650584679244</v>
      </c>
      <c r="H26" s="64">
        <v>188.40116726398151</v>
      </c>
      <c r="I26" s="65">
        <v>150.97220101459169</v>
      </c>
    </row>
    <row r="27" spans="1:9">
      <c r="A27" s="40" t="s">
        <v>8</v>
      </c>
      <c r="B27" s="25">
        <v>0</v>
      </c>
      <c r="C27" s="67">
        <v>227.7851360165283</v>
      </c>
      <c r="D27" s="67">
        <v>306.31953354425428</v>
      </c>
      <c r="E27" s="68">
        <v>184.88148796287544</v>
      </c>
      <c r="F27" s="69">
        <v>580.26778978415371</v>
      </c>
      <c r="G27" s="67">
        <v>138.42702200812843</v>
      </c>
      <c r="H27" s="67">
        <v>146.90904608538466</v>
      </c>
      <c r="I27" s="68">
        <v>125.8303495812016</v>
      </c>
    </row>
    <row r="28" spans="1:9">
      <c r="A28" s="40" t="s">
        <v>9</v>
      </c>
      <c r="B28" s="25">
        <v>0</v>
      </c>
      <c r="C28" s="67">
        <v>39.944613847733045</v>
      </c>
      <c r="D28" s="67">
        <v>84.116802467915932</v>
      </c>
      <c r="E28" s="68">
        <v>34.72878987828188</v>
      </c>
      <c r="F28" s="69">
        <v>72.394077007850683</v>
      </c>
      <c r="G28" s="67">
        <v>31.949483838664001</v>
      </c>
      <c r="H28" s="67">
        <v>41.492121178596861</v>
      </c>
      <c r="I28" s="68">
        <v>25.141851433390087</v>
      </c>
    </row>
    <row r="29" spans="1:9">
      <c r="A29" s="41" t="s">
        <v>45</v>
      </c>
      <c r="B29" s="25"/>
      <c r="C29" s="67"/>
      <c r="D29" s="67"/>
      <c r="E29" s="68"/>
      <c r="F29" s="69"/>
      <c r="G29" s="67"/>
      <c r="H29" s="67"/>
      <c r="I29" s="68"/>
    </row>
    <row r="30" spans="1:9">
      <c r="A30" s="42" t="s">
        <v>47</v>
      </c>
      <c r="B30" s="25">
        <v>0</v>
      </c>
      <c r="C30" s="67">
        <v>143.31407688567674</v>
      </c>
      <c r="D30" s="67">
        <v>207.51094542487186</v>
      </c>
      <c r="E30" s="68">
        <v>121.26237519362097</v>
      </c>
      <c r="F30" s="69">
        <v>56.971145509379625</v>
      </c>
      <c r="G30" s="67">
        <v>86.757801822684669</v>
      </c>
      <c r="H30" s="67">
        <v>37.649899137494018</v>
      </c>
      <c r="I30" s="68">
        <v>71.405674437641764</v>
      </c>
    </row>
    <row r="31" spans="1:9">
      <c r="A31" s="43" t="s">
        <v>8</v>
      </c>
      <c r="B31" s="25">
        <v>0</v>
      </c>
      <c r="C31" s="67">
        <v>125.70892668146909</v>
      </c>
      <c r="D31" s="67">
        <v>192.73689644722137</v>
      </c>
      <c r="E31" s="68">
        <v>105.4593753612439</v>
      </c>
      <c r="F31" s="69">
        <v>48.066605935757082</v>
      </c>
      <c r="G31" s="67">
        <v>69.723305017935502</v>
      </c>
      <c r="H31" s="67">
        <v>30.900401167130994</v>
      </c>
      <c r="I31" s="68">
        <v>58.250744015166639</v>
      </c>
    </row>
    <row r="32" spans="1:9">
      <c r="A32" s="43" t="s">
        <v>9</v>
      </c>
      <c r="B32" s="25">
        <v>0</v>
      </c>
      <c r="C32" s="67">
        <v>17.605150204207646</v>
      </c>
      <c r="D32" s="67">
        <v>14.774048977650482</v>
      </c>
      <c r="E32" s="68">
        <v>15.802999832377065</v>
      </c>
      <c r="F32" s="69">
        <v>8.904539573622543</v>
      </c>
      <c r="G32" s="67">
        <v>17.034496804749168</v>
      </c>
      <c r="H32" s="67">
        <v>6.7494979703630236</v>
      </c>
      <c r="I32" s="68">
        <v>13.154930422475129</v>
      </c>
    </row>
    <row r="33" spans="1:13">
      <c r="A33" s="44" t="s">
        <v>48</v>
      </c>
      <c r="B33" s="25">
        <v>0</v>
      </c>
      <c r="C33" s="67">
        <v>82.662180550000002</v>
      </c>
      <c r="D33" s="67">
        <v>144.58256298719169</v>
      </c>
      <c r="E33" s="68">
        <v>79.658779510000002</v>
      </c>
      <c r="F33" s="69">
        <v>585.02197623072766</v>
      </c>
      <c r="G33" s="67">
        <v>76.655378470000002</v>
      </c>
      <c r="H33" s="67">
        <v>148.37689688</v>
      </c>
      <c r="I33" s="68">
        <v>73.651977419999994</v>
      </c>
    </row>
    <row r="34" spans="1:13">
      <c r="A34" s="45" t="s">
        <v>8</v>
      </c>
      <c r="B34" s="25">
        <v>0</v>
      </c>
      <c r="C34" s="67">
        <v>62.408333339999999</v>
      </c>
      <c r="D34" s="67">
        <v>76.666666669999998</v>
      </c>
      <c r="E34" s="68">
        <v>62.408333339999999</v>
      </c>
      <c r="F34" s="69">
        <v>522.113481893536</v>
      </c>
      <c r="G34" s="67">
        <v>62.408333339999999</v>
      </c>
      <c r="H34" s="67">
        <v>114.12291667</v>
      </c>
      <c r="I34" s="68">
        <v>62.408333339999999</v>
      </c>
    </row>
    <row r="35" spans="1:13">
      <c r="A35" s="45" t="s">
        <v>9</v>
      </c>
      <c r="B35" s="25">
        <v>0</v>
      </c>
      <c r="C35" s="67">
        <v>20.25384721</v>
      </c>
      <c r="D35" s="67">
        <v>67.915896317191709</v>
      </c>
      <c r="E35" s="68">
        <v>17.25044617</v>
      </c>
      <c r="F35" s="69">
        <v>62.908494337191698</v>
      </c>
      <c r="G35" s="67">
        <v>14.24704513</v>
      </c>
      <c r="H35" s="67">
        <v>34.253980210000002</v>
      </c>
      <c r="I35" s="68">
        <v>11.243644079999999</v>
      </c>
    </row>
    <row r="36" spans="1:13">
      <c r="A36" s="44" t="s">
        <v>52</v>
      </c>
      <c r="B36" s="25">
        <v>0</v>
      </c>
      <c r="C36" s="67">
        <v>41.753492428584607</v>
      </c>
      <c r="D36" s="67">
        <v>38.342827600106688</v>
      </c>
      <c r="E36" s="68">
        <v>18.689123137536374</v>
      </c>
      <c r="F36" s="69">
        <v>10.668745051897083</v>
      </c>
      <c r="G36" s="67">
        <v>6.9633255541077723</v>
      </c>
      <c r="H36" s="67">
        <v>2.3743712464875357</v>
      </c>
      <c r="I36" s="68">
        <v>5.9145491569499145</v>
      </c>
    </row>
    <row r="37" spans="1:13">
      <c r="A37" s="45" t="s">
        <v>8</v>
      </c>
      <c r="B37" s="25">
        <v>0</v>
      </c>
      <c r="C37" s="67">
        <v>39.667875995059205</v>
      </c>
      <c r="D37" s="67">
        <v>36.915970427032939</v>
      </c>
      <c r="E37" s="68">
        <v>17.013779261631559</v>
      </c>
      <c r="F37" s="69">
        <v>10.087701954860645</v>
      </c>
      <c r="G37" s="67">
        <v>6.2953836501929423</v>
      </c>
      <c r="H37" s="67">
        <v>1.8857282482536928</v>
      </c>
      <c r="I37" s="68">
        <v>5.1712722260349597</v>
      </c>
    </row>
    <row r="38" spans="1:13">
      <c r="A38" s="45" t="s">
        <v>9</v>
      </c>
      <c r="B38" s="25">
        <v>0</v>
      </c>
      <c r="C38" s="67">
        <v>2.085616433525399</v>
      </c>
      <c r="D38" s="67">
        <v>1.4268571730737494</v>
      </c>
      <c r="E38" s="68">
        <v>1.6753438759048147</v>
      </c>
      <c r="F38" s="69">
        <v>0.58104309703643819</v>
      </c>
      <c r="G38" s="67">
        <v>0.6679419039148301</v>
      </c>
      <c r="H38" s="67">
        <v>0.48864299823384305</v>
      </c>
      <c r="I38" s="68">
        <v>0.74327693091495506</v>
      </c>
    </row>
    <row r="39" spans="1:13" ht="15.6" customHeight="1">
      <c r="A39" s="46" t="s">
        <v>128</v>
      </c>
      <c r="B39" s="24">
        <v>0</v>
      </c>
      <c r="C39" s="64">
        <v>2231.4218274700838</v>
      </c>
      <c r="D39" s="64">
        <v>1369.8222265409943</v>
      </c>
      <c r="E39" s="65">
        <v>3225.5514643964093</v>
      </c>
      <c r="F39" s="66">
        <v>951.75264872288972</v>
      </c>
      <c r="G39" s="64">
        <v>703.90871287436573</v>
      </c>
      <c r="H39" s="64">
        <v>1446.1096412881025</v>
      </c>
      <c r="I39" s="65">
        <v>1160.8275278632323</v>
      </c>
    </row>
    <row r="40" spans="1:13">
      <c r="A40" s="40" t="s">
        <v>8</v>
      </c>
      <c r="B40" s="25">
        <v>0</v>
      </c>
      <c r="C40" s="67">
        <v>1904.8068669675972</v>
      </c>
      <c r="D40" s="67">
        <v>985.48317025147048</v>
      </c>
      <c r="E40" s="68">
        <v>2473.4204749367659</v>
      </c>
      <c r="F40" s="69">
        <v>685.86371273524367</v>
      </c>
      <c r="G40" s="67">
        <v>529.9606504897173</v>
      </c>
      <c r="H40" s="67">
        <v>682.03441482946869</v>
      </c>
      <c r="I40" s="68">
        <v>907.97186023793051</v>
      </c>
    </row>
    <row r="41" spans="1:13">
      <c r="A41" s="40" t="s">
        <v>9</v>
      </c>
      <c r="B41" s="25">
        <v>0</v>
      </c>
      <c r="C41" s="67">
        <v>326.6149605024865</v>
      </c>
      <c r="D41" s="67">
        <v>384.33905628952385</v>
      </c>
      <c r="E41" s="68">
        <v>752.13098945964327</v>
      </c>
      <c r="F41" s="69">
        <v>265.88893598764599</v>
      </c>
      <c r="G41" s="67">
        <v>173.94806238464841</v>
      </c>
      <c r="H41" s="67">
        <v>764.07522645863378</v>
      </c>
      <c r="I41" s="68">
        <v>252.85566762530172</v>
      </c>
      <c r="M41" s="23"/>
    </row>
    <row r="42" spans="1:13">
      <c r="A42" s="41" t="s">
        <v>45</v>
      </c>
      <c r="B42" s="25"/>
      <c r="C42" s="67"/>
      <c r="D42" s="67"/>
      <c r="E42" s="68"/>
      <c r="F42" s="69"/>
      <c r="G42" s="67"/>
      <c r="H42" s="67"/>
      <c r="I42" s="68"/>
      <c r="M42" s="23"/>
    </row>
    <row r="43" spans="1:13">
      <c r="A43" s="42" t="s">
        <v>47</v>
      </c>
      <c r="B43" s="25">
        <v>0</v>
      </c>
      <c r="C43" s="67">
        <v>1787.9365815100834</v>
      </c>
      <c r="D43" s="67">
        <v>1192.8015170917777</v>
      </c>
      <c r="E43" s="68">
        <v>3189.7719255464094</v>
      </c>
      <c r="F43" s="69">
        <v>826.67259670288945</v>
      </c>
      <c r="G43" s="67">
        <v>668.12917402436562</v>
      </c>
      <c r="H43" s="67">
        <v>1274.0691296488858</v>
      </c>
      <c r="I43" s="68">
        <v>1125.0479890132324</v>
      </c>
      <c r="M43" s="23"/>
    </row>
    <row r="44" spans="1:13">
      <c r="A44" s="43" t="s">
        <v>8</v>
      </c>
      <c r="B44" s="25">
        <v>0</v>
      </c>
      <c r="C44" s="67">
        <v>1504.806866967597</v>
      </c>
      <c r="D44" s="67">
        <v>935.48317025147048</v>
      </c>
      <c r="E44" s="68">
        <v>2473.4204749367659</v>
      </c>
      <c r="F44" s="69">
        <v>635.86371273524355</v>
      </c>
      <c r="G44" s="67">
        <v>529.96065048971718</v>
      </c>
      <c r="H44" s="67">
        <v>632.03441482946869</v>
      </c>
      <c r="I44" s="68">
        <v>907.97186023793051</v>
      </c>
      <c r="M44" s="23"/>
    </row>
    <row r="45" spans="1:13">
      <c r="A45" s="43" t="s">
        <v>9</v>
      </c>
      <c r="B45" s="25">
        <v>0</v>
      </c>
      <c r="C45" s="67">
        <v>283.12971454248645</v>
      </c>
      <c r="D45" s="67">
        <v>257.31834684030719</v>
      </c>
      <c r="E45" s="68">
        <v>716.35145060964339</v>
      </c>
      <c r="F45" s="69">
        <v>190.80888396764595</v>
      </c>
      <c r="G45" s="67">
        <v>138.16852353464841</v>
      </c>
      <c r="H45" s="67">
        <v>642.0347148194171</v>
      </c>
      <c r="I45" s="68">
        <v>217.07612877530175</v>
      </c>
      <c r="M45" s="23"/>
    </row>
    <row r="46" spans="1:13">
      <c r="A46" s="47" t="s">
        <v>61</v>
      </c>
      <c r="B46" s="25">
        <v>0</v>
      </c>
      <c r="C46" s="67">
        <v>52.863317790000004</v>
      </c>
      <c r="D46" s="67">
        <v>154.46239949</v>
      </c>
      <c r="E46" s="68">
        <v>59.811101900000004</v>
      </c>
      <c r="F46" s="69">
        <v>157.86206381000002</v>
      </c>
      <c r="G46" s="67">
        <v>30.22465677000001</v>
      </c>
      <c r="H46" s="67">
        <v>162.69933644000002</v>
      </c>
      <c r="I46" s="68">
        <v>29.912102869999998</v>
      </c>
      <c r="M46" s="23"/>
    </row>
    <row r="47" spans="1:13">
      <c r="A47" s="48" t="s">
        <v>8</v>
      </c>
      <c r="B47" s="25">
        <v>0</v>
      </c>
      <c r="C47" s="67">
        <v>37.904715970000005</v>
      </c>
      <c r="D47" s="67">
        <v>102.47508049999999</v>
      </c>
      <c r="E47" s="68">
        <v>44.844715970000003</v>
      </c>
      <c r="F47" s="69">
        <v>108.64792632000002</v>
      </c>
      <c r="G47" s="67">
        <v>18.756811550000002</v>
      </c>
      <c r="H47" s="67">
        <v>112.62439690000002</v>
      </c>
      <c r="I47" s="68">
        <v>18.90681155</v>
      </c>
      <c r="M47" s="23"/>
    </row>
    <row r="48" spans="1:13">
      <c r="A48" s="48" t="s">
        <v>9</v>
      </c>
      <c r="B48" s="25">
        <v>0</v>
      </c>
      <c r="C48" s="67">
        <v>14.95860182</v>
      </c>
      <c r="D48" s="67">
        <v>51.987318990000006</v>
      </c>
      <c r="E48" s="68">
        <v>14.96638593</v>
      </c>
      <c r="F48" s="69">
        <v>49.214137490000006</v>
      </c>
      <c r="G48" s="67">
        <v>11.467845220000006</v>
      </c>
      <c r="H48" s="67">
        <v>50.074939539999995</v>
      </c>
      <c r="I48" s="68">
        <v>11.005291319999996</v>
      </c>
      <c r="M48" s="23"/>
    </row>
    <row r="49" spans="1:13">
      <c r="A49" s="44" t="s">
        <v>48</v>
      </c>
      <c r="B49" s="25">
        <v>0</v>
      </c>
      <c r="C49" s="67">
        <v>443.48524595999999</v>
      </c>
      <c r="D49" s="67">
        <v>177.02070944921667</v>
      </c>
      <c r="E49" s="68">
        <v>35.779538850000002</v>
      </c>
      <c r="F49" s="69">
        <v>125.08005202</v>
      </c>
      <c r="G49" s="67">
        <v>35.779538850000002</v>
      </c>
      <c r="H49" s="67">
        <v>172.04051163921667</v>
      </c>
      <c r="I49" s="68">
        <v>35.779538850000002</v>
      </c>
      <c r="M49" s="23"/>
    </row>
    <row r="50" spans="1:13">
      <c r="A50" s="45" t="s">
        <v>8</v>
      </c>
      <c r="B50" s="25">
        <v>0</v>
      </c>
      <c r="C50" s="67">
        <v>400</v>
      </c>
      <c r="D50" s="67">
        <v>50</v>
      </c>
      <c r="E50" s="68">
        <v>0</v>
      </c>
      <c r="F50" s="69">
        <v>50</v>
      </c>
      <c r="G50" s="67">
        <v>0</v>
      </c>
      <c r="H50" s="67">
        <v>50</v>
      </c>
      <c r="I50" s="68">
        <v>0</v>
      </c>
      <c r="M50" s="23"/>
    </row>
    <row r="51" spans="1:13">
      <c r="A51" s="45" t="s">
        <v>9</v>
      </c>
      <c r="B51" s="25">
        <v>0</v>
      </c>
      <c r="C51" s="67">
        <v>43.48524596</v>
      </c>
      <c r="D51" s="67">
        <v>127.02070944921668</v>
      </c>
      <c r="E51" s="68">
        <v>35.779538850000002</v>
      </c>
      <c r="F51" s="69">
        <v>75.080052019999997</v>
      </c>
      <c r="G51" s="67">
        <v>35.779538850000002</v>
      </c>
      <c r="H51" s="67">
        <v>122.04051163921669</v>
      </c>
      <c r="I51" s="68">
        <v>35.779538850000002</v>
      </c>
      <c r="M51" s="23"/>
    </row>
    <row r="52" spans="1:13" ht="15.6" customHeight="1">
      <c r="A52" s="46" t="s">
        <v>40</v>
      </c>
      <c r="B52" s="24">
        <v>0</v>
      </c>
      <c r="C52" s="64">
        <v>377.37565731557345</v>
      </c>
      <c r="D52" s="64">
        <v>573.68235190102155</v>
      </c>
      <c r="E52" s="65">
        <v>1076.602532105753</v>
      </c>
      <c r="F52" s="66">
        <v>429.27666180819369</v>
      </c>
      <c r="G52" s="64">
        <v>140.67328232483186</v>
      </c>
      <c r="H52" s="64">
        <v>169.62360844190673</v>
      </c>
      <c r="I52" s="65">
        <v>730.51690199841335</v>
      </c>
    </row>
    <row r="53" spans="1:13">
      <c r="A53" s="40" t="s">
        <v>8</v>
      </c>
      <c r="B53" s="25">
        <v>0</v>
      </c>
      <c r="C53" s="67">
        <v>319.53377303208663</v>
      </c>
      <c r="D53" s="67">
        <v>513.20594366775549</v>
      </c>
      <c r="E53" s="68">
        <v>892.54379907249086</v>
      </c>
      <c r="F53" s="69">
        <v>373.45304030764726</v>
      </c>
      <c r="G53" s="67">
        <v>105.96662892223358</v>
      </c>
      <c r="H53" s="67">
        <v>128.9469913933622</v>
      </c>
      <c r="I53" s="68">
        <v>625.52292153849999</v>
      </c>
    </row>
    <row r="54" spans="1:13">
      <c r="A54" s="49" t="s">
        <v>9</v>
      </c>
      <c r="B54" s="25">
        <v>0</v>
      </c>
      <c r="C54" s="67">
        <v>57.841884283486799</v>
      </c>
      <c r="D54" s="67">
        <v>60.476408233266099</v>
      </c>
      <c r="E54" s="70">
        <v>184.0587330332622</v>
      </c>
      <c r="F54" s="71">
        <v>55.823621500546459</v>
      </c>
      <c r="G54" s="72">
        <v>34.706653402598278</v>
      </c>
      <c r="H54" s="72">
        <v>40.676617048544529</v>
      </c>
      <c r="I54" s="70">
        <v>104.99398045991339</v>
      </c>
    </row>
    <row r="55" spans="1:13" ht="15.6" customHeight="1">
      <c r="A55" s="50" t="s">
        <v>7</v>
      </c>
      <c r="B55" s="27">
        <v>0</v>
      </c>
      <c r="C55" s="56">
        <v>4654.8305356065785</v>
      </c>
      <c r="D55" s="56">
        <v>6220.2571731303042</v>
      </c>
      <c r="E55" s="57">
        <v>5059.7502790696108</v>
      </c>
      <c r="F55" s="58">
        <v>4045.3652703727084</v>
      </c>
      <c r="G55" s="56">
        <v>1749.7829713962269</v>
      </c>
      <c r="H55" s="56">
        <v>6111.8041278775117</v>
      </c>
      <c r="I55" s="57">
        <v>3019.2419284053267</v>
      </c>
    </row>
    <row r="56" spans="1:13">
      <c r="A56" s="51" t="s">
        <v>8</v>
      </c>
      <c r="B56" s="25">
        <v>0</v>
      </c>
      <c r="C56" s="67">
        <v>3792.0558471846939</v>
      </c>
      <c r="D56" s="67">
        <v>4802.3566665483313</v>
      </c>
      <c r="E56" s="68">
        <v>3774.7792723424668</v>
      </c>
      <c r="F56" s="69">
        <v>2772.0910008145665</v>
      </c>
      <c r="G56" s="67">
        <v>1107.5434042360732</v>
      </c>
      <c r="H56" s="67">
        <v>4487.7411114617189</v>
      </c>
      <c r="I56" s="68">
        <v>2341.6611991621371</v>
      </c>
    </row>
    <row r="57" spans="1:13">
      <c r="A57" s="52" t="s">
        <v>9</v>
      </c>
      <c r="B57" s="26">
        <v>0</v>
      </c>
      <c r="C57" s="72">
        <v>862.77468842188489</v>
      </c>
      <c r="D57" s="72">
        <v>1417.9005065819729</v>
      </c>
      <c r="E57" s="70">
        <v>1284.9710067271437</v>
      </c>
      <c r="F57" s="71">
        <v>1273.2742695581417</v>
      </c>
      <c r="G57" s="72">
        <v>642.2395671601538</v>
      </c>
      <c r="H57" s="72">
        <v>1624.0630164157931</v>
      </c>
      <c r="I57" s="70">
        <v>677.58072924318969</v>
      </c>
    </row>
    <row r="58" spans="1:13">
      <c r="A58" s="53"/>
    </row>
    <row r="59" spans="1:13" ht="31.5" customHeight="1">
      <c r="A59" s="54" t="s">
        <v>25</v>
      </c>
      <c r="B59" s="31">
        <v>0</v>
      </c>
      <c r="C59" s="73">
        <v>58.543882909067584</v>
      </c>
      <c r="D59" s="73">
        <v>589.16404999642214</v>
      </c>
      <c r="E59" s="74">
        <v>47.818371762093975</v>
      </c>
      <c r="F59" s="75">
        <v>665.17216515489906</v>
      </c>
      <c r="G59" s="73">
        <v>40.625823686371007</v>
      </c>
      <c r="H59" s="73">
        <v>658.92857802458525</v>
      </c>
      <c r="I59" s="74">
        <v>119.03651281424015</v>
      </c>
    </row>
    <row r="60" spans="1:13">
      <c r="A60" s="40" t="s">
        <v>8</v>
      </c>
      <c r="B60" s="25">
        <v>0</v>
      </c>
      <c r="C60" s="67">
        <v>0</v>
      </c>
      <c r="D60" s="67">
        <v>537.74207863919958</v>
      </c>
      <c r="E60" s="68">
        <v>0</v>
      </c>
      <c r="F60" s="69">
        <v>619.18758066096962</v>
      </c>
      <c r="G60" s="67">
        <v>0</v>
      </c>
      <c r="H60" s="67">
        <v>619.18758066096962</v>
      </c>
      <c r="I60" s="68">
        <v>83.485876146460456</v>
      </c>
    </row>
    <row r="61" spans="1:13">
      <c r="A61" s="49" t="s">
        <v>9</v>
      </c>
      <c r="B61" s="26">
        <v>0</v>
      </c>
      <c r="C61" s="72">
        <v>58.543882909067584</v>
      </c>
      <c r="D61" s="72">
        <v>51.421971357222532</v>
      </c>
      <c r="E61" s="70">
        <v>47.818371762093975</v>
      </c>
      <c r="F61" s="71">
        <v>45.984584493929411</v>
      </c>
      <c r="G61" s="72">
        <v>40.625823686371007</v>
      </c>
      <c r="H61" s="72">
        <v>39.740997363615634</v>
      </c>
      <c r="I61" s="70">
        <v>35.550636667779699</v>
      </c>
    </row>
    <row r="62" spans="1:13">
      <c r="A62" s="53"/>
    </row>
    <row r="63" spans="1:13" ht="25.5">
      <c r="A63" s="54" t="s">
        <v>60</v>
      </c>
      <c r="B63" s="31">
        <v>0</v>
      </c>
      <c r="C63" s="73">
        <v>8416.0204999999987</v>
      </c>
      <c r="D63" s="73">
        <v>10171.829299999999</v>
      </c>
      <c r="E63" s="74">
        <v>3012.4869000000003</v>
      </c>
      <c r="F63" s="75">
        <v>15107.5358</v>
      </c>
      <c r="G63" s="73">
        <v>6367.3989000000001</v>
      </c>
      <c r="H63" s="73">
        <v>13075.911</v>
      </c>
      <c r="I63" s="74">
        <v>7585.8379999999997</v>
      </c>
    </row>
    <row r="64" spans="1:13">
      <c r="A64" s="40" t="s">
        <v>57</v>
      </c>
      <c r="B64" s="25">
        <v>0</v>
      </c>
      <c r="C64" s="67">
        <v>4869.1319999999996</v>
      </c>
      <c r="D64" s="67">
        <v>4708.9269999999997</v>
      </c>
      <c r="E64" s="68">
        <v>0</v>
      </c>
      <c r="F64" s="69">
        <v>10018.151</v>
      </c>
      <c r="G64" s="67">
        <v>3354.9119999999998</v>
      </c>
      <c r="H64" s="67">
        <v>8842.3809999999994</v>
      </c>
      <c r="I64" s="68">
        <v>4854.3249999999998</v>
      </c>
    </row>
    <row r="65" spans="1:9">
      <c r="A65" s="49" t="s">
        <v>58</v>
      </c>
      <c r="B65" s="26">
        <v>0</v>
      </c>
      <c r="C65" s="72">
        <v>3546.8885</v>
      </c>
      <c r="D65" s="72">
        <v>5462.9022999999997</v>
      </c>
      <c r="E65" s="70">
        <v>3012.4869000000003</v>
      </c>
      <c r="F65" s="71">
        <v>5089.3847999999998</v>
      </c>
      <c r="G65" s="72">
        <v>3012.4869000000003</v>
      </c>
      <c r="H65" s="72">
        <v>4233.53</v>
      </c>
      <c r="I65" s="70">
        <v>2731.5130000000004</v>
      </c>
    </row>
    <row r="66" spans="1:9">
      <c r="A66" s="53"/>
    </row>
    <row r="67" spans="1:9">
      <c r="A67" s="55" t="s">
        <v>129</v>
      </c>
    </row>
    <row r="68" spans="1:9">
      <c r="A68" s="55" t="s">
        <v>130</v>
      </c>
    </row>
    <row r="69" spans="1:9">
      <c r="A69" s="55" t="s">
        <v>131</v>
      </c>
    </row>
    <row r="70" spans="1:9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zoomScale="80" zoomScaleNormal="80" workbookViewId="0">
      <pane ySplit="5" topLeftCell="A6" activePane="bottomLeft" state="frozen"/>
      <selection activeCell="C20" sqref="C20"/>
      <selection pane="bottomLeft" activeCell="G5" sqref="G5"/>
    </sheetView>
  </sheetViews>
  <sheetFormatPr defaultColWidth="8.85546875" defaultRowHeight="12.75" outlineLevelCol="1"/>
  <cols>
    <col min="1" max="1" width="50.85546875" style="36" customWidth="1"/>
    <col min="2" max="3" width="52.140625" style="36" hidden="1" customWidth="1" outlineLevel="1"/>
    <col min="4" max="4" width="14.7109375" style="36" customWidth="1" collapsed="1"/>
    <col min="5" max="11" width="14.7109375" style="36" customWidth="1"/>
    <col min="12" max="16384" width="8.85546875" style="36"/>
  </cols>
  <sheetData>
    <row r="1" spans="1:12" ht="15.75">
      <c r="A1" s="35"/>
      <c r="B1" s="35"/>
      <c r="C1" s="35"/>
      <c r="D1" s="82"/>
      <c r="E1" s="82"/>
      <c r="F1" s="82"/>
      <c r="G1" s="82"/>
      <c r="H1" s="82"/>
      <c r="I1" s="82"/>
      <c r="J1" s="82"/>
      <c r="K1" s="82"/>
      <c r="L1" s="82"/>
    </row>
    <row r="2" spans="1:12" ht="31.9" customHeight="1">
      <c r="A2" s="150" t="str">
        <f>IF(Contents!$A$1=1,"Календар планових платежів за зовнішньою заборгованістю перед нерезидентами за станом на 01.01.2020¹","Debt-service payment schedule for external debt as of January 1, 2020¹")</f>
        <v>Debt-service payment schedule for external debt as of January 1, 2020¹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2">
      <c r="G3" s="83"/>
      <c r="K3" s="83" t="str">
        <f>IF(Contents!$A$1=1,"млн дол. США","Millions of USD")</f>
        <v>Millions of USD</v>
      </c>
    </row>
    <row r="4" spans="1:12" ht="26.45" customHeight="1">
      <c r="A4" s="37"/>
      <c r="B4" s="37"/>
      <c r="C4" s="37"/>
      <c r="D4" s="152" t="str">
        <f>IF(Contents!$A$1=1,"Обсяги платежів у 2020 році","Payments in 2020")</f>
        <v>Payments in 2020</v>
      </c>
      <c r="E4" s="152"/>
      <c r="F4" s="152"/>
      <c r="G4" s="152"/>
      <c r="H4" s="152" t="str">
        <f>IF(Contents!$A$1=1,"Обсяги платежів у 2021 році","Payments in 2021")</f>
        <v>Payments in 2021</v>
      </c>
      <c r="I4" s="152"/>
      <c r="J4" s="152"/>
      <c r="K4" s="152"/>
    </row>
    <row r="5" spans="1:12" s="85" customFormat="1">
      <c r="A5" s="38"/>
      <c r="B5" s="38"/>
      <c r="C5" s="38"/>
      <c r="D5" s="81" t="s">
        <v>20</v>
      </c>
      <c r="E5" s="84" t="s">
        <v>21</v>
      </c>
      <c r="F5" s="84" t="s">
        <v>22</v>
      </c>
      <c r="G5" s="84" t="s">
        <v>23</v>
      </c>
      <c r="H5" s="81" t="s">
        <v>26</v>
      </c>
      <c r="I5" s="84" t="s">
        <v>27</v>
      </c>
      <c r="J5" s="84" t="s">
        <v>28</v>
      </c>
      <c r="K5" s="84" t="s">
        <v>29</v>
      </c>
    </row>
    <row r="6" spans="1:12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7">
        <v>1722.8413412653861</v>
      </c>
      <c r="E6" s="88">
        <v>1757.0005689379811</v>
      </c>
      <c r="F6" s="88">
        <v>3620.5399938175169</v>
      </c>
      <c r="G6" s="89">
        <v>466.96088005589957</v>
      </c>
      <c r="H6" s="87">
        <v>1569.3645014053552</v>
      </c>
      <c r="I6" s="88">
        <v>699.09626012273941</v>
      </c>
      <c r="J6" s="88">
        <v>3956.6897091333985</v>
      </c>
      <c r="K6" s="89">
        <v>929.78835287512106</v>
      </c>
    </row>
    <row r="7" spans="1:12">
      <c r="A7" s="40" t="str">
        <f>IF(Contents!$A$1=1,B7,C7)</f>
        <v>principal</v>
      </c>
      <c r="B7" s="90" t="s">
        <v>0</v>
      </c>
      <c r="C7" s="90" t="s">
        <v>8</v>
      </c>
      <c r="D7" s="91">
        <v>825.10228900050424</v>
      </c>
      <c r="E7" s="92">
        <v>1356.9199791818655</v>
      </c>
      <c r="F7" s="92">
        <v>2728.0214297727193</v>
      </c>
      <c r="G7" s="93">
        <v>178.13797029322222</v>
      </c>
      <c r="H7" s="91">
        <v>753.2761905923121</v>
      </c>
      <c r="I7" s="92">
        <v>317.35639468132536</v>
      </c>
      <c r="J7" s="92">
        <v>3174.7317739478044</v>
      </c>
      <c r="K7" s="93">
        <v>653.07517500624806</v>
      </c>
    </row>
    <row r="8" spans="1:12">
      <c r="A8" s="40" t="str">
        <f>IF(Contents!$A$1=1,B8,C8)</f>
        <v>interest</v>
      </c>
      <c r="B8" s="90" t="s">
        <v>1</v>
      </c>
      <c r="C8" s="90" t="s">
        <v>9</v>
      </c>
      <c r="D8" s="91">
        <v>897.73905226488182</v>
      </c>
      <c r="E8" s="92">
        <v>400.08058975611561</v>
      </c>
      <c r="F8" s="92">
        <v>892.51856404479759</v>
      </c>
      <c r="G8" s="93">
        <v>288.82290976267734</v>
      </c>
      <c r="H8" s="91">
        <v>816.08831081304311</v>
      </c>
      <c r="I8" s="92">
        <v>381.73986544141405</v>
      </c>
      <c r="J8" s="92">
        <v>781.9579351855939</v>
      </c>
      <c r="K8" s="93">
        <v>276.713177868873</v>
      </c>
    </row>
    <row r="9" spans="1:12">
      <c r="A9" s="41" t="str">
        <f>IF(Contents!$A$1=1,B9,C9)</f>
        <v>including</v>
      </c>
      <c r="B9" s="94" t="s">
        <v>44</v>
      </c>
      <c r="C9" s="94" t="s">
        <v>45</v>
      </c>
      <c r="D9" s="91"/>
      <c r="E9" s="92"/>
      <c r="F9" s="92"/>
      <c r="G9" s="93"/>
      <c r="H9" s="91"/>
      <c r="I9" s="92"/>
      <c r="J9" s="92"/>
      <c r="K9" s="93"/>
    </row>
    <row r="10" spans="1:12">
      <c r="A10" s="42" t="str">
        <f>IF(Contents!$A$1=1,B10,C10)</f>
        <v>Loans</v>
      </c>
      <c r="B10" s="95" t="s">
        <v>46</v>
      </c>
      <c r="C10" s="95" t="s">
        <v>47</v>
      </c>
      <c r="D10" s="91">
        <v>605.30434502353842</v>
      </c>
      <c r="E10" s="92">
        <v>261.73063635846211</v>
      </c>
      <c r="F10" s="92">
        <v>1187.826626938024</v>
      </c>
      <c r="G10" s="93">
        <v>268.95757196438211</v>
      </c>
      <c r="H10" s="91">
        <v>462.58232852220385</v>
      </c>
      <c r="I10" s="92">
        <v>287.78638667506101</v>
      </c>
      <c r="J10" s="92">
        <v>490.37348229599934</v>
      </c>
      <c r="K10" s="93">
        <v>493.24011191652477</v>
      </c>
    </row>
    <row r="11" spans="1:12">
      <c r="A11" s="43" t="str">
        <f>IF(Contents!$A$1=1,B11,C11)</f>
        <v>principal</v>
      </c>
      <c r="B11" s="96" t="s">
        <v>0</v>
      </c>
      <c r="C11" s="96" t="s">
        <v>8</v>
      </c>
      <c r="D11" s="91">
        <v>515.58728756506912</v>
      </c>
      <c r="E11" s="92">
        <v>161.11059173263334</v>
      </c>
      <c r="F11" s="92">
        <v>1094.175927969982</v>
      </c>
      <c r="G11" s="93">
        <v>177.08697029322221</v>
      </c>
      <c r="H11" s="91">
        <v>374.91333651694328</v>
      </c>
      <c r="I11" s="92">
        <v>183.86480113951617</v>
      </c>
      <c r="J11" s="92">
        <v>404.63146939072055</v>
      </c>
      <c r="K11" s="93">
        <v>403.32184401394022</v>
      </c>
    </row>
    <row r="12" spans="1:12">
      <c r="A12" s="43" t="str">
        <f>IF(Contents!$A$1=1,B12,C12)</f>
        <v>interest</v>
      </c>
      <c r="B12" s="96" t="s">
        <v>1</v>
      </c>
      <c r="C12" s="96" t="s">
        <v>9</v>
      </c>
      <c r="D12" s="91">
        <v>89.717057458469299</v>
      </c>
      <c r="E12" s="92">
        <v>100.6200446258288</v>
      </c>
      <c r="F12" s="92">
        <v>93.650698968042036</v>
      </c>
      <c r="G12" s="93">
        <v>91.870601671159903</v>
      </c>
      <c r="H12" s="91">
        <v>87.668992005260577</v>
      </c>
      <c r="I12" s="92">
        <v>103.92158553554484</v>
      </c>
      <c r="J12" s="92">
        <v>85.742012905278798</v>
      </c>
      <c r="K12" s="93">
        <v>89.91826790258456</v>
      </c>
    </row>
    <row r="13" spans="1:12">
      <c r="A13" s="44" t="str">
        <f>IF(Contents!$A$1=1,B13,C13)</f>
        <v>Eurobonds</v>
      </c>
      <c r="B13" s="95" t="s">
        <v>49</v>
      </c>
      <c r="C13" s="95" t="s">
        <v>48</v>
      </c>
      <c r="D13" s="91">
        <v>570.43748124999991</v>
      </c>
      <c r="E13" s="92">
        <v>1172.5502000000001</v>
      </c>
      <c r="F13" s="92">
        <v>1935.12248125</v>
      </c>
      <c r="G13" s="93">
        <v>82.315200000000004</v>
      </c>
      <c r="H13" s="91">
        <v>517.55593749999991</v>
      </c>
      <c r="I13" s="92">
        <v>188.60245</v>
      </c>
      <c r="J13" s="92">
        <v>2926.8379375</v>
      </c>
      <c r="K13" s="93">
        <v>106.52365</v>
      </c>
    </row>
    <row r="14" spans="1:12">
      <c r="A14" s="45" t="str">
        <f>IF(Contents!$A$1=1,B14,C14)</f>
        <v>principal</v>
      </c>
      <c r="B14" s="96" t="s">
        <v>0</v>
      </c>
      <c r="C14" s="96" t="s">
        <v>8</v>
      </c>
      <c r="D14" s="91">
        <v>0</v>
      </c>
      <c r="E14" s="92">
        <v>1000</v>
      </c>
      <c r="F14" s="92">
        <v>1364.6849999999999</v>
      </c>
      <c r="G14" s="93">
        <v>0</v>
      </c>
      <c r="H14" s="91">
        <v>0</v>
      </c>
      <c r="I14" s="92">
        <v>25.28725</v>
      </c>
      <c r="J14" s="92">
        <v>2409.2820000000002</v>
      </c>
      <c r="K14" s="93">
        <v>25.28725</v>
      </c>
    </row>
    <row r="15" spans="1:12">
      <c r="A15" s="45" t="str">
        <f>IF(Contents!$A$1=1,B15,C15)</f>
        <v>interest</v>
      </c>
      <c r="B15" s="96" t="s">
        <v>1</v>
      </c>
      <c r="C15" s="96" t="s">
        <v>9</v>
      </c>
      <c r="D15" s="91">
        <v>570.43748124999991</v>
      </c>
      <c r="E15" s="92">
        <v>172.55020000000002</v>
      </c>
      <c r="F15" s="92">
        <v>570.43748124999991</v>
      </c>
      <c r="G15" s="93">
        <v>82.315200000000004</v>
      </c>
      <c r="H15" s="91">
        <v>517.55593749999991</v>
      </c>
      <c r="I15" s="92">
        <v>163.3152</v>
      </c>
      <c r="J15" s="92">
        <v>517.55593749999991</v>
      </c>
      <c r="K15" s="93">
        <v>81.236400000000003</v>
      </c>
    </row>
    <row r="16" spans="1:12">
      <c r="A16" s="44" t="str">
        <f>IF(Contents!$A$1=1,B16,C16)</f>
        <v>Domestic government bonds by non-residents</v>
      </c>
      <c r="B16" s="95" t="s">
        <v>51</v>
      </c>
      <c r="C16" s="95" t="s">
        <v>50</v>
      </c>
      <c r="D16" s="91">
        <v>543.82755301821317</v>
      </c>
      <c r="E16" s="92">
        <v>319.62973809982185</v>
      </c>
      <c r="F16" s="92">
        <v>494.43222414486075</v>
      </c>
      <c r="G16" s="93">
        <v>112.52944660688503</v>
      </c>
      <c r="H16" s="91">
        <v>586.0646575178796</v>
      </c>
      <c r="I16" s="92">
        <v>219.64339014869418</v>
      </c>
      <c r="J16" s="92">
        <v>536.31097412586234</v>
      </c>
      <c r="K16" s="93">
        <v>326.85727574705948</v>
      </c>
    </row>
    <row r="17" spans="1:11">
      <c r="A17" s="45" t="str">
        <f>IF(Contents!$A$1=1,B17,C17)</f>
        <v>principal</v>
      </c>
      <c r="B17" s="96" t="s">
        <v>0</v>
      </c>
      <c r="C17" s="96" t="s">
        <v>8</v>
      </c>
      <c r="D17" s="91">
        <v>309.51500143543501</v>
      </c>
      <c r="E17" s="92">
        <v>195.80938744923205</v>
      </c>
      <c r="F17" s="92">
        <v>269.16050180273749</v>
      </c>
      <c r="G17" s="93">
        <v>1.0509999999999999</v>
      </c>
      <c r="H17" s="91">
        <v>378.36285407536877</v>
      </c>
      <c r="I17" s="92">
        <v>108.20434354180915</v>
      </c>
      <c r="J17" s="92">
        <v>360.81830455708388</v>
      </c>
      <c r="K17" s="93">
        <v>224.46608099230775</v>
      </c>
    </row>
    <row r="18" spans="1:11">
      <c r="A18" s="45" t="str">
        <f>IF(Contents!$A$1=1,B18,C18)</f>
        <v>interest</v>
      </c>
      <c r="B18" s="96" t="s">
        <v>1</v>
      </c>
      <c r="C18" s="96" t="s">
        <v>9</v>
      </c>
      <c r="D18" s="91">
        <v>234.31255158277816</v>
      </c>
      <c r="E18" s="92">
        <v>123.82035065058982</v>
      </c>
      <c r="F18" s="92">
        <v>225.27172234212327</v>
      </c>
      <c r="G18" s="93">
        <v>111.47844660688503</v>
      </c>
      <c r="H18" s="91">
        <v>207.70180344251085</v>
      </c>
      <c r="I18" s="92">
        <v>111.43904660688503</v>
      </c>
      <c r="J18" s="92">
        <v>175.49266956877844</v>
      </c>
      <c r="K18" s="93">
        <v>102.39119475475172</v>
      </c>
    </row>
    <row r="19" spans="1:11" ht="15.6" customHeight="1">
      <c r="A19" s="46" t="str">
        <f>IF(Contents!$A$1=1,B19,C19)</f>
        <v>Central Bank</v>
      </c>
      <c r="B19" s="97" t="s">
        <v>2</v>
      </c>
      <c r="C19" s="97" t="s">
        <v>6</v>
      </c>
      <c r="D19" s="87">
        <v>381.33051052336879</v>
      </c>
      <c r="E19" s="88">
        <v>52.541320785306141</v>
      </c>
      <c r="F19" s="88">
        <v>376.56233451337641</v>
      </c>
      <c r="G19" s="89">
        <v>49.421652094052071</v>
      </c>
      <c r="H19" s="87">
        <v>454.8330212806402</v>
      </c>
      <c r="I19" s="88">
        <v>43.327813354603862</v>
      </c>
      <c r="J19" s="88">
        <v>449.71193977956932</v>
      </c>
      <c r="K19" s="89">
        <v>123.92111685200396</v>
      </c>
    </row>
    <row r="20" spans="1:11">
      <c r="A20" s="40" t="str">
        <f>IF(Contents!$A$1=1,B20,C20)</f>
        <v>principal</v>
      </c>
      <c r="B20" s="90" t="s">
        <v>0</v>
      </c>
      <c r="C20" s="90" t="s">
        <v>8</v>
      </c>
      <c r="D20" s="91">
        <v>324.18172732423943</v>
      </c>
      <c r="E20" s="92">
        <v>0</v>
      </c>
      <c r="F20" s="92">
        <v>324.18172732423943</v>
      </c>
      <c r="G20" s="93">
        <v>0</v>
      </c>
      <c r="H20" s="91">
        <v>406.70303789742968</v>
      </c>
      <c r="I20" s="92">
        <v>0</v>
      </c>
      <c r="J20" s="92">
        <v>406.70303789742968</v>
      </c>
      <c r="K20" s="93">
        <v>84.588635872309624</v>
      </c>
    </row>
    <row r="21" spans="1:11">
      <c r="A21" s="40" t="str">
        <f>IF(Contents!$A$1=1,B21,C21)</f>
        <v>interest</v>
      </c>
      <c r="B21" s="90" t="s">
        <v>1</v>
      </c>
      <c r="C21" s="90" t="s">
        <v>9</v>
      </c>
      <c r="D21" s="91">
        <v>57.148783199129376</v>
      </c>
      <c r="E21" s="92">
        <v>52.541320785306141</v>
      </c>
      <c r="F21" s="92">
        <v>52.380607189136967</v>
      </c>
      <c r="G21" s="93">
        <v>49.421652094052071</v>
      </c>
      <c r="H21" s="91">
        <v>48.129983383210487</v>
      </c>
      <c r="I21" s="92">
        <v>43.327813354603862</v>
      </c>
      <c r="J21" s="92">
        <v>43.008901882139646</v>
      </c>
      <c r="K21" s="93">
        <v>39.332480979694338</v>
      </c>
    </row>
    <row r="22" spans="1:11">
      <c r="A22" s="41" t="str">
        <f>IF(Contents!$A$1=1,B22,C22)</f>
        <v>including</v>
      </c>
      <c r="B22" s="94" t="s">
        <v>44</v>
      </c>
      <c r="C22" s="94" t="s">
        <v>45</v>
      </c>
      <c r="D22" s="91"/>
      <c r="E22" s="92"/>
      <c r="F22" s="92"/>
      <c r="G22" s="93"/>
      <c r="H22" s="91"/>
      <c r="I22" s="92"/>
      <c r="J22" s="92"/>
      <c r="K22" s="93"/>
    </row>
    <row r="23" spans="1:11">
      <c r="A23" s="42" t="str">
        <f>IF(Contents!$A$1=1,B23,C23)</f>
        <v>Loans</v>
      </c>
      <c r="B23" s="95" t="s">
        <v>46</v>
      </c>
      <c r="C23" s="95" t="s">
        <v>47</v>
      </c>
      <c r="D23" s="91">
        <v>381.11349668001276</v>
      </c>
      <c r="E23" s="92">
        <v>52.336374866957058</v>
      </c>
      <c r="F23" s="92">
        <v>376.35283494806413</v>
      </c>
      <c r="G23" s="93">
        <v>49.212152528739779</v>
      </c>
      <c r="H23" s="91">
        <v>454.62332811964768</v>
      </c>
      <c r="I23" s="92">
        <v>43.124590437808429</v>
      </c>
      <c r="J23" s="92">
        <v>449.50186634134792</v>
      </c>
      <c r="K23" s="93">
        <v>123.71104341378255</v>
      </c>
    </row>
    <row r="24" spans="1:11">
      <c r="A24" s="43" t="str">
        <f>IF(Contents!$A$1=1,B24,C24)</f>
        <v>principal</v>
      </c>
      <c r="B24" s="96" t="s">
        <v>0</v>
      </c>
      <c r="C24" s="96" t="s">
        <v>8</v>
      </c>
      <c r="D24" s="91">
        <v>324.18172732423943</v>
      </c>
      <c r="E24" s="92">
        <v>0</v>
      </c>
      <c r="F24" s="92">
        <v>324.18172732423943</v>
      </c>
      <c r="G24" s="93">
        <v>0</v>
      </c>
      <c r="H24" s="91">
        <v>406.70303789742968</v>
      </c>
      <c r="I24" s="92">
        <v>0</v>
      </c>
      <c r="J24" s="92">
        <v>406.70303789742968</v>
      </c>
      <c r="K24" s="93">
        <v>84.588635872309624</v>
      </c>
    </row>
    <row r="25" spans="1:11">
      <c r="A25" s="43" t="str">
        <f>IF(Contents!$A$1=1,B25,C25)</f>
        <v>interest</v>
      </c>
      <c r="B25" s="96" t="s">
        <v>1</v>
      </c>
      <c r="C25" s="96" t="s">
        <v>9</v>
      </c>
      <c r="D25" s="91">
        <v>56.931769355773326</v>
      </c>
      <c r="E25" s="92">
        <v>52.336374866957058</v>
      </c>
      <c r="F25" s="92">
        <v>52.171107623824675</v>
      </c>
      <c r="G25" s="93">
        <v>49.212152528739779</v>
      </c>
      <c r="H25" s="91">
        <v>47.920290222218007</v>
      </c>
      <c r="I25" s="92">
        <v>43.124590437808429</v>
      </c>
      <c r="J25" s="92">
        <v>42.798828443918232</v>
      </c>
      <c r="K25" s="93">
        <v>39.122407541472924</v>
      </c>
    </row>
    <row r="26" spans="1:11" ht="15.6" customHeight="1">
      <c r="A26" s="46" t="str">
        <f>IF(Contents!$A$1=1,B26,C26)</f>
        <v>Deposit-Taking Corporations, except the Central Bank 3/</v>
      </c>
      <c r="B26" s="97" t="s">
        <v>78</v>
      </c>
      <c r="C26" s="97" t="s">
        <v>79</v>
      </c>
      <c r="D26" s="87">
        <v>830.66358161005883</v>
      </c>
      <c r="E26" s="88">
        <v>223.65795463431201</v>
      </c>
      <c r="F26" s="88">
        <v>319.57269984348017</v>
      </c>
      <c r="G26" s="89">
        <v>217.12819170991099</v>
      </c>
      <c r="H26" s="87">
        <v>673.93780982971236</v>
      </c>
      <c r="I26" s="88">
        <v>173.43779300038375</v>
      </c>
      <c r="J26" s="88">
        <v>188.45297407492041</v>
      </c>
      <c r="K26" s="89">
        <v>154.834088518627</v>
      </c>
    </row>
    <row r="27" spans="1:11">
      <c r="A27" s="40" t="str">
        <f>IF(Contents!$A$1=1,B27,C27)</f>
        <v>principal</v>
      </c>
      <c r="B27" s="90" t="s">
        <v>0</v>
      </c>
      <c r="C27" s="90" t="s">
        <v>8</v>
      </c>
      <c r="D27" s="91">
        <v>722.59306471645505</v>
      </c>
      <c r="E27" s="92">
        <v>183.49338954972887</v>
      </c>
      <c r="F27" s="92">
        <v>233.37713952299487</v>
      </c>
      <c r="G27" s="93">
        <v>181.41124581055834</v>
      </c>
      <c r="H27" s="91">
        <v>598.67578632997572</v>
      </c>
      <c r="I27" s="92">
        <v>140.65492009989833</v>
      </c>
      <c r="J27" s="92">
        <v>146.69399012737011</v>
      </c>
      <c r="K27" s="93">
        <v>128.4674562539476</v>
      </c>
    </row>
    <row r="28" spans="1:11">
      <c r="A28" s="40" t="str">
        <f>IF(Contents!$A$1=1,B28,C28)</f>
        <v>interest</v>
      </c>
      <c r="B28" s="90" t="s">
        <v>1</v>
      </c>
      <c r="C28" s="90" t="s">
        <v>9</v>
      </c>
      <c r="D28" s="91">
        <v>108.07051689360374</v>
      </c>
      <c r="E28" s="92">
        <v>40.164565084583131</v>
      </c>
      <c r="F28" s="92">
        <v>86.195560320485285</v>
      </c>
      <c r="G28" s="93">
        <v>35.716945899352659</v>
      </c>
      <c r="H28" s="91">
        <v>75.2620234997366</v>
      </c>
      <c r="I28" s="92">
        <v>32.782872900485401</v>
      </c>
      <c r="J28" s="92">
        <v>41.758983947550306</v>
      </c>
      <c r="K28" s="93">
        <v>26.366632264679396</v>
      </c>
    </row>
    <row r="29" spans="1:11">
      <c r="A29" s="41" t="str">
        <f>IF(Contents!$A$1=1,B29,C29)</f>
        <v>including</v>
      </c>
      <c r="B29" s="94" t="s">
        <v>44</v>
      </c>
      <c r="C29" s="94" t="s">
        <v>45</v>
      </c>
      <c r="D29" s="91"/>
      <c r="E29" s="92"/>
      <c r="F29" s="92"/>
      <c r="G29" s="93"/>
      <c r="H29" s="91"/>
      <c r="I29" s="92"/>
      <c r="J29" s="92"/>
      <c r="K29" s="93"/>
    </row>
    <row r="30" spans="1:11">
      <c r="A30" s="42" t="str">
        <f>IF(Contents!$A$1=1,B30,C30)</f>
        <v>Loans</v>
      </c>
      <c r="B30" s="95" t="s">
        <v>46</v>
      </c>
      <c r="C30" s="95" t="s">
        <v>47</v>
      </c>
      <c r="D30" s="91">
        <v>287.49296350870458</v>
      </c>
      <c r="E30" s="92">
        <v>116.60122056039026</v>
      </c>
      <c r="F30" s="92">
        <v>146.04383574200136</v>
      </c>
      <c r="G30" s="93">
        <v>124.51068662700499</v>
      </c>
      <c r="H30" s="91">
        <v>58.556484808949577</v>
      </c>
      <c r="I30" s="92">
        <v>92.971583417038332</v>
      </c>
      <c r="J30" s="92">
        <v>39.228033299982869</v>
      </c>
      <c r="K30" s="93">
        <v>75.059565041191803</v>
      </c>
    </row>
    <row r="31" spans="1:11">
      <c r="A31" s="43" t="str">
        <f>IF(Contents!$A$1=1,B31,C31)</f>
        <v>principal</v>
      </c>
      <c r="B31" s="96" t="s">
        <v>0</v>
      </c>
      <c r="C31" s="96" t="s">
        <v>8</v>
      </c>
      <c r="D31" s="91">
        <v>269.92988710884151</v>
      </c>
      <c r="E31" s="92">
        <v>97.76500314992272</v>
      </c>
      <c r="F31" s="92">
        <v>130.92297986918877</v>
      </c>
      <c r="G31" s="93">
        <v>107.53724438722544</v>
      </c>
      <c r="H31" s="91">
        <v>48.943610863232571</v>
      </c>
      <c r="I31" s="92">
        <v>74.788783688865209</v>
      </c>
      <c r="J31" s="92">
        <v>32.178686157370123</v>
      </c>
      <c r="K31" s="93">
        <v>61.089738141801526</v>
      </c>
    </row>
    <row r="32" spans="1:11">
      <c r="A32" s="43" t="str">
        <f>IF(Contents!$A$1=1,B32,C32)</f>
        <v>interest</v>
      </c>
      <c r="B32" s="96" t="s">
        <v>1</v>
      </c>
      <c r="C32" s="96" t="s">
        <v>9</v>
      </c>
      <c r="D32" s="91">
        <v>17.56307639986305</v>
      </c>
      <c r="E32" s="92">
        <v>18.836217410467537</v>
      </c>
      <c r="F32" s="92">
        <v>15.120855872812605</v>
      </c>
      <c r="G32" s="93">
        <v>16.973442239779537</v>
      </c>
      <c r="H32" s="91">
        <v>9.612873945717002</v>
      </c>
      <c r="I32" s="92">
        <v>18.182799728173123</v>
      </c>
      <c r="J32" s="92">
        <v>7.0493471426127456</v>
      </c>
      <c r="K32" s="93">
        <v>13.969826899390281</v>
      </c>
    </row>
    <row r="33" spans="1:15">
      <c r="A33" s="44" t="str">
        <f>IF(Contents!$A$1=1,B33,C33)</f>
        <v>Eurobonds</v>
      </c>
      <c r="B33" s="95" t="s">
        <v>49</v>
      </c>
      <c r="C33" s="95" t="s">
        <v>48</v>
      </c>
      <c r="D33" s="91">
        <v>486.56419460029213</v>
      </c>
      <c r="E33" s="92">
        <v>82.662180550000002</v>
      </c>
      <c r="F33" s="92">
        <v>146.96316303029209</v>
      </c>
      <c r="G33" s="93">
        <v>79.658779510000002</v>
      </c>
      <c r="H33" s="91">
        <v>614.04248210262017</v>
      </c>
      <c r="I33" s="92">
        <v>76.655378470000002</v>
      </c>
      <c r="J33" s="92">
        <v>148.50460522</v>
      </c>
      <c r="K33" s="93">
        <v>73.651977419999994</v>
      </c>
    </row>
    <row r="34" spans="1:15">
      <c r="A34" s="45" t="str">
        <f>IF(Contents!$A$1=1,B34,C34)</f>
        <v>principal</v>
      </c>
      <c r="B34" s="96" t="s">
        <v>0</v>
      </c>
      <c r="C34" s="96" t="s">
        <v>8</v>
      </c>
      <c r="D34" s="91">
        <v>397.5</v>
      </c>
      <c r="E34" s="92">
        <v>62.408333339999999</v>
      </c>
      <c r="F34" s="92">
        <v>76.666666669999998</v>
      </c>
      <c r="G34" s="93">
        <v>62.408333339999999</v>
      </c>
      <c r="H34" s="91">
        <v>548.77984605232803</v>
      </c>
      <c r="I34" s="92">
        <v>62.408333339999999</v>
      </c>
      <c r="J34" s="92">
        <v>114.12291667</v>
      </c>
      <c r="K34" s="93">
        <v>62.408333339999999</v>
      </c>
    </row>
    <row r="35" spans="1:15">
      <c r="A35" s="45" t="str">
        <f>IF(Contents!$A$1=1,B35,C35)</f>
        <v>interest</v>
      </c>
      <c r="B35" s="96" t="s">
        <v>1</v>
      </c>
      <c r="C35" s="96" t="s">
        <v>9</v>
      </c>
      <c r="D35" s="91">
        <v>89.064194600292097</v>
      </c>
      <c r="E35" s="92">
        <v>20.25384721</v>
      </c>
      <c r="F35" s="92">
        <v>70.29649636029211</v>
      </c>
      <c r="G35" s="93">
        <v>17.25044617</v>
      </c>
      <c r="H35" s="91">
        <v>65.262636050292102</v>
      </c>
      <c r="I35" s="92">
        <v>14.24704513</v>
      </c>
      <c r="J35" s="92">
        <v>34.38168855</v>
      </c>
      <c r="K35" s="93">
        <v>11.243644079999999</v>
      </c>
    </row>
    <row r="36" spans="1:15">
      <c r="A36" s="44" t="str">
        <f>IF(Contents!$A$1=1,B36,C36)</f>
        <v>Deposits</v>
      </c>
      <c r="B36" s="95" t="s">
        <v>53</v>
      </c>
      <c r="C36" s="95" t="s">
        <v>52</v>
      </c>
      <c r="D36" s="91">
        <v>56.606423501062082</v>
      </c>
      <c r="E36" s="92">
        <v>24.394553523921779</v>
      </c>
      <c r="F36" s="92">
        <v>26.565701071186691</v>
      </c>
      <c r="G36" s="93">
        <v>12.95872557290604</v>
      </c>
      <c r="H36" s="91">
        <v>1.3388429181426322</v>
      </c>
      <c r="I36" s="92">
        <v>3.8108311133454027</v>
      </c>
      <c r="J36" s="92">
        <v>0.72033555493755863</v>
      </c>
      <c r="K36" s="93">
        <v>6.1225460574351702</v>
      </c>
    </row>
    <row r="37" spans="1:15">
      <c r="A37" s="45" t="str">
        <f>IF(Contents!$A$1=1,B37,C37)</f>
        <v>principal</v>
      </c>
      <c r="B37" s="96" t="s">
        <v>0</v>
      </c>
      <c r="C37" s="96" t="s">
        <v>8</v>
      </c>
      <c r="D37" s="91">
        <v>55.163177607613491</v>
      </c>
      <c r="E37" s="92">
        <v>23.320053059806177</v>
      </c>
      <c r="F37" s="92">
        <v>25.787492983806107</v>
      </c>
      <c r="G37" s="93">
        <v>11.465668083332913</v>
      </c>
      <c r="H37" s="91">
        <v>0.95232941441514529</v>
      </c>
      <c r="I37" s="92">
        <v>3.457803071033128</v>
      </c>
      <c r="J37" s="92">
        <v>0.39238729999999999</v>
      </c>
      <c r="K37" s="93">
        <v>4.9693847721460562</v>
      </c>
    </row>
    <row r="38" spans="1:15">
      <c r="A38" s="45" t="str">
        <f>IF(Contents!$A$1=1,B38,C38)</f>
        <v>interest</v>
      </c>
      <c r="B38" s="96" t="s">
        <v>1</v>
      </c>
      <c r="C38" s="96" t="s">
        <v>9</v>
      </c>
      <c r="D38" s="91">
        <v>1.4432458934485908</v>
      </c>
      <c r="E38" s="92">
        <v>1.0745004641156022</v>
      </c>
      <c r="F38" s="92">
        <v>0.77820808738058378</v>
      </c>
      <c r="G38" s="93">
        <v>1.4930574895731272</v>
      </c>
      <c r="H38" s="91">
        <v>0.38651350372748705</v>
      </c>
      <c r="I38" s="92">
        <v>0.35302804231227469</v>
      </c>
      <c r="J38" s="92">
        <v>0.32794825493755864</v>
      </c>
      <c r="K38" s="93">
        <v>1.1531612852891138</v>
      </c>
    </row>
    <row r="39" spans="1:15" ht="15.6" customHeight="1">
      <c r="A39" s="46" t="str">
        <f>IF(Contents!$A$1=1,B39,C39)</f>
        <v>Other Sectors (inc. Guaranteed by State) 4/</v>
      </c>
      <c r="B39" s="97" t="s">
        <v>80</v>
      </c>
      <c r="C39" s="97" t="s">
        <v>81</v>
      </c>
      <c r="D39" s="87">
        <v>2457.5336576098953</v>
      </c>
      <c r="E39" s="88">
        <v>2021.8818838204252</v>
      </c>
      <c r="F39" s="88">
        <v>1317.5285958651903</v>
      </c>
      <c r="G39" s="89">
        <v>2769.9974701669998</v>
      </c>
      <c r="H39" s="87">
        <v>804.25514716552584</v>
      </c>
      <c r="I39" s="88">
        <v>639.57470284570184</v>
      </c>
      <c r="J39" s="88">
        <v>872.65909513076099</v>
      </c>
      <c r="K39" s="89">
        <v>1182.9296518379417</v>
      </c>
    </row>
    <row r="40" spans="1:15">
      <c r="A40" s="40" t="str">
        <f>IF(Contents!$A$1=1,B40,C40)</f>
        <v>principal</v>
      </c>
      <c r="B40" s="90" t="s">
        <v>0</v>
      </c>
      <c r="C40" s="90" t="s">
        <v>8</v>
      </c>
      <c r="D40" s="91">
        <v>1905.5449366855214</v>
      </c>
      <c r="E40" s="92">
        <v>1718.4077574191303</v>
      </c>
      <c r="F40" s="92">
        <v>952.61614425886773</v>
      </c>
      <c r="G40" s="93">
        <v>2176.7976713772614</v>
      </c>
      <c r="H40" s="91">
        <v>535.83362472511226</v>
      </c>
      <c r="I40" s="92">
        <v>467.09416203096146</v>
      </c>
      <c r="J40" s="92">
        <v>613.11149526840859</v>
      </c>
      <c r="K40" s="93">
        <v>944.92791508020764</v>
      </c>
    </row>
    <row r="41" spans="1:15">
      <c r="A41" s="40" t="str">
        <f>IF(Contents!$A$1=1,B41,C41)</f>
        <v>interest</v>
      </c>
      <c r="B41" s="90" t="s">
        <v>1</v>
      </c>
      <c r="C41" s="90" t="s">
        <v>9</v>
      </c>
      <c r="D41" s="91">
        <v>551.98872092437364</v>
      </c>
      <c r="E41" s="92">
        <v>303.47412640129471</v>
      </c>
      <c r="F41" s="92">
        <v>364.91245160632263</v>
      </c>
      <c r="G41" s="93">
        <v>593.19979878973822</v>
      </c>
      <c r="H41" s="91">
        <v>268.42152244041364</v>
      </c>
      <c r="I41" s="92">
        <v>172.48054081474038</v>
      </c>
      <c r="J41" s="92">
        <v>259.54759986235234</v>
      </c>
      <c r="K41" s="93">
        <v>238.00173675773411</v>
      </c>
      <c r="O41" s="98"/>
    </row>
    <row r="42" spans="1:15">
      <c r="A42" s="41" t="str">
        <f>IF(Contents!$A$1=1,B42,C42)</f>
        <v>including</v>
      </c>
      <c r="B42" s="94" t="s">
        <v>44</v>
      </c>
      <c r="C42" s="94" t="s">
        <v>45</v>
      </c>
      <c r="D42" s="91"/>
      <c r="E42" s="92"/>
      <c r="F42" s="92"/>
      <c r="G42" s="93"/>
      <c r="H42" s="91"/>
      <c r="I42" s="92"/>
      <c r="J42" s="92"/>
      <c r="K42" s="93"/>
      <c r="O42" s="98"/>
    </row>
    <row r="43" spans="1:15">
      <c r="A43" s="42" t="str">
        <f>IF(Contents!$A$1=1,B43,C43)</f>
        <v>Loans</v>
      </c>
      <c r="B43" s="95" t="s">
        <v>46</v>
      </c>
      <c r="C43" s="95" t="s">
        <v>47</v>
      </c>
      <c r="D43" s="91">
        <v>2336.0014212198948</v>
      </c>
      <c r="E43" s="92">
        <v>1583.3100880304253</v>
      </c>
      <c r="F43" s="92">
        <v>1155.3764240821961</v>
      </c>
      <c r="G43" s="93">
        <v>2734.2179313169991</v>
      </c>
      <c r="H43" s="91">
        <v>694.76930878552594</v>
      </c>
      <c r="I43" s="92">
        <v>603.79516399570184</v>
      </c>
      <c r="J43" s="92">
        <v>715.44442334776681</v>
      </c>
      <c r="K43" s="93">
        <v>1147.1501129879418</v>
      </c>
      <c r="O43" s="98"/>
    </row>
    <row r="44" spans="1:15">
      <c r="A44" s="43" t="str">
        <f>IF(Contents!$A$1=1,B44,C44)</f>
        <v>principal</v>
      </c>
      <c r="B44" s="96" t="s">
        <v>0</v>
      </c>
      <c r="C44" s="96" t="s">
        <v>8</v>
      </c>
      <c r="D44" s="91">
        <v>1855.5449366855212</v>
      </c>
      <c r="E44" s="92">
        <v>1318.4077574191306</v>
      </c>
      <c r="F44" s="92">
        <v>902.61614425886762</v>
      </c>
      <c r="G44" s="93">
        <v>2176.7976713772609</v>
      </c>
      <c r="H44" s="91">
        <v>485.83362472511232</v>
      </c>
      <c r="I44" s="92">
        <v>467.09416203096146</v>
      </c>
      <c r="J44" s="92">
        <v>563.11149526840859</v>
      </c>
      <c r="K44" s="93">
        <v>944.92791508020764</v>
      </c>
      <c r="O44" s="98"/>
    </row>
    <row r="45" spans="1:15">
      <c r="A45" s="43" t="str">
        <f>IF(Contents!$A$1=1,B45,C45)</f>
        <v>interest</v>
      </c>
      <c r="B45" s="96" t="s">
        <v>1</v>
      </c>
      <c r="C45" s="96" t="s">
        <v>9</v>
      </c>
      <c r="D45" s="91">
        <v>480.45648453437366</v>
      </c>
      <c r="E45" s="92">
        <v>264.90233061129476</v>
      </c>
      <c r="F45" s="92">
        <v>252.76027982332849</v>
      </c>
      <c r="G45" s="93">
        <v>557.42025993973834</v>
      </c>
      <c r="H45" s="91">
        <v>208.93568406041362</v>
      </c>
      <c r="I45" s="92">
        <v>136.70100196474039</v>
      </c>
      <c r="J45" s="92">
        <v>152.33292807935817</v>
      </c>
      <c r="K45" s="93">
        <v>202.22219790773411</v>
      </c>
      <c r="O45" s="98"/>
    </row>
    <row r="46" spans="1:15">
      <c r="A46" s="47" t="str">
        <f>IF(Contents!$A$1=1,B46,C46)</f>
        <v>incl. Guaranteed by State</v>
      </c>
      <c r="B46" s="99" t="s">
        <v>54</v>
      </c>
      <c r="C46" s="99" t="s">
        <v>61</v>
      </c>
      <c r="D46" s="91">
        <v>150.13564569999997</v>
      </c>
      <c r="E46" s="92">
        <v>52.927773170000002</v>
      </c>
      <c r="F46" s="92">
        <v>153.76198724</v>
      </c>
      <c r="G46" s="93">
        <v>59.83090742000001</v>
      </c>
      <c r="H46" s="91">
        <v>157.89004815000001</v>
      </c>
      <c r="I46" s="92">
        <v>30.259462290000005</v>
      </c>
      <c r="J46" s="92">
        <v>162.72489630999996</v>
      </c>
      <c r="K46" s="93">
        <v>29.931908369999988</v>
      </c>
      <c r="O46" s="98"/>
    </row>
    <row r="47" spans="1:15">
      <c r="A47" s="48" t="str">
        <f>IF(Contents!$A$1=1,B47,C47)</f>
        <v>principal</v>
      </c>
      <c r="B47" s="94" t="s">
        <v>0</v>
      </c>
      <c r="C47" s="94" t="s">
        <v>8</v>
      </c>
      <c r="D47" s="91">
        <v>101.32792629999997</v>
      </c>
      <c r="E47" s="92">
        <v>37.904715970000005</v>
      </c>
      <c r="F47" s="92">
        <v>101.74792624</v>
      </c>
      <c r="G47" s="93">
        <v>44.844715970000003</v>
      </c>
      <c r="H47" s="91">
        <v>108.64792632000001</v>
      </c>
      <c r="I47" s="92">
        <v>18.756811550000002</v>
      </c>
      <c r="J47" s="92">
        <v>112.62439689999998</v>
      </c>
      <c r="K47" s="93">
        <v>18.906811549999993</v>
      </c>
      <c r="O47" s="98"/>
    </row>
    <row r="48" spans="1:15">
      <c r="A48" s="48" t="str">
        <f>IF(Contents!$A$1=1,B48,C48)</f>
        <v>interest</v>
      </c>
      <c r="B48" s="94" t="s">
        <v>1</v>
      </c>
      <c r="C48" s="94" t="s">
        <v>9</v>
      </c>
      <c r="D48" s="91">
        <v>48.807719400000003</v>
      </c>
      <c r="E48" s="92">
        <v>15.023057199999995</v>
      </c>
      <c r="F48" s="92">
        <v>52.014061000000005</v>
      </c>
      <c r="G48" s="93">
        <v>14.986191450000007</v>
      </c>
      <c r="H48" s="91">
        <v>49.242121830000002</v>
      </c>
      <c r="I48" s="92">
        <v>11.502650740000004</v>
      </c>
      <c r="J48" s="92">
        <v>50.100499409999998</v>
      </c>
      <c r="K48" s="93">
        <v>11.025096819999995</v>
      </c>
      <c r="O48" s="98"/>
    </row>
    <row r="49" spans="1:15">
      <c r="A49" s="44" t="str">
        <f>IF(Contents!$A$1=1,B49,C49)</f>
        <v>Eurobonds</v>
      </c>
      <c r="B49" s="95" t="s">
        <v>49</v>
      </c>
      <c r="C49" s="95" t="s">
        <v>48</v>
      </c>
      <c r="D49" s="91">
        <v>121.53223639000001</v>
      </c>
      <c r="E49" s="92">
        <v>438.57179579000001</v>
      </c>
      <c r="F49" s="92">
        <v>162.15217178299417</v>
      </c>
      <c r="G49" s="93">
        <v>35.779538850000002</v>
      </c>
      <c r="H49" s="91">
        <v>109.48583838</v>
      </c>
      <c r="I49" s="92">
        <v>35.779538850000002</v>
      </c>
      <c r="J49" s="92">
        <v>157.21467178299417</v>
      </c>
      <c r="K49" s="93">
        <v>35.779538850000002</v>
      </c>
      <c r="O49" s="98"/>
    </row>
    <row r="50" spans="1:15">
      <c r="A50" s="45" t="str">
        <f>IF(Contents!$A$1=1,B50,C50)</f>
        <v>principal</v>
      </c>
      <c r="B50" s="96" t="s">
        <v>0</v>
      </c>
      <c r="C50" s="96" t="s">
        <v>8</v>
      </c>
      <c r="D50" s="91">
        <v>50</v>
      </c>
      <c r="E50" s="92">
        <v>400</v>
      </c>
      <c r="F50" s="92">
        <v>50</v>
      </c>
      <c r="G50" s="93">
        <v>0</v>
      </c>
      <c r="H50" s="91">
        <v>50</v>
      </c>
      <c r="I50" s="92">
        <v>0</v>
      </c>
      <c r="J50" s="92">
        <v>50</v>
      </c>
      <c r="K50" s="93">
        <v>0</v>
      </c>
      <c r="O50" s="98"/>
    </row>
    <row r="51" spans="1:15">
      <c r="A51" s="45" t="str">
        <f>IF(Contents!$A$1=1,B51,C51)</f>
        <v>interest</v>
      </c>
      <c r="B51" s="96" t="s">
        <v>1</v>
      </c>
      <c r="C51" s="96" t="s">
        <v>9</v>
      </c>
      <c r="D51" s="91">
        <v>71.532236390000008</v>
      </c>
      <c r="E51" s="92">
        <v>38.571795790000003</v>
      </c>
      <c r="F51" s="92">
        <v>112.15217178299419</v>
      </c>
      <c r="G51" s="93">
        <v>35.779538850000002</v>
      </c>
      <c r="H51" s="91">
        <v>59.485838380000004</v>
      </c>
      <c r="I51" s="92">
        <v>35.779538850000002</v>
      </c>
      <c r="J51" s="92">
        <v>107.21467178299419</v>
      </c>
      <c r="K51" s="93">
        <v>35.779538850000002</v>
      </c>
      <c r="O51" s="98"/>
    </row>
    <row r="52" spans="1:15" ht="15.6" customHeight="1">
      <c r="A52" s="46" t="str">
        <f>IF(Contents!$A$1=1,B52,C52)</f>
        <v>Direct Investment: Intercompany Lending  4/</v>
      </c>
      <c r="B52" s="97" t="s">
        <v>38</v>
      </c>
      <c r="C52" s="97" t="s">
        <v>40</v>
      </c>
      <c r="D52" s="87">
        <v>708.74450460292326</v>
      </c>
      <c r="E52" s="88">
        <v>314.39320129326495</v>
      </c>
      <c r="F52" s="88">
        <v>468.66985094204591</v>
      </c>
      <c r="G52" s="89">
        <v>871.5892223281221</v>
      </c>
      <c r="H52" s="87">
        <v>251.24867970016811</v>
      </c>
      <c r="I52" s="88">
        <v>126.82245726297437</v>
      </c>
      <c r="J52" s="88">
        <v>153.19678402504593</v>
      </c>
      <c r="K52" s="89">
        <v>478.80842753922445</v>
      </c>
    </row>
    <row r="53" spans="1:15">
      <c r="A53" s="40" t="str">
        <f>IF(Contents!$A$1=1,B53,C53)</f>
        <v>principal</v>
      </c>
      <c r="B53" s="90" t="s">
        <v>0</v>
      </c>
      <c r="C53" s="90" t="s">
        <v>8</v>
      </c>
      <c r="D53" s="91">
        <v>614.71829381627242</v>
      </c>
      <c r="E53" s="92">
        <v>271.28078255880928</v>
      </c>
      <c r="F53" s="92">
        <v>426.36770941439869</v>
      </c>
      <c r="G53" s="93">
        <v>715.32591425948908</v>
      </c>
      <c r="H53" s="91">
        <v>213.62841676155671</v>
      </c>
      <c r="I53" s="92">
        <v>94.807881388517302</v>
      </c>
      <c r="J53" s="92">
        <v>120.37578678605701</v>
      </c>
      <c r="K53" s="93">
        <v>382.89358717791742</v>
      </c>
    </row>
    <row r="54" spans="1:15">
      <c r="A54" s="49" t="str">
        <f>IF(Contents!$A$1=1,B54,C54)</f>
        <v>interest</v>
      </c>
      <c r="B54" s="100" t="s">
        <v>1</v>
      </c>
      <c r="C54" s="100" t="s">
        <v>9</v>
      </c>
      <c r="D54" s="91">
        <v>94.026210786650807</v>
      </c>
      <c r="E54" s="92">
        <v>43.112418734455701</v>
      </c>
      <c r="F54" s="92">
        <v>42.302141527647201</v>
      </c>
      <c r="G54" s="101">
        <v>156.26330806863299</v>
      </c>
      <c r="H54" s="102">
        <v>37.620262938611411</v>
      </c>
      <c r="I54" s="103">
        <v>32.014575874457066</v>
      </c>
      <c r="J54" s="103">
        <v>32.820997238988909</v>
      </c>
      <c r="K54" s="101">
        <v>95.914840361307</v>
      </c>
    </row>
    <row r="55" spans="1:15" ht="15.6" customHeight="1">
      <c r="A55" s="50" t="str">
        <f>IF(Contents!$A$1=1,B55,C55)</f>
        <v>Gross External Debt Payments</v>
      </c>
      <c r="B55" s="104" t="s">
        <v>3</v>
      </c>
      <c r="C55" s="104" t="s">
        <v>7</v>
      </c>
      <c r="D55" s="58">
        <v>6101.1135956116323</v>
      </c>
      <c r="E55" s="56">
        <v>4369.4749294712892</v>
      </c>
      <c r="F55" s="56">
        <v>6102.8734749816085</v>
      </c>
      <c r="G55" s="57">
        <v>4375.0974163549845</v>
      </c>
      <c r="H55" s="58">
        <v>3753.6391593814019</v>
      </c>
      <c r="I55" s="56">
        <v>1682.2590265864033</v>
      </c>
      <c r="J55" s="56">
        <v>5620.7105021436946</v>
      </c>
      <c r="K55" s="57">
        <v>2870.281637622918</v>
      </c>
    </row>
    <row r="56" spans="1:15">
      <c r="A56" s="51" t="str">
        <f>IF(Contents!$A$1=1,B56,C56)</f>
        <v>principal</v>
      </c>
      <c r="B56" s="105" t="s">
        <v>0</v>
      </c>
      <c r="C56" s="105" t="s">
        <v>8</v>
      </c>
      <c r="D56" s="91">
        <v>4392.140311542993</v>
      </c>
      <c r="E56" s="92">
        <v>3530.1019087095342</v>
      </c>
      <c r="F56" s="92">
        <v>4664.5641502932194</v>
      </c>
      <c r="G56" s="93">
        <v>3251.6728017405312</v>
      </c>
      <c r="H56" s="91">
        <v>2508.1170563063865</v>
      </c>
      <c r="I56" s="92">
        <v>1019.9133582007024</v>
      </c>
      <c r="J56" s="92">
        <v>4461.6160840270695</v>
      </c>
      <c r="K56" s="93">
        <v>2193.9527693906302</v>
      </c>
    </row>
    <row r="57" spans="1:15">
      <c r="A57" s="52" t="str">
        <f>IF(Contents!$A$1=1,B57,C57)</f>
        <v>interest</v>
      </c>
      <c r="B57" s="106" t="s">
        <v>1</v>
      </c>
      <c r="C57" s="106" t="s">
        <v>9</v>
      </c>
      <c r="D57" s="102">
        <v>1708.9732840686395</v>
      </c>
      <c r="E57" s="103">
        <v>839.37302076175524</v>
      </c>
      <c r="F57" s="103">
        <v>1438.3093246883896</v>
      </c>
      <c r="G57" s="101">
        <v>1123.4246146144533</v>
      </c>
      <c r="H57" s="102">
        <v>1245.5221030750154</v>
      </c>
      <c r="I57" s="103">
        <v>662.34566838570072</v>
      </c>
      <c r="J57" s="103">
        <v>1159.0944181166251</v>
      </c>
      <c r="K57" s="101">
        <v>676.32886823228785</v>
      </c>
    </row>
    <row r="58" spans="1:15">
      <c r="A58" s="53"/>
      <c r="B58" s="53"/>
      <c r="C58" s="53"/>
    </row>
    <row r="59" spans="1:15" ht="31.5" customHeight="1">
      <c r="A59" s="54" t="str">
        <f>IF(Contents!$A$1=1,B59,C59)</f>
        <v>Memorandum item on IMF loans (General Government and Central Bank)</v>
      </c>
      <c r="B59" s="107" t="s">
        <v>24</v>
      </c>
      <c r="C59" s="107" t="s">
        <v>25</v>
      </c>
      <c r="D59" s="108">
        <v>619.71975134665763</v>
      </c>
      <c r="E59" s="109">
        <v>68.394933863388815</v>
      </c>
      <c r="F59" s="109">
        <v>612.48641382268158</v>
      </c>
      <c r="G59" s="110">
        <v>63.369593791059785</v>
      </c>
      <c r="H59" s="108">
        <v>688.56836700677604</v>
      </c>
      <c r="I59" s="109">
        <v>54.643200748228928</v>
      </c>
      <c r="J59" s="109">
        <v>681.17930388331183</v>
      </c>
      <c r="K59" s="110">
        <v>133.4342544425615</v>
      </c>
    </row>
    <row r="60" spans="1:15">
      <c r="A60" s="40" t="str">
        <f>IF(Contents!$A$1=1,B60,C60)</f>
        <v>principal</v>
      </c>
      <c r="B60" s="94" t="s">
        <v>0</v>
      </c>
      <c r="C60" s="94" t="s">
        <v>8</v>
      </c>
      <c r="D60" s="91">
        <v>544.84508018376528</v>
      </c>
      <c r="E60" s="92">
        <v>0</v>
      </c>
      <c r="F60" s="92">
        <v>544.84508018376528</v>
      </c>
      <c r="G60" s="93">
        <v>0</v>
      </c>
      <c r="H60" s="91">
        <v>627.36639075695552</v>
      </c>
      <c r="I60" s="92">
        <v>0</v>
      </c>
      <c r="J60" s="92">
        <v>627.36639075695552</v>
      </c>
      <c r="K60" s="93">
        <v>84.588635872309624</v>
      </c>
    </row>
    <row r="61" spans="1:15">
      <c r="A61" s="49" t="str">
        <f>IF(Contents!$A$1=1,B61,C61)</f>
        <v>interest</v>
      </c>
      <c r="B61" s="111" t="s">
        <v>1</v>
      </c>
      <c r="C61" s="111" t="s">
        <v>9</v>
      </c>
      <c r="D61" s="102">
        <v>74.874671162892326</v>
      </c>
      <c r="E61" s="103">
        <v>68.394933863388815</v>
      </c>
      <c r="F61" s="103">
        <v>67.641333638916336</v>
      </c>
      <c r="G61" s="101">
        <v>63.369593791059785</v>
      </c>
      <c r="H61" s="102">
        <v>61.201976249820575</v>
      </c>
      <c r="I61" s="103">
        <v>54.643200748228928</v>
      </c>
      <c r="J61" s="103">
        <v>53.812913126356278</v>
      </c>
      <c r="K61" s="101">
        <v>48.845618570251879</v>
      </c>
    </row>
    <row r="62" spans="1:15">
      <c r="A62" s="53"/>
      <c r="B62" s="53"/>
      <c r="C62" s="53"/>
    </row>
    <row r="63" spans="1:15" ht="25.5">
      <c r="A63" s="54" t="str">
        <f>IF(Contents!$A$1=1,B63,C63)</f>
        <v>Memorandum item on domestic government hryvnia bonds by non-residents</v>
      </c>
      <c r="B63" s="107" t="s">
        <v>59</v>
      </c>
      <c r="C63" s="107" t="s">
        <v>60</v>
      </c>
      <c r="D63" s="108">
        <v>12401.8824</v>
      </c>
      <c r="E63" s="109">
        <v>7540.3190999999997</v>
      </c>
      <c r="F63" s="109">
        <v>10615.5751</v>
      </c>
      <c r="G63" s="110">
        <v>2639.1482999999998</v>
      </c>
      <c r="H63" s="108">
        <v>13868.155400000001</v>
      </c>
      <c r="I63" s="109">
        <v>5194.7552999999998</v>
      </c>
      <c r="J63" s="109">
        <v>12695.454400000002</v>
      </c>
      <c r="K63" s="110">
        <v>7734.8061999999991</v>
      </c>
    </row>
    <row r="64" spans="1:15">
      <c r="A64" s="40" t="str">
        <f>IF(Contents!$A$1=1,B64,C64)</f>
        <v>principal, bl uah</v>
      </c>
      <c r="B64" s="94" t="s">
        <v>55</v>
      </c>
      <c r="C64" s="94" t="s">
        <v>57</v>
      </c>
      <c r="D64" s="91">
        <v>6867.34</v>
      </c>
      <c r="E64" s="92">
        <v>4608.9279999999999</v>
      </c>
      <c r="F64" s="92">
        <v>5280.6369999999997</v>
      </c>
      <c r="G64" s="93">
        <v>0</v>
      </c>
      <c r="H64" s="91">
        <v>8949.1640000000007</v>
      </c>
      <c r="I64" s="92">
        <v>2555.607</v>
      </c>
      <c r="J64" s="92">
        <v>8538.9060000000009</v>
      </c>
      <c r="K64" s="93">
        <v>5309.69</v>
      </c>
    </row>
    <row r="65" spans="1:11">
      <c r="A65" s="49" t="str">
        <f>IF(Contents!$A$1=1,B65,C65)</f>
        <v>interest, bl uah</v>
      </c>
      <c r="B65" s="111" t="s">
        <v>56</v>
      </c>
      <c r="C65" s="111" t="s">
        <v>58</v>
      </c>
      <c r="D65" s="102">
        <v>5534.5424000000003</v>
      </c>
      <c r="E65" s="103">
        <v>2931.3910999999998</v>
      </c>
      <c r="F65" s="103">
        <v>5334.9381000000003</v>
      </c>
      <c r="G65" s="101">
        <v>2639.1482999999998</v>
      </c>
      <c r="H65" s="102">
        <v>4918.9914000000008</v>
      </c>
      <c r="I65" s="103">
        <v>2639.1482999999998</v>
      </c>
      <c r="J65" s="103">
        <v>4156.5484000000006</v>
      </c>
      <c r="K65" s="101">
        <v>2425.1161999999999</v>
      </c>
    </row>
    <row r="66" spans="1:11">
      <c r="A66" s="53"/>
      <c r="B66" s="53"/>
      <c r="C66" s="53"/>
    </row>
    <row r="67" spans="1:11" ht="14.25">
      <c r="A67" s="55" t="str">
        <f>IF(Contents!$A$1=1,B67,C67)</f>
        <v xml:space="preserve"> 1/ w/o payments of arrears</v>
      </c>
      <c r="B67" s="55" t="s">
        <v>82</v>
      </c>
      <c r="C67" s="55" t="s">
        <v>83</v>
      </c>
    </row>
    <row r="68" spans="1:11" ht="14.25">
      <c r="A68" s="55" t="str">
        <f>IF(Contents!$A$1=1,B68,C68)</f>
        <v xml:space="preserve"> 2/ inc. payments of liabilities of local governments</v>
      </c>
      <c r="B68" s="55" t="s">
        <v>84</v>
      </c>
      <c r="C68" s="55" t="s">
        <v>85</v>
      </c>
    </row>
    <row r="69" spans="1:11" ht="14.25">
      <c r="A69" s="55" t="str">
        <f>IF(Contents!$A$1=1,B69,C69)</f>
        <v xml:space="preserve"> 3/ w/o payments of overnight loans</v>
      </c>
      <c r="B69" s="55" t="s">
        <v>86</v>
      </c>
      <c r="C69" s="55" t="s">
        <v>87</v>
      </c>
    </row>
    <row r="70" spans="1:11" ht="14.25">
      <c r="A70" s="55" t="str">
        <f>IF(Contents!$A$1=1,B70,C70)</f>
        <v xml:space="preserve"> 4/ w/o payments of trade credit</v>
      </c>
      <c r="B70" s="55" t="s">
        <v>88</v>
      </c>
      <c r="C70" s="55" t="s">
        <v>89</v>
      </c>
    </row>
  </sheetData>
  <mergeCells count="3">
    <mergeCell ref="A2:K2"/>
    <mergeCell ref="D4:G4"/>
    <mergeCell ref="H4:K4"/>
  </mergeCells>
  <pageMargins left="0.7" right="0.7" top="0.75" bottom="0.75" header="0.3" footer="0.3"/>
  <pageSetup paperSize="9" scale="65" fitToHeight="0" orientation="portrait" r:id="rId1"/>
  <headerFooter>
    <oddFooter xml:space="preserve">&amp;R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3" zoomScale="80" zoomScaleNormal="80" workbookViewId="0">
      <selection activeCell="A12" sqref="A12"/>
    </sheetView>
  </sheetViews>
  <sheetFormatPr defaultColWidth="8.85546875" defaultRowHeight="12.75" outlineLevelCol="1"/>
  <cols>
    <col min="1" max="1" width="53.42578125" style="36" customWidth="1"/>
    <col min="2" max="3" width="52.140625" style="36" hidden="1" customWidth="1" outlineLevel="1"/>
    <col min="4" max="4" width="14.7109375" style="36" customWidth="1" collapsed="1"/>
    <col min="5" max="8" width="14.7109375" style="36" customWidth="1"/>
    <col min="9" max="16384" width="8.85546875" style="36"/>
  </cols>
  <sheetData>
    <row r="1" spans="1:9" ht="15.75">
      <c r="A1" s="35"/>
      <c r="B1" s="35"/>
      <c r="C1" s="35"/>
      <c r="D1" s="82"/>
      <c r="E1" s="82"/>
      <c r="F1" s="82"/>
      <c r="G1" s="82"/>
      <c r="H1" s="82"/>
      <c r="I1" s="82"/>
    </row>
    <row r="2" spans="1:9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01.10.2019¹","Debt-service payment schedule for external debt in foreign currency as of October 1, 2019¹")</f>
        <v>Debt-service payment schedule for external debt in foreign currency as of October 1, 2019¹</v>
      </c>
      <c r="B2" s="150"/>
      <c r="C2" s="150"/>
      <c r="D2" s="150"/>
      <c r="E2" s="150"/>
      <c r="F2" s="150"/>
      <c r="G2" s="150"/>
      <c r="H2" s="150"/>
    </row>
    <row r="3" spans="1:9">
      <c r="D3" s="83"/>
      <c r="H3" s="83" t="str">
        <f>IF(Contents!$A$1=1,"млн дол. США","Millions of USD")</f>
        <v>Millions of USD</v>
      </c>
    </row>
    <row r="4" spans="1:9" ht="26.45" customHeight="1">
      <c r="A4" s="37"/>
      <c r="B4" s="37"/>
      <c r="C4" s="37"/>
      <c r="D4" s="113" t="str">
        <f>IF(Contents!$A$1=1,"Обсяги платежів у 2019 році","Payments in 2019")</f>
        <v>Payments in 2019</v>
      </c>
      <c r="E4" s="152" t="str">
        <f>IF(Contents!$A$1=1,"Обсяги платежів у 2020 році","Payments in 2020")</f>
        <v>Payments in 2020</v>
      </c>
      <c r="F4" s="152"/>
      <c r="G4" s="152"/>
      <c r="H4" s="152"/>
    </row>
    <row r="5" spans="1:9" s="85" customFormat="1">
      <c r="A5" s="38"/>
      <c r="B5" s="38"/>
      <c r="C5" s="38"/>
      <c r="D5" s="84" t="s">
        <v>92</v>
      </c>
      <c r="E5" s="81" t="s">
        <v>20</v>
      </c>
      <c r="F5" s="84" t="s">
        <v>21</v>
      </c>
      <c r="G5" s="84" t="s">
        <v>22</v>
      </c>
      <c r="H5" s="84" t="s">
        <v>23</v>
      </c>
    </row>
    <row r="6" spans="1:9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9">
        <v>351.08880501518911</v>
      </c>
      <c r="E6" s="87">
        <v>1183.8188245947881</v>
      </c>
      <c r="F6" s="88">
        <v>1440.9944977022428</v>
      </c>
      <c r="G6" s="88">
        <v>3115.2913301843755</v>
      </c>
      <c r="H6" s="89">
        <v>351.31493311643482</v>
      </c>
    </row>
    <row r="7" spans="1:9">
      <c r="A7" s="40" t="str">
        <f>IF(Contents!$A$1=1,B7,C7)</f>
        <v>principal</v>
      </c>
      <c r="B7" s="90" t="s">
        <v>0</v>
      </c>
      <c r="C7" s="90" t="s">
        <v>8</v>
      </c>
      <c r="D7" s="93">
        <v>176.00804423</v>
      </c>
      <c r="E7" s="91">
        <v>520.56763403479727</v>
      </c>
      <c r="F7" s="92">
        <v>1171.6311257200002</v>
      </c>
      <c r="G7" s="92">
        <v>2452.285980754797</v>
      </c>
      <c r="H7" s="93">
        <v>185.51294031999998</v>
      </c>
    </row>
    <row r="8" spans="1:9">
      <c r="A8" s="40" t="str">
        <f>IF(Contents!$A$1=1,B8,C8)</f>
        <v>interest</v>
      </c>
      <c r="B8" s="90" t="s">
        <v>1</v>
      </c>
      <c r="C8" s="90" t="s">
        <v>9</v>
      </c>
      <c r="D8" s="93">
        <v>175.08076078518911</v>
      </c>
      <c r="E8" s="91">
        <v>663.25119055999096</v>
      </c>
      <c r="F8" s="92">
        <v>269.36337198224248</v>
      </c>
      <c r="G8" s="92">
        <v>663.0053494295787</v>
      </c>
      <c r="H8" s="93">
        <v>165.80199279643483</v>
      </c>
    </row>
    <row r="9" spans="1:9" ht="15.6" customHeight="1">
      <c r="A9" s="46" t="str">
        <f>IF(Contents!$A$1=1,B9,C9)</f>
        <v>Central Bank</v>
      </c>
      <c r="B9" s="97" t="s">
        <v>2</v>
      </c>
      <c r="C9" s="97" t="s">
        <v>6</v>
      </c>
      <c r="D9" s="89">
        <v>60.572091037632198</v>
      </c>
      <c r="E9" s="87">
        <v>377.49278034406564</v>
      </c>
      <c r="F9" s="88">
        <v>53.690278514366327</v>
      </c>
      <c r="G9" s="88">
        <v>373.15421707675989</v>
      </c>
      <c r="H9" s="89">
        <v>50.569898760629954</v>
      </c>
    </row>
    <row r="10" spans="1:9">
      <c r="A10" s="40" t="str">
        <f>IF(Contents!$A$1=1,B10,C10)</f>
        <v>principal</v>
      </c>
      <c r="B10" s="90" t="s">
        <v>0</v>
      </c>
      <c r="C10" s="90" t="s">
        <v>8</v>
      </c>
      <c r="D10" s="93">
        <v>0</v>
      </c>
      <c r="E10" s="91">
        <v>319.60552451800118</v>
      </c>
      <c r="F10" s="92">
        <v>0</v>
      </c>
      <c r="G10" s="92">
        <v>319.60552451800118</v>
      </c>
      <c r="H10" s="93">
        <v>0</v>
      </c>
    </row>
    <row r="11" spans="1:9">
      <c r="A11" s="40" t="str">
        <f>IF(Contents!$A$1=1,B11,C11)</f>
        <v>interest</v>
      </c>
      <c r="B11" s="90" t="s">
        <v>1</v>
      </c>
      <c r="C11" s="90" t="s">
        <v>9</v>
      </c>
      <c r="D11" s="93">
        <v>60.572091037632198</v>
      </c>
      <c r="E11" s="91">
        <v>57.887255826064475</v>
      </c>
      <c r="F11" s="92">
        <v>53.690278514366327</v>
      </c>
      <c r="G11" s="92">
        <v>53.548692558758731</v>
      </c>
      <c r="H11" s="93">
        <v>50.569898760629954</v>
      </c>
    </row>
    <row r="12" spans="1:9" ht="38.25">
      <c r="A12" s="114" t="str">
        <f>IF(Contents!$A$1=1,B12,C12)</f>
        <v>Memorandum item on IMF loans (General Government and Central Bank)</v>
      </c>
      <c r="B12" s="115" t="s">
        <v>24</v>
      </c>
      <c r="C12" s="115" t="s">
        <v>25</v>
      </c>
      <c r="D12" s="89">
        <v>80.152149695324994</v>
      </c>
      <c r="E12" s="87">
        <v>612.88204216891143</v>
      </c>
      <c r="F12" s="88">
        <v>69.784264194679281</v>
      </c>
      <c r="G12" s="88">
        <v>606.19749614352372</v>
      </c>
      <c r="H12" s="89">
        <v>64.737978549452436</v>
      </c>
    </row>
    <row r="13" spans="1:9">
      <c r="A13" s="40" t="str">
        <f>IF(Contents!$A$1=1,B13,C13)</f>
        <v>principal</v>
      </c>
      <c r="B13" s="94" t="s">
        <v>0</v>
      </c>
      <c r="C13" s="94" t="s">
        <v>8</v>
      </c>
      <c r="D13" s="93">
        <v>0</v>
      </c>
      <c r="E13" s="91">
        <v>537.15395704279842</v>
      </c>
      <c r="F13" s="92">
        <v>0</v>
      </c>
      <c r="G13" s="92">
        <v>537.15395704279842</v>
      </c>
      <c r="H13" s="93">
        <v>0</v>
      </c>
    </row>
    <row r="14" spans="1:9">
      <c r="A14" s="40" t="str">
        <f>IF(Contents!$A$1=1,B14,C14)</f>
        <v>interest</v>
      </c>
      <c r="B14" s="116" t="s">
        <v>1</v>
      </c>
      <c r="C14" s="116" t="s">
        <v>9</v>
      </c>
      <c r="D14" s="117">
        <v>80.152149695324994</v>
      </c>
      <c r="E14" s="118">
        <v>75.728085126112987</v>
      </c>
      <c r="F14" s="119">
        <v>69.784264194679281</v>
      </c>
      <c r="G14" s="119">
        <v>69.043539100725326</v>
      </c>
      <c r="H14" s="117">
        <v>64.737978549452436</v>
      </c>
    </row>
    <row r="15" spans="1:9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9">
        <v>384.50911132738361</v>
      </c>
      <c r="E15" s="87">
        <v>729.75860995185155</v>
      </c>
      <c r="F15" s="88">
        <v>190.61661043995258</v>
      </c>
      <c r="G15" s="88">
        <v>251.95089997376337</v>
      </c>
      <c r="H15" s="89">
        <v>190.23640861954385</v>
      </c>
    </row>
    <row r="16" spans="1:9">
      <c r="A16" s="40" t="str">
        <f>IF(Contents!$A$1=1,B16,C16)</f>
        <v>principal</v>
      </c>
      <c r="B16" s="90" t="s">
        <v>0</v>
      </c>
      <c r="C16" s="90" t="s">
        <v>8</v>
      </c>
      <c r="D16" s="93">
        <v>345.40408919329013</v>
      </c>
      <c r="E16" s="91">
        <v>642.08498353941127</v>
      </c>
      <c r="F16" s="92">
        <v>160.46237840701775</v>
      </c>
      <c r="G16" s="92">
        <v>185.93623312244745</v>
      </c>
      <c r="H16" s="93">
        <v>164.29518755071109</v>
      </c>
    </row>
    <row r="17" spans="1:13">
      <c r="A17" s="40" t="str">
        <f>IF(Contents!$A$1=1,B17,C17)</f>
        <v>interest</v>
      </c>
      <c r="B17" s="90" t="s">
        <v>1</v>
      </c>
      <c r="C17" s="90" t="s">
        <v>9</v>
      </c>
      <c r="D17" s="93">
        <v>39.105022134093474</v>
      </c>
      <c r="E17" s="91">
        <v>87.673626412440285</v>
      </c>
      <c r="F17" s="92">
        <v>30.154232032934829</v>
      </c>
      <c r="G17" s="92">
        <v>66.014666851315923</v>
      </c>
      <c r="H17" s="93">
        <v>25.941221068832775</v>
      </c>
    </row>
    <row r="18" spans="1:13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9">
        <v>2905.6588333062077</v>
      </c>
      <c r="E18" s="87">
        <v>2313.8572543262903</v>
      </c>
      <c r="F18" s="88">
        <v>1497.1680296537656</v>
      </c>
      <c r="G18" s="88">
        <v>1194.8526235893285</v>
      </c>
      <c r="H18" s="89">
        <v>1891.2575424437389</v>
      </c>
    </row>
    <row r="19" spans="1:13">
      <c r="A19" s="40" t="str">
        <f>IF(Contents!$A$1=1,B19,C19)</f>
        <v>principal</v>
      </c>
      <c r="B19" s="90" t="s">
        <v>0</v>
      </c>
      <c r="C19" s="90" t="s">
        <v>8</v>
      </c>
      <c r="D19" s="93">
        <v>2328.7578251893665</v>
      </c>
      <c r="E19" s="91">
        <v>1778.2818884934234</v>
      </c>
      <c r="F19" s="92">
        <v>1248.3896897193415</v>
      </c>
      <c r="G19" s="92">
        <v>851.99115683404966</v>
      </c>
      <c r="H19" s="93">
        <v>1464.7129445723581</v>
      </c>
    </row>
    <row r="20" spans="1:13">
      <c r="A20" s="40" t="str">
        <f>IF(Contents!$A$1=1,B20,C20)</f>
        <v>interest</v>
      </c>
      <c r="B20" s="90" t="s">
        <v>1</v>
      </c>
      <c r="C20" s="90" t="s">
        <v>9</v>
      </c>
      <c r="D20" s="93">
        <v>576.90100811684135</v>
      </c>
      <c r="E20" s="91">
        <v>535.57536583286696</v>
      </c>
      <c r="F20" s="92">
        <v>248.77833993442408</v>
      </c>
      <c r="G20" s="92">
        <v>342.8614667552788</v>
      </c>
      <c r="H20" s="93">
        <v>426.5445978713808</v>
      </c>
      <c r="M20" s="98"/>
    </row>
    <row r="21" spans="1:13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9">
        <v>992.41049304377304</v>
      </c>
      <c r="E21" s="87">
        <v>810.35050621877178</v>
      </c>
      <c r="F21" s="88">
        <v>229.9118958096019</v>
      </c>
      <c r="G21" s="88">
        <v>301.50553805886705</v>
      </c>
      <c r="H21" s="89">
        <v>511.27188619121341</v>
      </c>
    </row>
    <row r="22" spans="1:13">
      <c r="A22" s="40" t="str">
        <f>IF(Contents!$A$1=1,B22,C22)</f>
        <v>principal</v>
      </c>
      <c r="B22" s="90" t="s">
        <v>0</v>
      </c>
      <c r="C22" s="90" t="s">
        <v>8</v>
      </c>
      <c r="D22" s="93">
        <v>829.91558904314297</v>
      </c>
      <c r="E22" s="91">
        <v>727.79483533217194</v>
      </c>
      <c r="F22" s="92">
        <v>195.03859668585739</v>
      </c>
      <c r="G22" s="92">
        <v>266.7615679283615</v>
      </c>
      <c r="H22" s="93">
        <v>404.75171254332679</v>
      </c>
    </row>
    <row r="23" spans="1:13">
      <c r="A23" s="49" t="str">
        <f>IF(Contents!$A$1=1,B23,C23)</f>
        <v>interest</v>
      </c>
      <c r="B23" s="100" t="s">
        <v>1</v>
      </c>
      <c r="C23" s="100" t="s">
        <v>9</v>
      </c>
      <c r="D23" s="101">
        <v>162.4949040006301</v>
      </c>
      <c r="E23" s="102">
        <v>82.555670886599799</v>
      </c>
      <c r="F23" s="103">
        <v>34.873299123744502</v>
      </c>
      <c r="G23" s="103">
        <v>34.743970130505531</v>
      </c>
      <c r="H23" s="101">
        <v>106.52017364788659</v>
      </c>
    </row>
    <row r="24" spans="1:13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7">
        <v>4694.2393337301855</v>
      </c>
      <c r="E24" s="58">
        <v>5415.2779754357671</v>
      </c>
      <c r="F24" s="56">
        <v>3412.3813121199291</v>
      </c>
      <c r="G24" s="56">
        <v>5236.7546088830941</v>
      </c>
      <c r="H24" s="57">
        <v>2994.6506691315608</v>
      </c>
    </row>
    <row r="25" spans="1:13">
      <c r="A25" s="51" t="str">
        <f>IF(Contents!$A$1=1,B25,C25)</f>
        <v>principal</v>
      </c>
      <c r="B25" s="105" t="s">
        <v>0</v>
      </c>
      <c r="C25" s="105" t="s">
        <v>8</v>
      </c>
      <c r="D25" s="93">
        <v>3680.0855476557995</v>
      </c>
      <c r="E25" s="91">
        <v>3988.3348659178046</v>
      </c>
      <c r="F25" s="92">
        <v>2775.521790532217</v>
      </c>
      <c r="G25" s="92">
        <v>4076.5804631576566</v>
      </c>
      <c r="H25" s="93">
        <v>2219.2727849863959</v>
      </c>
    </row>
    <row r="26" spans="1:13">
      <c r="A26" s="52" t="str">
        <f>IF(Contents!$A$1=1,B26,C26)</f>
        <v>interest</v>
      </c>
      <c r="B26" s="106" t="s">
        <v>1</v>
      </c>
      <c r="C26" s="106" t="s">
        <v>9</v>
      </c>
      <c r="D26" s="101">
        <v>1014.1537860743862</v>
      </c>
      <c r="E26" s="102">
        <v>1426.9431095179625</v>
      </c>
      <c r="F26" s="103">
        <v>636.85952158771227</v>
      </c>
      <c r="G26" s="103">
        <v>1160.1741457254377</v>
      </c>
      <c r="H26" s="101">
        <v>775.3778841451649</v>
      </c>
    </row>
    <row r="27" spans="1:13">
      <c r="A27" s="53"/>
      <c r="B27" s="53"/>
      <c r="C27" s="53"/>
    </row>
    <row r="28" spans="1:13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3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3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3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3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2">
    <mergeCell ref="A2:H2"/>
    <mergeCell ref="E4:H4"/>
  </mergeCells>
  <pageMargins left="0.15748031496062992" right="0.15748031496062992" top="0.74803149606299213" bottom="0.74803149606299213" header="0.31496062992125984" footer="0.31496062992125984"/>
  <pageSetup paperSize="9" scale="80" fitToHeight="0" orientation="portrait" r:id="rId1"/>
  <headerFooter>
    <oddHeader>&amp;R&amp;D   &amp;T</oddHeader>
    <oddFooter xml:space="preserve">&amp;L&amp;Z   &amp;F   &amp;A&amp;R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0" zoomScaleNormal="80" workbookViewId="0">
      <selection activeCell="A12" sqref="A12"/>
    </sheetView>
  </sheetViews>
  <sheetFormatPr defaultColWidth="8.85546875" defaultRowHeight="12.75" outlineLevelCol="1"/>
  <cols>
    <col min="1" max="1" width="53.42578125" style="36" customWidth="1"/>
    <col min="2" max="2" width="52.140625" style="36" hidden="1" customWidth="1" outlineLevel="1"/>
    <col min="3" max="3" width="0.28515625" style="36" hidden="1" customWidth="1" outlineLevel="1"/>
    <col min="4" max="4" width="14.7109375" style="36" customWidth="1" collapsed="1"/>
    <col min="5" max="9" width="14.7109375" style="36" customWidth="1"/>
    <col min="10" max="16384" width="8.85546875" style="36"/>
  </cols>
  <sheetData>
    <row r="1" spans="1:10" ht="15.75">
      <c r="A1" s="35"/>
      <c r="B1" s="35"/>
      <c r="C1" s="35"/>
      <c r="D1" s="82"/>
      <c r="E1" s="82"/>
      <c r="F1" s="82"/>
      <c r="G1" s="82"/>
      <c r="H1" s="82"/>
      <c r="I1" s="82"/>
      <c r="J1" s="82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01.07.2019¹","Debt-service payment schedule for external debt in foreign currency as of July 1, 2019¹")</f>
        <v>Debt-service payment schedule for external debt in foreign currency as of July 1, 2019¹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83"/>
      <c r="I3" s="83" t="str">
        <f>IF(Contents!$A$1=1,"млн дол. США","Millions of USD")</f>
        <v>Millions of USD</v>
      </c>
    </row>
    <row r="4" spans="1:10" ht="26.45" customHeight="1">
      <c r="A4" s="37"/>
      <c r="B4" s="37"/>
      <c r="C4" s="37"/>
      <c r="D4" s="152" t="str">
        <f>IF(Contents!$A$1=1,"Обсяги платежів у 2019 році","Payments in 2019")</f>
        <v>Payments in 2019</v>
      </c>
      <c r="E4" s="152"/>
      <c r="F4" s="152" t="str">
        <f>IF(Contents!$A$1=1,"Обсяги платежів у 2020 році","Payments in 2020")</f>
        <v>Payments in 2020</v>
      </c>
      <c r="G4" s="152"/>
      <c r="H4" s="152"/>
      <c r="I4" s="152"/>
    </row>
    <row r="5" spans="1:10" s="85" customFormat="1">
      <c r="A5" s="38"/>
      <c r="B5" s="38"/>
      <c r="C5" s="38"/>
      <c r="D5" s="84" t="s">
        <v>105</v>
      </c>
      <c r="E5" s="84" t="s">
        <v>92</v>
      </c>
      <c r="F5" s="81" t="s">
        <v>20</v>
      </c>
      <c r="G5" s="84" t="s">
        <v>21</v>
      </c>
      <c r="H5" s="84" t="s">
        <v>22</v>
      </c>
      <c r="I5" s="84" t="s">
        <v>23</v>
      </c>
    </row>
    <row r="6" spans="1:10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8">
        <v>1983.5120620720731</v>
      </c>
      <c r="E6" s="89">
        <v>359.05293425029862</v>
      </c>
      <c r="F6" s="87">
        <v>1186.9655968661234</v>
      </c>
      <c r="G6" s="88">
        <v>1444.4172240605596</v>
      </c>
      <c r="H6" s="88">
        <v>3119.4128704799923</v>
      </c>
      <c r="I6" s="89">
        <v>356.52220783929624</v>
      </c>
    </row>
    <row r="7" spans="1:10">
      <c r="A7" s="40" t="str">
        <f>IF(Contents!$A$1=1,B7,C7)</f>
        <v>principal</v>
      </c>
      <c r="B7" s="90" t="s">
        <v>0</v>
      </c>
      <c r="C7" s="90" t="s">
        <v>8</v>
      </c>
      <c r="D7" s="92">
        <v>1287.4301440321901</v>
      </c>
      <c r="E7" s="93">
        <v>180.95187694999998</v>
      </c>
      <c r="F7" s="91">
        <v>523.72320820928996</v>
      </c>
      <c r="G7" s="92">
        <v>1174.9024100200002</v>
      </c>
      <c r="H7" s="92">
        <v>2455.4415549292899</v>
      </c>
      <c r="I7" s="93">
        <v>188.78422462</v>
      </c>
    </row>
    <row r="8" spans="1:10">
      <c r="A8" s="40" t="str">
        <f>IF(Contents!$A$1=1,B8,C8)</f>
        <v>interest</v>
      </c>
      <c r="B8" s="90" t="s">
        <v>1</v>
      </c>
      <c r="C8" s="90" t="s">
        <v>9</v>
      </c>
      <c r="D8" s="92">
        <v>696.08191803988302</v>
      </c>
      <c r="E8" s="93">
        <v>178.10105730029863</v>
      </c>
      <c r="F8" s="91">
        <v>663.24238865683344</v>
      </c>
      <c r="G8" s="92">
        <v>269.51481404055954</v>
      </c>
      <c r="H8" s="92">
        <v>663.97131555070223</v>
      </c>
      <c r="I8" s="93">
        <v>167.73798321929624</v>
      </c>
    </row>
    <row r="9" spans="1:10" ht="15.6" customHeight="1">
      <c r="A9" s="46" t="str">
        <f>IF(Contents!$A$1=1,B9,C9)</f>
        <v>Central Bank</v>
      </c>
      <c r="B9" s="97" t="s">
        <v>2</v>
      </c>
      <c r="C9" s="97" t="s">
        <v>6</v>
      </c>
      <c r="D9" s="88">
        <v>298.68974741871278</v>
      </c>
      <c r="E9" s="89">
        <v>63.614130556232652</v>
      </c>
      <c r="F9" s="87">
        <v>387.79002236158351</v>
      </c>
      <c r="G9" s="88">
        <v>57.442484929575443</v>
      </c>
      <c r="H9" s="88">
        <v>383.23497653692658</v>
      </c>
      <c r="I9" s="89">
        <v>54.193042362825551</v>
      </c>
    </row>
    <row r="10" spans="1:10">
      <c r="A10" s="40" t="str">
        <f>IF(Contents!$A$1=1,B10,C10)</f>
        <v>principal</v>
      </c>
      <c r="B10" s="90" t="s">
        <v>0</v>
      </c>
      <c r="C10" s="90" t="s">
        <v>8</v>
      </c>
      <c r="D10" s="92">
        <v>234.95907125914076</v>
      </c>
      <c r="E10" s="93">
        <v>0</v>
      </c>
      <c r="F10" s="91">
        <v>325.91308100423652</v>
      </c>
      <c r="G10" s="92">
        <v>0</v>
      </c>
      <c r="H10" s="92">
        <v>325.91308100423652</v>
      </c>
      <c r="I10" s="93">
        <v>0</v>
      </c>
    </row>
    <row r="11" spans="1:10">
      <c r="A11" s="40" t="str">
        <f>IF(Contents!$A$1=1,B11,C11)</f>
        <v>interest</v>
      </c>
      <c r="B11" s="90" t="s">
        <v>1</v>
      </c>
      <c r="C11" s="90" t="s">
        <v>9</v>
      </c>
      <c r="D11" s="92">
        <v>63.730676159572006</v>
      </c>
      <c r="E11" s="93">
        <v>63.614130556232652</v>
      </c>
      <c r="F11" s="91">
        <v>61.876941357347</v>
      </c>
      <c r="G11" s="92">
        <v>57.442484929575443</v>
      </c>
      <c r="H11" s="92">
        <v>57.321895532690071</v>
      </c>
      <c r="I11" s="93">
        <v>54.193042362825551</v>
      </c>
    </row>
    <row r="12" spans="1:10" ht="30" customHeight="1">
      <c r="A12" s="114" t="str">
        <f>IF(Contents!$A$1=1,B12,C12)</f>
        <v>Memorandum item on IMF loans (General Government and Central Bank)</v>
      </c>
      <c r="B12" s="115" t="s">
        <v>24</v>
      </c>
      <c r="C12" s="115" t="s">
        <v>25</v>
      </c>
      <c r="D12" s="88">
        <v>655.59601808202126</v>
      </c>
      <c r="E12" s="89">
        <v>84.14815968094473</v>
      </c>
      <c r="F12" s="87">
        <v>628.68826952433074</v>
      </c>
      <c r="G12" s="88">
        <v>74.650135791160281</v>
      </c>
      <c r="H12" s="88">
        <v>621.65303316723293</v>
      </c>
      <c r="I12" s="89">
        <v>69.368132732436152</v>
      </c>
    </row>
    <row r="13" spans="1:10">
      <c r="A13" s="40" t="str">
        <f>IF(Contents!$A$1=1,B13,C13)</f>
        <v>principal</v>
      </c>
      <c r="B13" s="94" t="s">
        <v>0</v>
      </c>
      <c r="C13" s="94" t="s">
        <v>8</v>
      </c>
      <c r="D13" s="92">
        <v>569.75560534133069</v>
      </c>
      <c r="E13" s="93">
        <v>0</v>
      </c>
      <c r="F13" s="91">
        <v>547.75492813352639</v>
      </c>
      <c r="G13" s="92">
        <v>0</v>
      </c>
      <c r="H13" s="92">
        <v>547.75492813352639</v>
      </c>
      <c r="I13" s="93">
        <v>0</v>
      </c>
    </row>
    <row r="14" spans="1:10">
      <c r="A14" s="40" t="str">
        <f>IF(Contents!$A$1=1,B14,C14)</f>
        <v>interest</v>
      </c>
      <c r="B14" s="116" t="s">
        <v>1</v>
      </c>
      <c r="C14" s="116" t="s">
        <v>9</v>
      </c>
      <c r="D14" s="119">
        <v>85.840412740690553</v>
      </c>
      <c r="E14" s="117">
        <v>84.14815968094473</v>
      </c>
      <c r="F14" s="118">
        <v>80.933341390804287</v>
      </c>
      <c r="G14" s="119">
        <v>74.650135791160281</v>
      </c>
      <c r="H14" s="119">
        <v>73.898105033706599</v>
      </c>
      <c r="I14" s="117">
        <v>69.368132732436152</v>
      </c>
    </row>
    <row r="15" spans="1:10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8">
        <v>332.88044188555386</v>
      </c>
      <c r="E15" s="89">
        <v>323.7193475808827</v>
      </c>
      <c r="F15" s="87">
        <v>653.02317365103772</v>
      </c>
      <c r="G15" s="88">
        <v>165.30383941683834</v>
      </c>
      <c r="H15" s="88">
        <v>214.78488240368796</v>
      </c>
      <c r="I15" s="89">
        <v>166.79161526941581</v>
      </c>
    </row>
    <row r="16" spans="1:10">
      <c r="A16" s="40" t="str">
        <f>IF(Contents!$A$1=1,B16,C16)</f>
        <v>principal</v>
      </c>
      <c r="B16" s="90" t="s">
        <v>0</v>
      </c>
      <c r="C16" s="90" t="s">
        <v>8</v>
      </c>
      <c r="D16" s="92">
        <v>240.59027228956293</v>
      </c>
      <c r="E16" s="93">
        <v>289.08851298962975</v>
      </c>
      <c r="F16" s="91">
        <v>566.54788411595871</v>
      </c>
      <c r="G16" s="92">
        <v>139.29430042039633</v>
      </c>
      <c r="H16" s="92">
        <v>149.7665712700236</v>
      </c>
      <c r="I16" s="93">
        <v>144.41089926382512</v>
      </c>
    </row>
    <row r="17" spans="1:14">
      <c r="A17" s="40" t="str">
        <f>IF(Contents!$A$1=1,B17,C17)</f>
        <v>interest</v>
      </c>
      <c r="B17" s="90" t="s">
        <v>1</v>
      </c>
      <c r="C17" s="90" t="s">
        <v>9</v>
      </c>
      <c r="D17" s="92">
        <v>92.290169595990903</v>
      </c>
      <c r="E17" s="93">
        <v>34.630834591252928</v>
      </c>
      <c r="F17" s="91">
        <v>86.475289535078957</v>
      </c>
      <c r="G17" s="92">
        <v>26.009538996442028</v>
      </c>
      <c r="H17" s="92">
        <v>65.018311133664355</v>
      </c>
      <c r="I17" s="93">
        <v>22.380716005590699</v>
      </c>
    </row>
    <row r="18" spans="1:14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8">
        <v>1900.065400606044</v>
      </c>
      <c r="E18" s="89">
        <v>2289.7539517351388</v>
      </c>
      <c r="F18" s="87">
        <v>2050.0790728644461</v>
      </c>
      <c r="G18" s="88">
        <v>1365.4383719527207</v>
      </c>
      <c r="H18" s="88">
        <v>978.72499898000433</v>
      </c>
      <c r="I18" s="89">
        <v>1783.5133740266006</v>
      </c>
    </row>
    <row r="19" spans="1:14">
      <c r="A19" s="40" t="str">
        <f>IF(Contents!$A$1=1,B19,C19)</f>
        <v>principal</v>
      </c>
      <c r="B19" s="90" t="s">
        <v>0</v>
      </c>
      <c r="C19" s="90" t="s">
        <v>8</v>
      </c>
      <c r="D19" s="92">
        <v>1583.459741005975</v>
      </c>
      <c r="E19" s="93">
        <v>1783.0948772138399</v>
      </c>
      <c r="F19" s="91">
        <v>1566.3221767206301</v>
      </c>
      <c r="G19" s="92">
        <v>1155.4149222673573</v>
      </c>
      <c r="H19" s="92">
        <v>722.29261270724828</v>
      </c>
      <c r="I19" s="93">
        <v>1395.410583258506</v>
      </c>
    </row>
    <row r="20" spans="1:14">
      <c r="A20" s="40" t="str">
        <f>IF(Contents!$A$1=1,B20,C20)</f>
        <v>interest</v>
      </c>
      <c r="B20" s="90" t="s">
        <v>1</v>
      </c>
      <c r="C20" s="90" t="s">
        <v>9</v>
      </c>
      <c r="D20" s="92">
        <v>316.60565960006909</v>
      </c>
      <c r="E20" s="93">
        <v>506.65907452129875</v>
      </c>
      <c r="F20" s="91">
        <v>483.75689614381588</v>
      </c>
      <c r="G20" s="92">
        <v>210.02344968536337</v>
      </c>
      <c r="H20" s="92">
        <v>256.4323862727561</v>
      </c>
      <c r="I20" s="93">
        <v>388.10279076809445</v>
      </c>
      <c r="N20" s="98">
        <v>-0.58491398458863841</v>
      </c>
    </row>
    <row r="21" spans="1:14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8">
        <v>556.70517934480063</v>
      </c>
      <c r="E21" s="89">
        <v>866.80157814271433</v>
      </c>
      <c r="F21" s="87">
        <v>650.18697250307753</v>
      </c>
      <c r="G21" s="88">
        <v>236.68671835583538</v>
      </c>
      <c r="H21" s="88">
        <v>128.66490408308835</v>
      </c>
      <c r="I21" s="89">
        <v>493.63911727054489</v>
      </c>
    </row>
    <row r="22" spans="1:14">
      <c r="A22" s="40" t="str">
        <f>IF(Contents!$A$1=1,B22,C22)</f>
        <v>principal</v>
      </c>
      <c r="B22" s="90" t="s">
        <v>0</v>
      </c>
      <c r="C22" s="90" t="s">
        <v>8</v>
      </c>
      <c r="D22" s="92">
        <v>462.95351543145699</v>
      </c>
      <c r="E22" s="93">
        <v>710.7502195012429</v>
      </c>
      <c r="F22" s="91">
        <v>568.4448372394595</v>
      </c>
      <c r="G22" s="92">
        <v>196.96569445136959</v>
      </c>
      <c r="H22" s="92">
        <v>106.7418203515075</v>
      </c>
      <c r="I22" s="93">
        <v>389.02792532963849</v>
      </c>
    </row>
    <row r="23" spans="1:14">
      <c r="A23" s="49" t="str">
        <f>IF(Contents!$A$1=1,B23,C23)</f>
        <v>interest</v>
      </c>
      <c r="B23" s="100" t="s">
        <v>1</v>
      </c>
      <c r="C23" s="100" t="s">
        <v>9</v>
      </c>
      <c r="D23" s="103">
        <v>93.751663913343606</v>
      </c>
      <c r="E23" s="101">
        <v>156.05135864147141</v>
      </c>
      <c r="F23" s="102">
        <v>81.742135263617996</v>
      </c>
      <c r="G23" s="103">
        <v>39.721023904465802</v>
      </c>
      <c r="H23" s="103">
        <v>21.923083731580853</v>
      </c>
      <c r="I23" s="101">
        <v>104.61119194090639</v>
      </c>
    </row>
    <row r="24" spans="1:14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6">
        <v>5071.8528313271854</v>
      </c>
      <c r="E24" s="57">
        <v>3902.9419422652672</v>
      </c>
      <c r="F24" s="58">
        <v>4928.0448382462673</v>
      </c>
      <c r="G24" s="56">
        <v>3269.2886387155295</v>
      </c>
      <c r="H24" s="56">
        <v>4824.8226324836996</v>
      </c>
      <c r="I24" s="57">
        <v>2854.6593567686832</v>
      </c>
    </row>
    <row r="25" spans="1:14">
      <c r="A25" s="51" t="str">
        <f>IF(Contents!$A$1=1,B25,C25)</f>
        <v>principal</v>
      </c>
      <c r="B25" s="105" t="s">
        <v>0</v>
      </c>
      <c r="C25" s="105" t="s">
        <v>8</v>
      </c>
      <c r="D25" s="92">
        <v>3809.3927440183261</v>
      </c>
      <c r="E25" s="93">
        <v>2963.8854866547126</v>
      </c>
      <c r="F25" s="91">
        <v>3550.9511872895746</v>
      </c>
      <c r="G25" s="92">
        <v>2666.5773271591233</v>
      </c>
      <c r="H25" s="92">
        <v>3760.155640262306</v>
      </c>
      <c r="I25" s="93">
        <v>2117.6336324719696</v>
      </c>
    </row>
    <row r="26" spans="1:14">
      <c r="A26" s="52" t="str">
        <f>IF(Contents!$A$1=1,B26,C26)</f>
        <v>interest</v>
      </c>
      <c r="B26" s="106" t="s">
        <v>1</v>
      </c>
      <c r="C26" s="106" t="s">
        <v>9</v>
      </c>
      <c r="D26" s="103">
        <v>1262.4600873088589</v>
      </c>
      <c r="E26" s="101">
        <v>939.05645561055439</v>
      </c>
      <c r="F26" s="102">
        <v>1377.0936509566932</v>
      </c>
      <c r="G26" s="103">
        <v>602.71131155640614</v>
      </c>
      <c r="H26" s="103">
        <v>1064.6669922213937</v>
      </c>
      <c r="I26" s="101">
        <v>737.02572429671341</v>
      </c>
    </row>
    <row r="27" spans="1:14">
      <c r="A27" s="53"/>
      <c r="B27" s="53"/>
      <c r="C27" s="53"/>
    </row>
    <row r="28" spans="1:14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4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4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4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4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3">
    <mergeCell ref="A2:I2"/>
    <mergeCell ref="D4:E4"/>
    <mergeCell ref="F4:I4"/>
  </mergeCells>
  <pageMargins left="0.15748031496062992" right="0.15748031496062992" top="0.74803149606299213" bottom="0.74803149606299213" header="0.31496062992125984" footer="0.31496062992125984"/>
  <pageSetup paperSize="9" scale="54" fitToHeight="0" orientation="portrait" r:id="rId1"/>
  <headerFooter>
    <oddHeader>&amp;R&amp;D   &amp;T</oddHeader>
    <oddFooter xml:space="preserve">&amp;L&amp;Z   &amp;F   &amp;A&amp;R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80" zoomScaleNormal="80" workbookViewId="0">
      <selection activeCell="A17" sqref="A17"/>
    </sheetView>
  </sheetViews>
  <sheetFormatPr defaultColWidth="8.85546875" defaultRowHeight="12.75" outlineLevelCol="1"/>
  <cols>
    <col min="1" max="1" width="53.42578125" style="36" customWidth="1"/>
    <col min="2" max="3" width="52.140625" style="36" hidden="1" customWidth="1" outlineLevel="1"/>
    <col min="4" max="4" width="14.7109375" style="36" customWidth="1" collapsed="1"/>
    <col min="5" max="10" width="14.7109375" style="36" customWidth="1"/>
    <col min="11" max="16384" width="8.85546875" style="36"/>
  </cols>
  <sheetData>
    <row r="1" spans="1:10" ht="15.75">
      <c r="A1" s="35"/>
      <c r="B1" s="35"/>
      <c r="C1" s="35"/>
      <c r="D1" s="82"/>
      <c r="E1" s="82"/>
      <c r="F1" s="82"/>
      <c r="G1" s="82"/>
      <c r="H1" s="82"/>
      <c r="I1" s="82"/>
      <c r="J1" s="82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01.04.2019¹","Debt-service payment schedule for external debt in foreign currency as of April 1, 2019¹")</f>
        <v>Debt-service payment schedule for external debt in foreign currency as of April 1, 2019¹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>
      <c r="F3" s="83"/>
      <c r="J3" s="83" t="str">
        <f>IF(Contents!$A$1=1,"млн дол. США","Millions of USD")</f>
        <v>Millions of USD</v>
      </c>
    </row>
    <row r="4" spans="1:10" ht="26.45" customHeight="1">
      <c r="A4" s="37"/>
      <c r="B4" s="37"/>
      <c r="C4" s="37"/>
      <c r="D4" s="152" t="str">
        <f>IF(Contents!$A$1=1,"Обсяги платежів у 2019 році","Payments in 2019")</f>
        <v>Payments in 2019</v>
      </c>
      <c r="E4" s="152"/>
      <c r="F4" s="152"/>
      <c r="G4" s="152" t="str">
        <f>IF(Contents!$A$1=1,"Обсяги платежів у 2020 році","Payments in 2020")</f>
        <v>Payments in 2020</v>
      </c>
      <c r="H4" s="152"/>
      <c r="I4" s="152"/>
      <c r="J4" s="152"/>
    </row>
    <row r="5" spans="1:10" s="85" customFormat="1">
      <c r="A5" s="38"/>
      <c r="B5" s="38"/>
      <c r="C5" s="38"/>
      <c r="D5" s="84" t="s">
        <v>108</v>
      </c>
      <c r="E5" s="84" t="s">
        <v>105</v>
      </c>
      <c r="F5" s="84" t="s">
        <v>92</v>
      </c>
      <c r="G5" s="81" t="s">
        <v>20</v>
      </c>
      <c r="H5" s="84" t="s">
        <v>21</v>
      </c>
      <c r="I5" s="84" t="s">
        <v>22</v>
      </c>
      <c r="J5" s="84" t="s">
        <v>23</v>
      </c>
    </row>
    <row r="6" spans="1:10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8">
        <v>1700.0942357520203</v>
      </c>
      <c r="E6" s="88">
        <v>1977.3706913381779</v>
      </c>
      <c r="F6" s="89">
        <v>372.01526246252041</v>
      </c>
      <c r="G6" s="87">
        <v>1185.1600944979546</v>
      </c>
      <c r="H6" s="88">
        <v>1381.2766681444489</v>
      </c>
      <c r="I6" s="88">
        <v>3116.6079402196915</v>
      </c>
      <c r="J6" s="89">
        <v>374.56216960652102</v>
      </c>
    </row>
    <row r="7" spans="1:10">
      <c r="A7" s="40" t="str">
        <f>IF(Contents!$A$1=1,B7,C7)</f>
        <v>principal</v>
      </c>
      <c r="B7" s="90" t="s">
        <v>0</v>
      </c>
      <c r="C7" s="90" t="s">
        <v>8</v>
      </c>
      <c r="D7" s="92">
        <v>1480.6029612101129</v>
      </c>
      <c r="E7" s="92">
        <v>1282.6051371500312</v>
      </c>
      <c r="F7" s="93">
        <v>175.67194183000001</v>
      </c>
      <c r="G7" s="91">
        <v>521.6845036996325</v>
      </c>
      <c r="H7" s="92">
        <v>1173.1766041000001</v>
      </c>
      <c r="I7" s="92">
        <v>2453.4028504196322</v>
      </c>
      <c r="J7" s="93">
        <v>187.0584187</v>
      </c>
    </row>
    <row r="8" spans="1:10">
      <c r="A8" s="40" t="str">
        <f>IF(Contents!$A$1=1,B8,C8)</f>
        <v>interest</v>
      </c>
      <c r="B8" s="90" t="s">
        <v>1</v>
      </c>
      <c r="C8" s="90" t="s">
        <v>9</v>
      </c>
      <c r="D8" s="92">
        <v>219.49127454190736</v>
      </c>
      <c r="E8" s="92">
        <v>694.76555418814678</v>
      </c>
      <c r="F8" s="93">
        <v>196.3433206325204</v>
      </c>
      <c r="G8" s="91">
        <v>663.47559079832195</v>
      </c>
      <c r="H8" s="92">
        <v>208.10006404444871</v>
      </c>
      <c r="I8" s="92">
        <v>663.20508980005934</v>
      </c>
      <c r="J8" s="93">
        <v>187.50375090652102</v>
      </c>
    </row>
    <row r="9" spans="1:10" ht="15.6" customHeight="1">
      <c r="A9" s="46" t="str">
        <f>IF(Contents!$A$1=1,B9,C9)</f>
        <v>Central Bank</v>
      </c>
      <c r="B9" s="97" t="s">
        <v>2</v>
      </c>
      <c r="C9" s="97" t="s">
        <v>6</v>
      </c>
      <c r="D9" s="88">
        <v>241.05808442506549</v>
      </c>
      <c r="E9" s="88">
        <v>299.8216493743468</v>
      </c>
      <c r="F9" s="89">
        <v>66.332519876758482</v>
      </c>
      <c r="G9" s="87">
        <v>390.00803294214097</v>
      </c>
      <c r="H9" s="88">
        <v>59.978030033746272</v>
      </c>
      <c r="I9" s="88">
        <v>385.3341940014634</v>
      </c>
      <c r="J9" s="89">
        <v>56.668767950801481</v>
      </c>
    </row>
    <row r="10" spans="1:10">
      <c r="A10" s="40" t="str">
        <f>IF(Contents!$A$1=1,B10,C10)</f>
        <v>principal</v>
      </c>
      <c r="B10" s="90" t="s">
        <v>0</v>
      </c>
      <c r="C10" s="90" t="s">
        <v>8</v>
      </c>
      <c r="D10" s="92">
        <v>179.20060589163401</v>
      </c>
      <c r="E10" s="92">
        <v>234.62767137685731</v>
      </c>
      <c r="F10" s="93">
        <v>0</v>
      </c>
      <c r="G10" s="91">
        <v>325.45339431880393</v>
      </c>
      <c r="H10" s="92">
        <v>0</v>
      </c>
      <c r="I10" s="92">
        <v>325.45339431880393</v>
      </c>
      <c r="J10" s="93">
        <v>0</v>
      </c>
    </row>
    <row r="11" spans="1:10">
      <c r="A11" s="40" t="str">
        <f>IF(Contents!$A$1=1,B11,C11)</f>
        <v>interest</v>
      </c>
      <c r="B11" s="90" t="s">
        <v>1</v>
      </c>
      <c r="C11" s="90" t="s">
        <v>9</v>
      </c>
      <c r="D11" s="92">
        <v>61.857478533431483</v>
      </c>
      <c r="E11" s="92">
        <v>65.193977997489498</v>
      </c>
      <c r="F11" s="93">
        <v>66.332519876758482</v>
      </c>
      <c r="G11" s="91">
        <v>64.554638623337055</v>
      </c>
      <c r="H11" s="92">
        <v>59.978030033746272</v>
      </c>
      <c r="I11" s="92">
        <v>59.880799682659493</v>
      </c>
      <c r="J11" s="93">
        <v>56.668767950801481</v>
      </c>
    </row>
    <row r="12" spans="1:10" ht="38.25">
      <c r="A12" s="114" t="str">
        <f>IF(Contents!$A$1=1,B12,C12)</f>
        <v>Memorandum item on IMF loans (General Government and Central Bank)</v>
      </c>
      <c r="B12" s="115" t="s">
        <v>24</v>
      </c>
      <c r="C12" s="115" t="s">
        <v>25</v>
      </c>
      <c r="D12" s="88">
        <v>601.1497457558412</v>
      </c>
      <c r="E12" s="88">
        <v>656.68914709920421</v>
      </c>
      <c r="F12" s="89">
        <v>87.686642395958216</v>
      </c>
      <c r="G12" s="87">
        <v>631.36265520570123</v>
      </c>
      <c r="H12" s="88">
        <v>77.892841921220139</v>
      </c>
      <c r="I12" s="88">
        <v>624.12739660053592</v>
      </c>
      <c r="J12" s="89">
        <v>72.487653126703208</v>
      </c>
    </row>
    <row r="13" spans="1:10">
      <c r="A13" s="40" t="str">
        <f>IF(Contents!$A$1=1,B13,C13)</f>
        <v>principal</v>
      </c>
      <c r="B13" s="94" t="s">
        <v>0</v>
      </c>
      <c r="C13" s="94" t="s">
        <v>8</v>
      </c>
      <c r="D13" s="92">
        <v>515.85139988174694</v>
      </c>
      <c r="E13" s="92">
        <v>568.95198903688845</v>
      </c>
      <c r="F13" s="93">
        <v>0</v>
      </c>
      <c r="G13" s="91">
        <v>546.98234285843637</v>
      </c>
      <c r="H13" s="92">
        <v>0</v>
      </c>
      <c r="I13" s="92">
        <v>546.98234285843637</v>
      </c>
      <c r="J13" s="93">
        <v>0</v>
      </c>
    </row>
    <row r="14" spans="1:10">
      <c r="A14" s="40" t="str">
        <f>IF(Contents!$A$1=1,B14,C14)</f>
        <v>interest</v>
      </c>
      <c r="B14" s="116" t="s">
        <v>1</v>
      </c>
      <c r="C14" s="116" t="s">
        <v>9</v>
      </c>
      <c r="D14" s="119">
        <v>85.298345874094267</v>
      </c>
      <c r="E14" s="119">
        <v>87.737158062315785</v>
      </c>
      <c r="F14" s="117">
        <v>87.686642395958216</v>
      </c>
      <c r="G14" s="118">
        <v>84.380312347264848</v>
      </c>
      <c r="H14" s="119">
        <v>77.892841921220139</v>
      </c>
      <c r="I14" s="119">
        <v>77.145053742099549</v>
      </c>
      <c r="J14" s="117">
        <v>72.487653126703208</v>
      </c>
    </row>
    <row r="15" spans="1:10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8">
        <v>492.09356657866465</v>
      </c>
      <c r="E15" s="88">
        <v>299.36686710926909</v>
      </c>
      <c r="F15" s="89">
        <v>271.55189840745891</v>
      </c>
      <c r="G15" s="87">
        <v>643.32122994656163</v>
      </c>
      <c r="H15" s="88">
        <v>157.58373728255492</v>
      </c>
      <c r="I15" s="88">
        <v>202.1826418665535</v>
      </c>
      <c r="J15" s="89">
        <v>164.47799934011752</v>
      </c>
    </row>
    <row r="16" spans="1:10">
      <c r="A16" s="40" t="str">
        <f>IF(Contents!$A$1=1,B16,C16)</f>
        <v>principal</v>
      </c>
      <c r="B16" s="90" t="s">
        <v>0</v>
      </c>
      <c r="C16" s="90" t="s">
        <v>8</v>
      </c>
      <c r="D16" s="92">
        <v>449.93331169747364</v>
      </c>
      <c r="E16" s="92">
        <v>208.2218536382357</v>
      </c>
      <c r="F16" s="93">
        <v>237.97008006164825</v>
      </c>
      <c r="G16" s="91">
        <v>557.68312420932807</v>
      </c>
      <c r="H16" s="92">
        <v>132.23143439773381</v>
      </c>
      <c r="I16" s="92">
        <v>137.89402067852646</v>
      </c>
      <c r="J16" s="93">
        <v>142.5550054882543</v>
      </c>
    </row>
    <row r="17" spans="1:10">
      <c r="A17" s="40" t="str">
        <f>IF(Contents!$A$1=1,B17,C17)</f>
        <v>interest</v>
      </c>
      <c r="B17" s="90" t="s">
        <v>1</v>
      </c>
      <c r="C17" s="90" t="s">
        <v>9</v>
      </c>
      <c r="D17" s="92">
        <v>42.16025488119103</v>
      </c>
      <c r="E17" s="92">
        <v>91.145013471033394</v>
      </c>
      <c r="F17" s="93">
        <v>33.581818345810689</v>
      </c>
      <c r="G17" s="91">
        <v>85.638105737233531</v>
      </c>
      <c r="H17" s="92">
        <v>25.352302884821128</v>
      </c>
      <c r="I17" s="92">
        <v>64.288621188027037</v>
      </c>
      <c r="J17" s="93">
        <v>21.922993851863215</v>
      </c>
    </row>
    <row r="18" spans="1:10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8">
        <v>2103.9013789933983</v>
      </c>
      <c r="E18" s="88">
        <v>1189.2323078647964</v>
      </c>
      <c r="F18" s="89">
        <v>1838.0511713739272</v>
      </c>
      <c r="G18" s="87">
        <v>1993.7031404570525</v>
      </c>
      <c r="H18" s="88">
        <v>1202.3242085804559</v>
      </c>
      <c r="I18" s="88">
        <v>938.57719534852345</v>
      </c>
      <c r="J18" s="89">
        <v>1731.217802916781</v>
      </c>
    </row>
    <row r="19" spans="1:10">
      <c r="A19" s="40" t="str">
        <f>IF(Contents!$A$1=1,B19,C19)</f>
        <v>principal</v>
      </c>
      <c r="B19" s="90" t="s">
        <v>0</v>
      </c>
      <c r="C19" s="90" t="s">
        <v>8</v>
      </c>
      <c r="D19" s="92">
        <v>1837.8048293303475</v>
      </c>
      <c r="E19" s="92">
        <v>916.83544864631335</v>
      </c>
      <c r="F19" s="93">
        <v>1438.4609437421832</v>
      </c>
      <c r="G19" s="91">
        <v>1437.8762914866206</v>
      </c>
      <c r="H19" s="92">
        <v>985.8390441440979</v>
      </c>
      <c r="I19" s="92">
        <v>685.480868204692</v>
      </c>
      <c r="J19" s="93">
        <v>1358.1206044736919</v>
      </c>
    </row>
    <row r="20" spans="1:10">
      <c r="A20" s="40" t="str">
        <f>IF(Contents!$A$1=1,B20,C20)</f>
        <v>interest</v>
      </c>
      <c r="B20" s="90" t="s">
        <v>1</v>
      </c>
      <c r="C20" s="90" t="s">
        <v>9</v>
      </c>
      <c r="D20" s="92">
        <v>266.09654966305072</v>
      </c>
      <c r="E20" s="92">
        <v>272.39685921848309</v>
      </c>
      <c r="F20" s="93">
        <v>399.59022763174403</v>
      </c>
      <c r="G20" s="91">
        <v>555.82684897043202</v>
      </c>
      <c r="H20" s="92">
        <v>216.48516443635799</v>
      </c>
      <c r="I20" s="92">
        <v>253.09632714383145</v>
      </c>
      <c r="J20" s="93">
        <v>373.09719844308921</v>
      </c>
    </row>
    <row r="21" spans="1:10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8">
        <v>435.41401072499741</v>
      </c>
      <c r="E21" s="88">
        <v>405.41898285836896</v>
      </c>
      <c r="F21" s="89">
        <v>646.33707748457709</v>
      </c>
      <c r="G21" s="87">
        <v>572.36055913239522</v>
      </c>
      <c r="H21" s="88">
        <v>209.00892474750839</v>
      </c>
      <c r="I21" s="88">
        <v>113.03366174138736</v>
      </c>
      <c r="J21" s="89">
        <v>472.86319278765018</v>
      </c>
    </row>
    <row r="22" spans="1:10">
      <c r="A22" s="40" t="str">
        <f>IF(Contents!$A$1=1,B22,C22)</f>
        <v>principal</v>
      </c>
      <c r="B22" s="90" t="s">
        <v>0</v>
      </c>
      <c r="C22" s="90" t="s">
        <v>8</v>
      </c>
      <c r="D22" s="92">
        <v>370.13372081586857</v>
      </c>
      <c r="E22" s="92">
        <v>322.37320656664269</v>
      </c>
      <c r="F22" s="93">
        <v>513.9488677536873</v>
      </c>
      <c r="G22" s="91">
        <v>496.61573160727926</v>
      </c>
      <c r="H22" s="92">
        <v>170.0262269647651</v>
      </c>
      <c r="I22" s="92">
        <v>92.420200295825992</v>
      </c>
      <c r="J22" s="93">
        <v>369.75219546818823</v>
      </c>
    </row>
    <row r="23" spans="1:10">
      <c r="A23" s="49" t="str">
        <f>IF(Contents!$A$1=1,B23,C23)</f>
        <v>interest</v>
      </c>
      <c r="B23" s="100" t="s">
        <v>1</v>
      </c>
      <c r="C23" s="100" t="s">
        <v>9</v>
      </c>
      <c r="D23" s="103">
        <v>65.280289909128868</v>
      </c>
      <c r="E23" s="103">
        <v>83.045776291726298</v>
      </c>
      <c r="F23" s="101">
        <v>132.3882097308898</v>
      </c>
      <c r="G23" s="102">
        <v>75.744827525115994</v>
      </c>
      <c r="H23" s="103">
        <v>38.982697782743301</v>
      </c>
      <c r="I23" s="103">
        <v>20.61346144556137</v>
      </c>
      <c r="J23" s="101">
        <v>103.11099731946194</v>
      </c>
    </row>
    <row r="24" spans="1:10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6">
        <v>4972.5612764741463</v>
      </c>
      <c r="E24" s="56">
        <v>4171.2104985449587</v>
      </c>
      <c r="F24" s="57">
        <v>3194.2879296052424</v>
      </c>
      <c r="G24" s="58">
        <v>4784.5530569761049</v>
      </c>
      <c r="H24" s="56">
        <v>3010.1715687887145</v>
      </c>
      <c r="I24" s="56">
        <v>4755.7356331776191</v>
      </c>
      <c r="J24" s="57">
        <v>2799.7899326018714</v>
      </c>
    </row>
    <row r="25" spans="1:10">
      <c r="A25" s="51" t="str">
        <f>IF(Contents!$A$1=1,B25,C25)</f>
        <v>principal</v>
      </c>
      <c r="B25" s="105" t="s">
        <v>0</v>
      </c>
      <c r="C25" s="105" t="s">
        <v>8</v>
      </c>
      <c r="D25" s="92">
        <v>4317.6754289454366</v>
      </c>
      <c r="E25" s="92">
        <v>2964.6633173780801</v>
      </c>
      <c r="F25" s="93">
        <v>2366.0518333875189</v>
      </c>
      <c r="G25" s="91">
        <v>3339.3130453216645</v>
      </c>
      <c r="H25" s="92">
        <v>2461.2733096065972</v>
      </c>
      <c r="I25" s="92">
        <v>3694.6513339174803</v>
      </c>
      <c r="J25" s="93">
        <v>2057.4862241301344</v>
      </c>
    </row>
    <row r="26" spans="1:10">
      <c r="A26" s="52" t="str">
        <f>IF(Contents!$A$1=1,B26,C26)</f>
        <v>interest</v>
      </c>
      <c r="B26" s="106" t="s">
        <v>1</v>
      </c>
      <c r="C26" s="106" t="s">
        <v>9</v>
      </c>
      <c r="D26" s="103">
        <v>654.88584752870952</v>
      </c>
      <c r="E26" s="103">
        <v>1206.547181166879</v>
      </c>
      <c r="F26" s="101">
        <v>828.23609621772346</v>
      </c>
      <c r="G26" s="102">
        <v>1445.2400116544407</v>
      </c>
      <c r="H26" s="103">
        <v>548.89825918211739</v>
      </c>
      <c r="I26" s="103">
        <v>1061.0842992601388</v>
      </c>
      <c r="J26" s="101">
        <v>742.30370847173685</v>
      </c>
    </row>
    <row r="27" spans="1:10">
      <c r="A27" s="53"/>
      <c r="B27" s="53"/>
      <c r="C27" s="53"/>
    </row>
    <row r="28" spans="1:10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0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0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0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0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</sheetData>
  <mergeCells count="3">
    <mergeCell ref="A2:J2"/>
    <mergeCell ref="D4:F4"/>
    <mergeCell ref="G4:J4"/>
  </mergeCells>
  <pageMargins left="0.15748031496062992" right="0.15748031496062992" top="0.74803149606299213" bottom="0.74803149606299213" header="0.31496062992125984" footer="0.31496062992125984"/>
  <pageSetup paperSize="9" scale="94" fitToHeight="0" orientation="landscape" r:id="rId1"/>
  <headerFooter>
    <oddFooter xml:space="preserve">&amp;R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80" zoomScaleNormal="80" workbookViewId="0"/>
  </sheetViews>
  <sheetFormatPr defaultColWidth="8.85546875" defaultRowHeight="12.75" outlineLevelCol="1"/>
  <cols>
    <col min="1" max="1" width="53.42578125" style="36" customWidth="1"/>
    <col min="2" max="3" width="48.7109375" style="36" hidden="1" customWidth="1" outlineLevel="1"/>
    <col min="4" max="4" width="14.7109375" style="36" customWidth="1" collapsed="1"/>
    <col min="5" max="7" width="14.7109375" style="36" customWidth="1"/>
    <col min="8" max="16384" width="8.85546875" style="36"/>
  </cols>
  <sheetData>
    <row r="1" spans="1:8" ht="15.75">
      <c r="A1" s="35"/>
      <c r="B1" s="35"/>
      <c r="C1" s="35"/>
      <c r="D1" s="82"/>
      <c r="E1" s="82"/>
      <c r="F1" s="82"/>
      <c r="G1" s="82"/>
      <c r="H1" s="82"/>
    </row>
    <row r="2" spans="1:8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01.01.2019 1/","Debt-service payment schedule for external debt in foreign currency as of January 1, 2019 1/")</f>
        <v>Debt-service payment schedule for external debt in foreign currency as of January 1, 2019 1/</v>
      </c>
      <c r="B2" s="150"/>
      <c r="C2" s="150"/>
      <c r="D2" s="150"/>
      <c r="E2" s="150"/>
      <c r="F2" s="150"/>
      <c r="G2" s="150"/>
    </row>
    <row r="3" spans="1:8">
      <c r="G3" s="83" t="str">
        <f>IF(Contents!$A$1=1,"млн дол. США","Millions of USD")</f>
        <v>Millions of USD</v>
      </c>
    </row>
    <row r="4" spans="1:8" ht="26.45" customHeight="1">
      <c r="A4" s="37"/>
      <c r="B4" s="37"/>
      <c r="C4" s="37"/>
      <c r="D4" s="152" t="str">
        <f>IF(Contents!$A$1=1,"Обсяги платежів у 2019 році","Payments in 2019")</f>
        <v>Payments in 2019</v>
      </c>
      <c r="E4" s="152"/>
      <c r="F4" s="152"/>
      <c r="G4" s="152"/>
    </row>
    <row r="5" spans="1:8" s="85" customFormat="1">
      <c r="A5" s="38"/>
      <c r="B5" s="38"/>
      <c r="C5" s="38"/>
      <c r="D5" s="81" t="s">
        <v>111</v>
      </c>
      <c r="E5" s="84" t="s">
        <v>108</v>
      </c>
      <c r="F5" s="84" t="s">
        <v>105</v>
      </c>
      <c r="G5" s="84" t="s">
        <v>92</v>
      </c>
    </row>
    <row r="6" spans="1:8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7">
        <v>1104.5271619038285</v>
      </c>
      <c r="E6" s="88">
        <v>1662.8102728535812</v>
      </c>
      <c r="F6" s="88">
        <v>1928.8946938119343</v>
      </c>
      <c r="G6" s="89">
        <v>320.06788956731759</v>
      </c>
    </row>
    <row r="7" spans="1:8">
      <c r="A7" s="40" t="str">
        <f>IF(Contents!$A$1=1,B7,C7)</f>
        <v>principal</v>
      </c>
      <c r="B7" s="90" t="s">
        <v>0</v>
      </c>
      <c r="C7" s="90" t="s">
        <v>8</v>
      </c>
      <c r="D7" s="91">
        <v>425.20031020126476</v>
      </c>
      <c r="E7" s="92">
        <v>1479.5578157212647</v>
      </c>
      <c r="F7" s="92">
        <v>1244.7007367917683</v>
      </c>
      <c r="G7" s="93">
        <v>156.04215536000001</v>
      </c>
    </row>
    <row r="8" spans="1:8">
      <c r="A8" s="40" t="str">
        <f>IF(Contents!$A$1=1,B8,C8)</f>
        <v>interest</v>
      </c>
      <c r="B8" s="90" t="s">
        <v>1</v>
      </c>
      <c r="C8" s="90" t="s">
        <v>9</v>
      </c>
      <c r="D8" s="91">
        <v>679.32685170256366</v>
      </c>
      <c r="E8" s="92">
        <v>183.25245713231658</v>
      </c>
      <c r="F8" s="92">
        <v>684.19395702016595</v>
      </c>
      <c r="G8" s="93">
        <v>164.02573420731758</v>
      </c>
    </row>
    <row r="9" spans="1:8" ht="15.6" customHeight="1">
      <c r="A9" s="46" t="str">
        <f>IF(Contents!$A$1=1,B9,C9)</f>
        <v>Central Bank</v>
      </c>
      <c r="B9" s="97" t="s">
        <v>2</v>
      </c>
      <c r="C9" s="97" t="s">
        <v>6</v>
      </c>
      <c r="D9" s="87">
        <v>236.42564808518586</v>
      </c>
      <c r="E9" s="88">
        <v>240.81589027648394</v>
      </c>
      <c r="F9" s="88">
        <v>299.53756764792433</v>
      </c>
      <c r="G9" s="89">
        <v>65.637075414332074</v>
      </c>
    </row>
    <row r="10" spans="1:8">
      <c r="A10" s="40" t="str">
        <f>IF(Contents!$A$1=1,B10,C10)</f>
        <v>principal</v>
      </c>
      <c r="B10" s="90" t="s">
        <v>0</v>
      </c>
      <c r="C10" s="90" t="s">
        <v>8</v>
      </c>
      <c r="D10" s="91">
        <v>179.52859058209646</v>
      </c>
      <c r="E10" s="92">
        <v>179.52859058209646</v>
      </c>
      <c r="F10" s="92">
        <v>235.05710231425601</v>
      </c>
      <c r="G10" s="93">
        <v>0</v>
      </c>
    </row>
    <row r="11" spans="1:8">
      <c r="A11" s="40" t="str">
        <f>IF(Contents!$A$1=1,B11,C11)</f>
        <v>interest</v>
      </c>
      <c r="B11" s="90" t="s">
        <v>1</v>
      </c>
      <c r="C11" s="90" t="s">
        <v>9</v>
      </c>
      <c r="D11" s="91">
        <v>56.897057503089393</v>
      </c>
      <c r="E11" s="92">
        <v>61.287299694387478</v>
      </c>
      <c r="F11" s="92">
        <v>64.480465333668292</v>
      </c>
      <c r="G11" s="93">
        <v>65.637075414332074</v>
      </c>
    </row>
    <row r="12" spans="1:8" ht="15.6" customHeight="1">
      <c r="A12" s="126" t="str">
        <f>IF(Contents!$A$1=1,B12,C12)</f>
        <v>Memorandum items on SDRs</v>
      </c>
      <c r="B12" s="127" t="s">
        <v>112</v>
      </c>
      <c r="C12" s="127" t="s">
        <v>113</v>
      </c>
      <c r="D12" s="87">
        <v>599.78485083242572</v>
      </c>
      <c r="E12" s="88">
        <v>601.3026508731175</v>
      </c>
      <c r="F12" s="88">
        <v>656.7847602355273</v>
      </c>
      <c r="G12" s="89">
        <v>86.782631497317993</v>
      </c>
    </row>
    <row r="13" spans="1:8">
      <c r="A13" s="41" t="str">
        <f>IF(Contents!$A$1=1,B13,C13)</f>
        <v>principal</v>
      </c>
      <c r="B13" s="94" t="s">
        <v>0</v>
      </c>
      <c r="C13" s="94" t="s">
        <v>8</v>
      </c>
      <c r="D13" s="91">
        <v>516.79554491336114</v>
      </c>
      <c r="E13" s="92">
        <v>516.79554491336114</v>
      </c>
      <c r="F13" s="92">
        <v>569.99332224602449</v>
      </c>
      <c r="G13" s="93">
        <v>0</v>
      </c>
    </row>
    <row r="14" spans="1:8">
      <c r="A14" s="128" t="str">
        <f>IF(Contents!$A$1=1,B14,C14)</f>
        <v>interest</v>
      </c>
      <c r="B14" s="116" t="s">
        <v>1</v>
      </c>
      <c r="C14" s="116" t="s">
        <v>9</v>
      </c>
      <c r="D14" s="118">
        <v>82.98930591906462</v>
      </c>
      <c r="E14" s="119">
        <v>84.507105959756373</v>
      </c>
      <c r="F14" s="119">
        <v>86.791437989502839</v>
      </c>
      <c r="G14" s="117">
        <v>86.782631497317993</v>
      </c>
    </row>
    <row r="15" spans="1:8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7">
        <v>854.5414320781988</v>
      </c>
      <c r="E15" s="88">
        <v>477.74057351157859</v>
      </c>
      <c r="F15" s="88">
        <v>226.53527632296868</v>
      </c>
      <c r="G15" s="89">
        <v>268.69043006334391</v>
      </c>
    </row>
    <row r="16" spans="1:8">
      <c r="A16" s="40" t="str">
        <f>IF(Contents!$A$1=1,B16,C16)</f>
        <v>principal</v>
      </c>
      <c r="B16" s="90" t="s">
        <v>0</v>
      </c>
      <c r="C16" s="90" t="s">
        <v>8</v>
      </c>
      <c r="D16" s="91">
        <v>742.02002981502881</v>
      </c>
      <c r="E16" s="92">
        <v>436.64931604726547</v>
      </c>
      <c r="F16" s="92">
        <v>136.28652856400467</v>
      </c>
      <c r="G16" s="93">
        <v>237.07468881845327</v>
      </c>
    </row>
    <row r="17" spans="1:12">
      <c r="A17" s="40" t="str">
        <f>IF(Contents!$A$1=1,B17,C17)</f>
        <v>interest</v>
      </c>
      <c r="B17" s="90" t="s">
        <v>1</v>
      </c>
      <c r="C17" s="90" t="s">
        <v>9</v>
      </c>
      <c r="D17" s="91">
        <v>112.52140226317005</v>
      </c>
      <c r="E17" s="92">
        <v>41.091257464313109</v>
      </c>
      <c r="F17" s="92">
        <v>90.248747758964015</v>
      </c>
      <c r="G17" s="93">
        <v>31.615741244890621</v>
      </c>
    </row>
    <row r="18" spans="1:12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7">
        <v>2921.5298678107447</v>
      </c>
      <c r="E18" s="88">
        <v>985.8672510980789</v>
      </c>
      <c r="F18" s="88">
        <v>1054.4952258694996</v>
      </c>
      <c r="G18" s="89">
        <v>1439.1468276158087</v>
      </c>
    </row>
    <row r="19" spans="1:12">
      <c r="A19" s="40" t="str">
        <f>IF(Contents!$A$1=1,B19,C19)</f>
        <v>principal</v>
      </c>
      <c r="B19" s="90" t="s">
        <v>0</v>
      </c>
      <c r="C19" s="90" t="s">
        <v>8</v>
      </c>
      <c r="D19" s="91">
        <v>2503.6904822764004</v>
      </c>
      <c r="E19" s="92">
        <v>796.92671077696014</v>
      </c>
      <c r="F19" s="92">
        <v>781.86135738814744</v>
      </c>
      <c r="G19" s="93">
        <v>1119.9593893792389</v>
      </c>
    </row>
    <row r="20" spans="1:12">
      <c r="A20" s="40" t="str">
        <f>IF(Contents!$A$1=1,B20,C20)</f>
        <v>interest</v>
      </c>
      <c r="B20" s="90" t="s">
        <v>1</v>
      </c>
      <c r="C20" s="90" t="s">
        <v>9</v>
      </c>
      <c r="D20" s="91">
        <v>417.83938553434439</v>
      </c>
      <c r="E20" s="92">
        <v>188.9405403211187</v>
      </c>
      <c r="F20" s="92">
        <v>272.63386848135212</v>
      </c>
      <c r="G20" s="93">
        <v>319.18743823656973</v>
      </c>
      <c r="L20" s="98">
        <v>-0.58491398458863841</v>
      </c>
    </row>
    <row r="21" spans="1:12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7">
        <v>491.77269985315229</v>
      </c>
      <c r="E21" s="88">
        <v>240.87713724612018</v>
      </c>
      <c r="F21" s="88">
        <v>409.4570919914517</v>
      </c>
      <c r="G21" s="89">
        <v>425.43881249973276</v>
      </c>
    </row>
    <row r="22" spans="1:12">
      <c r="A22" s="40" t="str">
        <f>IF(Contents!$A$1=1,B22,C22)</f>
        <v>principal</v>
      </c>
      <c r="B22" s="90" t="s">
        <v>0</v>
      </c>
      <c r="C22" s="90" t="s">
        <v>8</v>
      </c>
      <c r="D22" s="91">
        <v>429.06525645134337</v>
      </c>
      <c r="E22" s="92">
        <v>194.08712152036429</v>
      </c>
      <c r="F22" s="92">
        <v>334.23736710932769</v>
      </c>
      <c r="G22" s="93">
        <v>339.87181583862719</v>
      </c>
    </row>
    <row r="23" spans="1:12">
      <c r="A23" s="49" t="str">
        <f>IF(Contents!$A$1=1,B23,C23)</f>
        <v>interest</v>
      </c>
      <c r="B23" s="100" t="s">
        <v>1</v>
      </c>
      <c r="C23" s="100" t="s">
        <v>9</v>
      </c>
      <c r="D23" s="102">
        <v>62.707443401808902</v>
      </c>
      <c r="E23" s="103">
        <v>46.7900157257559</v>
      </c>
      <c r="F23" s="103">
        <v>75.219724882123998</v>
      </c>
      <c r="G23" s="101">
        <v>85.566996661105605</v>
      </c>
    </row>
    <row r="24" spans="1:12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8">
        <v>5608.7968097311104</v>
      </c>
      <c r="E24" s="56">
        <v>3608.1111249858427</v>
      </c>
      <c r="F24" s="56">
        <v>3918.9198556437786</v>
      </c>
      <c r="G24" s="57">
        <v>2518.9810351605347</v>
      </c>
    </row>
    <row r="25" spans="1:12">
      <c r="A25" s="51" t="str">
        <f>IF(Contents!$A$1=1,B25,C25)</f>
        <v>principal</v>
      </c>
      <c r="B25" s="105" t="s">
        <v>0</v>
      </c>
      <c r="C25" s="105" t="s">
        <v>8</v>
      </c>
      <c r="D25" s="122">
        <v>4279.5046693261338</v>
      </c>
      <c r="E25" s="120">
        <v>3086.7495546479508</v>
      </c>
      <c r="F25" s="120">
        <v>2732.1430921675042</v>
      </c>
      <c r="G25" s="121">
        <v>1852.9480493963192</v>
      </c>
    </row>
    <row r="26" spans="1:12">
      <c r="A26" s="52" t="str">
        <f>IF(Contents!$A$1=1,B26,C26)</f>
        <v>interest</v>
      </c>
      <c r="B26" s="106" t="s">
        <v>1</v>
      </c>
      <c r="C26" s="106" t="s">
        <v>9</v>
      </c>
      <c r="D26" s="125">
        <v>1329.2921404049764</v>
      </c>
      <c r="E26" s="123">
        <v>521.36157033789175</v>
      </c>
      <c r="F26" s="123">
        <v>1186.7767634762743</v>
      </c>
      <c r="G26" s="124">
        <v>666.0329857642156</v>
      </c>
    </row>
    <row r="27" spans="1:12">
      <c r="A27" s="53"/>
      <c r="B27" s="53"/>
      <c r="C27" s="53"/>
    </row>
    <row r="28" spans="1:12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2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2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2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2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2">
    <mergeCell ref="A2:G2"/>
    <mergeCell ref="D4:G4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Header>&amp;R&amp;D   &amp;T</oddHeader>
    <oddFooter xml:space="preserve">&amp;L&amp;Z   &amp;F   &amp;A&amp;R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80" zoomScaleNormal="80" workbookViewId="0">
      <selection activeCell="P27" sqref="P27"/>
    </sheetView>
  </sheetViews>
  <sheetFormatPr defaultColWidth="8.85546875" defaultRowHeight="12.75" outlineLevelCol="1"/>
  <cols>
    <col min="1" max="1" width="53.42578125" style="36" customWidth="1"/>
    <col min="2" max="3" width="48.7109375" style="36" hidden="1" customWidth="1" outlineLevel="1"/>
    <col min="4" max="4" width="14.7109375" style="36" hidden="1" customWidth="1" collapsed="1"/>
    <col min="5" max="6" width="14.7109375" style="36" hidden="1" customWidth="1"/>
    <col min="7" max="11" width="14.7109375" style="36" customWidth="1"/>
    <col min="12" max="16384" width="8.85546875" style="36"/>
  </cols>
  <sheetData>
    <row r="1" spans="1:12" ht="15.75">
      <c r="A1" s="35"/>
      <c r="B1" s="35"/>
      <c r="C1" s="35"/>
      <c r="D1" s="82"/>
      <c r="E1" s="82"/>
      <c r="F1" s="82"/>
      <c r="G1" s="82"/>
      <c r="H1" s="82"/>
      <c r="I1" s="82"/>
      <c r="J1" s="82"/>
      <c r="K1" s="82"/>
      <c r="L1" s="82"/>
    </row>
    <row r="2" spans="1:12" ht="29.45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01.10.2018 1/","Debt-service payment schedule for external debt in foreign currency as of October 1, 2018 1/")</f>
        <v>Debt-service payment schedule for external debt in foreign currency as of October 1, 2018 1/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2">
      <c r="K3" s="83" t="str">
        <f>IF(Contents!$A$1=1,"млн дол. США","Millions of USD")</f>
        <v>Millions of USD</v>
      </c>
    </row>
    <row r="4" spans="1:12" ht="26.45" customHeight="1">
      <c r="A4" s="37"/>
      <c r="B4" s="37"/>
      <c r="C4" s="37"/>
      <c r="D4" s="152" t="str">
        <f>IF(Contents!$A$1=1,"Обсяги платежів у 2018 році","Payments in 2018")</f>
        <v>Payments in 2018</v>
      </c>
      <c r="E4" s="152"/>
      <c r="F4" s="152"/>
      <c r="G4" s="152"/>
      <c r="H4" s="152" t="str">
        <f>IF(Contents!$A$1=1,"Обсяги платежів у 2019 році","Payments in 2019")</f>
        <v>Payments in 2019</v>
      </c>
      <c r="I4" s="152"/>
      <c r="J4" s="152"/>
      <c r="K4" s="152"/>
    </row>
    <row r="5" spans="1:12" s="85" customFormat="1">
      <c r="A5" s="38"/>
      <c r="B5" s="38"/>
      <c r="C5" s="38"/>
      <c r="D5" s="129" t="s">
        <v>116</v>
      </c>
      <c r="E5" s="129" t="s">
        <v>117</v>
      </c>
      <c r="F5" s="129" t="s">
        <v>118</v>
      </c>
      <c r="G5" s="84" t="s">
        <v>119</v>
      </c>
      <c r="H5" s="81" t="s">
        <v>111</v>
      </c>
      <c r="I5" s="84" t="s">
        <v>108</v>
      </c>
      <c r="J5" s="84" t="s">
        <v>105</v>
      </c>
      <c r="K5" s="84" t="s">
        <v>92</v>
      </c>
    </row>
    <row r="6" spans="1:12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130"/>
      <c r="E6" s="130"/>
      <c r="F6" s="130"/>
      <c r="G6" s="89">
        <v>555.15745541466265</v>
      </c>
      <c r="H6" s="87">
        <v>1786.1992523322588</v>
      </c>
      <c r="I6" s="88">
        <v>1588.065823429155</v>
      </c>
      <c r="J6" s="88">
        <v>1887.6190256430659</v>
      </c>
      <c r="K6" s="89">
        <v>247.97395775175329</v>
      </c>
    </row>
    <row r="7" spans="1:12">
      <c r="A7" s="40" t="str">
        <f>IF(Contents!$A$1=1,B7,C7)</f>
        <v>principal</v>
      </c>
      <c r="B7" s="90" t="s">
        <v>0</v>
      </c>
      <c r="C7" s="90" t="s">
        <v>8</v>
      </c>
      <c r="D7" s="131"/>
      <c r="E7" s="131"/>
      <c r="F7" s="131"/>
      <c r="G7" s="93">
        <v>451.77185668073753</v>
      </c>
      <c r="H7" s="91">
        <v>1151.2816860507376</v>
      </c>
      <c r="I7" s="92">
        <v>1484.3116122307376</v>
      </c>
      <c r="J7" s="92">
        <v>1245.7746396394855</v>
      </c>
      <c r="K7" s="93">
        <v>159.71457601</v>
      </c>
    </row>
    <row r="8" spans="1:12">
      <c r="A8" s="40" t="str">
        <f>IF(Contents!$A$1=1,B8,C8)</f>
        <v>interest</v>
      </c>
      <c r="B8" s="90" t="s">
        <v>1</v>
      </c>
      <c r="C8" s="90" t="s">
        <v>9</v>
      </c>
      <c r="D8" s="131"/>
      <c r="E8" s="131"/>
      <c r="F8" s="131"/>
      <c r="G8" s="93">
        <v>103.38559873392508</v>
      </c>
      <c r="H8" s="91">
        <v>634.91756628152132</v>
      </c>
      <c r="I8" s="92">
        <v>103.75421119841729</v>
      </c>
      <c r="J8" s="92">
        <v>641.84438600358044</v>
      </c>
      <c r="K8" s="93">
        <v>88.259381741753273</v>
      </c>
    </row>
    <row r="9" spans="1:12" ht="15.6" customHeight="1">
      <c r="A9" s="46" t="str">
        <f>IF(Contents!$A$1=1,B9,C9)</f>
        <v>Central Bank</v>
      </c>
      <c r="B9" s="97" t="s">
        <v>2</v>
      </c>
      <c r="C9" s="97" t="s">
        <v>6</v>
      </c>
      <c r="D9" s="130"/>
      <c r="E9" s="130"/>
      <c r="F9" s="130"/>
      <c r="G9" s="89">
        <v>230.43598625388773</v>
      </c>
      <c r="H9" s="87">
        <v>228.17317401260931</v>
      </c>
      <c r="I9" s="88">
        <v>224.04323429851479</v>
      </c>
      <c r="J9" s="88">
        <v>281.20388770649043</v>
      </c>
      <c r="K9" s="89">
        <v>45.393726767091643</v>
      </c>
    </row>
    <row r="10" spans="1:12">
      <c r="A10" s="40" t="str">
        <f>IF(Contents!$A$1=1,B10,C10)</f>
        <v>principal</v>
      </c>
      <c r="B10" s="90" t="s">
        <v>0</v>
      </c>
      <c r="C10" s="90" t="s">
        <v>8</v>
      </c>
      <c r="D10" s="131"/>
      <c r="E10" s="131"/>
      <c r="F10" s="131"/>
      <c r="G10" s="93">
        <v>180.1042114113757</v>
      </c>
      <c r="H10" s="91">
        <v>180.1042114113757</v>
      </c>
      <c r="I10" s="92">
        <v>180.1042114113757</v>
      </c>
      <c r="J10" s="92">
        <v>235.81076368776434</v>
      </c>
      <c r="K10" s="93">
        <v>0</v>
      </c>
    </row>
    <row r="11" spans="1:12">
      <c r="A11" s="40" t="str">
        <f>IF(Contents!$A$1=1,B11,C11)</f>
        <v>interest</v>
      </c>
      <c r="B11" s="90" t="s">
        <v>1</v>
      </c>
      <c r="C11" s="90" t="s">
        <v>9</v>
      </c>
      <c r="D11" s="131"/>
      <c r="E11" s="131"/>
      <c r="F11" s="131"/>
      <c r="G11" s="93">
        <v>50.331774842512033</v>
      </c>
      <c r="H11" s="91">
        <v>48.068962601233615</v>
      </c>
      <c r="I11" s="92">
        <v>43.939022887139089</v>
      </c>
      <c r="J11" s="92">
        <v>45.393124018726112</v>
      </c>
      <c r="K11" s="93">
        <v>45.393726767091643</v>
      </c>
    </row>
    <row r="12" spans="1:12" ht="15.6" customHeight="1">
      <c r="A12" s="126" t="str">
        <f>IF(Contents!$A$1=1,B12,C12)</f>
        <v>Memorandum items on SDRs</v>
      </c>
      <c r="B12" s="127" t="s">
        <v>112</v>
      </c>
      <c r="C12" s="127" t="s">
        <v>113</v>
      </c>
      <c r="D12" s="130"/>
      <c r="E12" s="130"/>
      <c r="F12" s="130"/>
      <c r="G12" s="89">
        <v>228.83001535405202</v>
      </c>
      <c r="H12" s="87">
        <v>226.56269784779141</v>
      </c>
      <c r="I12" s="88">
        <v>222.44202399456614</v>
      </c>
      <c r="J12" s="88">
        <v>279.59341154167254</v>
      </c>
      <c r="K12" s="89">
        <v>43.783250602273732</v>
      </c>
    </row>
    <row r="13" spans="1:12">
      <c r="A13" s="41" t="str">
        <f>IF(Contents!$A$1=1,B13,C13)</f>
        <v>principal</v>
      </c>
      <c r="B13" s="94" t="s">
        <v>0</v>
      </c>
      <c r="C13" s="94" t="s">
        <v>8</v>
      </c>
      <c r="D13" s="131"/>
      <c r="E13" s="131"/>
      <c r="F13" s="131"/>
      <c r="G13" s="93">
        <v>180.1042114113757</v>
      </c>
      <c r="H13" s="91">
        <v>180.1042114113757</v>
      </c>
      <c r="I13" s="92">
        <v>180.1042114113757</v>
      </c>
      <c r="J13" s="92">
        <v>235.81076368776434</v>
      </c>
      <c r="K13" s="93">
        <v>0</v>
      </c>
    </row>
    <row r="14" spans="1:12">
      <c r="A14" s="128" t="str">
        <f>IF(Contents!$A$1=1,B14,C14)</f>
        <v>interest</v>
      </c>
      <c r="B14" s="116" t="s">
        <v>1</v>
      </c>
      <c r="C14" s="116" t="s">
        <v>9</v>
      </c>
      <c r="D14" s="132"/>
      <c r="E14" s="132"/>
      <c r="F14" s="132"/>
      <c r="G14" s="117">
        <v>48.725803942676336</v>
      </c>
      <c r="H14" s="118">
        <v>46.458486436415704</v>
      </c>
      <c r="I14" s="119">
        <v>42.337812583190441</v>
      </c>
      <c r="J14" s="119">
        <v>43.782647853908202</v>
      </c>
      <c r="K14" s="117">
        <v>43.783250602273732</v>
      </c>
    </row>
    <row r="15" spans="1:12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130"/>
      <c r="E15" s="130"/>
      <c r="F15" s="130"/>
      <c r="G15" s="89">
        <v>274.21547698982221</v>
      </c>
      <c r="H15" s="87">
        <v>715.57169046567412</v>
      </c>
      <c r="I15" s="88">
        <v>445.57160360792761</v>
      </c>
      <c r="J15" s="88">
        <v>225.89523436636949</v>
      </c>
      <c r="K15" s="89">
        <v>214.07037561081825</v>
      </c>
    </row>
    <row r="16" spans="1:12">
      <c r="A16" s="40" t="str">
        <f>IF(Contents!$A$1=1,B16,C16)</f>
        <v>principal</v>
      </c>
      <c r="B16" s="90" t="s">
        <v>0</v>
      </c>
      <c r="C16" s="90" t="s">
        <v>8</v>
      </c>
      <c r="D16" s="131"/>
      <c r="E16" s="131"/>
      <c r="F16" s="131"/>
      <c r="G16" s="93">
        <v>223.04460663117666</v>
      </c>
      <c r="H16" s="91">
        <v>605.54960001005622</v>
      </c>
      <c r="I16" s="92">
        <v>408.24340360870059</v>
      </c>
      <c r="J16" s="92">
        <v>136.75510588624675</v>
      </c>
      <c r="K16" s="93">
        <v>186.23011715212988</v>
      </c>
    </row>
    <row r="17" spans="1:11">
      <c r="A17" s="40" t="str">
        <f>IF(Contents!$A$1=1,B17,C17)</f>
        <v>interest</v>
      </c>
      <c r="B17" s="90" t="s">
        <v>1</v>
      </c>
      <c r="C17" s="90" t="s">
        <v>9</v>
      </c>
      <c r="D17" s="131"/>
      <c r="E17" s="131"/>
      <c r="F17" s="131"/>
      <c r="G17" s="93">
        <v>51.170870358645523</v>
      </c>
      <c r="H17" s="91">
        <v>110.02209045561794</v>
      </c>
      <c r="I17" s="92">
        <v>37.328199999227053</v>
      </c>
      <c r="J17" s="92">
        <v>89.14012848012274</v>
      </c>
      <c r="K17" s="93">
        <v>27.840258458688382</v>
      </c>
    </row>
    <row r="18" spans="1:11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130"/>
      <c r="E18" s="130"/>
      <c r="F18" s="130"/>
      <c r="G18" s="89">
        <v>4059.0068559321835</v>
      </c>
      <c r="H18" s="87">
        <v>1679.1389718194162</v>
      </c>
      <c r="I18" s="88">
        <v>925.55765342835173</v>
      </c>
      <c r="J18" s="88">
        <v>1002.3297332213197</v>
      </c>
      <c r="K18" s="89">
        <v>985.15916851419013</v>
      </c>
    </row>
    <row r="19" spans="1:11">
      <c r="A19" s="40" t="str">
        <f>IF(Contents!$A$1=1,B19,C19)</f>
        <v>principal</v>
      </c>
      <c r="B19" s="90" t="s">
        <v>0</v>
      </c>
      <c r="C19" s="90" t="s">
        <v>8</v>
      </c>
      <c r="D19" s="131"/>
      <c r="E19" s="131"/>
      <c r="F19" s="131"/>
      <c r="G19" s="93">
        <v>3521.5218636667241</v>
      </c>
      <c r="H19" s="91">
        <v>1316.1826428037282</v>
      </c>
      <c r="I19" s="92">
        <v>756.11037832964234</v>
      </c>
      <c r="J19" s="92">
        <v>739.83906310895577</v>
      </c>
      <c r="K19" s="93">
        <v>765.01295225843569</v>
      </c>
    </row>
    <row r="20" spans="1:11">
      <c r="A20" s="40" t="str">
        <f>IF(Contents!$A$1=1,B20,C20)</f>
        <v>interest</v>
      </c>
      <c r="B20" s="90" t="s">
        <v>1</v>
      </c>
      <c r="C20" s="90" t="s">
        <v>9</v>
      </c>
      <c r="D20" s="131"/>
      <c r="E20" s="131"/>
      <c r="F20" s="131"/>
      <c r="G20" s="93">
        <v>537.48499226545937</v>
      </c>
      <c r="H20" s="91">
        <v>362.95632901568797</v>
      </c>
      <c r="I20" s="92">
        <v>169.44727509870941</v>
      </c>
      <c r="J20" s="92">
        <v>262.49067011236394</v>
      </c>
      <c r="K20" s="93">
        <v>220.14621625575447</v>
      </c>
    </row>
    <row r="21" spans="1:11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130"/>
      <c r="E21" s="130"/>
      <c r="F21" s="130"/>
      <c r="G21" s="89">
        <v>1072.0038336093301</v>
      </c>
      <c r="H21" s="87">
        <v>327.64507602817099</v>
      </c>
      <c r="I21" s="88">
        <v>156.70824877217203</v>
      </c>
      <c r="J21" s="88">
        <v>243.91609699499247</v>
      </c>
      <c r="K21" s="89">
        <v>321.07213097269261</v>
      </c>
    </row>
    <row r="22" spans="1:11">
      <c r="A22" s="40" t="str">
        <f>IF(Contents!$A$1=1,B22,C22)</f>
        <v>principal</v>
      </c>
      <c r="B22" s="90" t="s">
        <v>0</v>
      </c>
      <c r="C22" s="90" t="s">
        <v>8</v>
      </c>
      <c r="D22" s="131"/>
      <c r="E22" s="131"/>
      <c r="F22" s="131"/>
      <c r="G22" s="93">
        <v>888.63007326002389</v>
      </c>
      <c r="H22" s="91">
        <v>281.60988694939283</v>
      </c>
      <c r="I22" s="92">
        <v>117.68408351051451</v>
      </c>
      <c r="J22" s="92">
        <v>184.08225117083219</v>
      </c>
      <c r="K22" s="93">
        <v>219.7093682277164</v>
      </c>
    </row>
    <row r="23" spans="1:11">
      <c r="A23" s="49" t="str">
        <f>IF(Contents!$A$1=1,B23,C23)</f>
        <v>interest</v>
      </c>
      <c r="B23" s="100" t="s">
        <v>1</v>
      </c>
      <c r="C23" s="100" t="s">
        <v>9</v>
      </c>
      <c r="D23" s="133"/>
      <c r="E23" s="133"/>
      <c r="F23" s="133"/>
      <c r="G23" s="101">
        <v>183.37376034930611</v>
      </c>
      <c r="H23" s="102">
        <v>46.035189078778181</v>
      </c>
      <c r="I23" s="103">
        <v>39.024165261657522</v>
      </c>
      <c r="J23" s="103">
        <v>59.833845824160278</v>
      </c>
      <c r="K23" s="101">
        <v>101.36276274497621</v>
      </c>
    </row>
    <row r="24" spans="1:11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134"/>
      <c r="E24" s="135"/>
      <c r="F24" s="135"/>
      <c r="G24" s="57">
        <v>6190.8196081998867</v>
      </c>
      <c r="H24" s="58">
        <v>4736.7281646581287</v>
      </c>
      <c r="I24" s="56">
        <v>3339.9465635361212</v>
      </c>
      <c r="J24" s="56">
        <v>3640.9639779322379</v>
      </c>
      <c r="K24" s="57">
        <v>1813.669359616546</v>
      </c>
    </row>
    <row r="25" spans="1:11">
      <c r="A25" s="51" t="str">
        <f>IF(Contents!$A$1=1,B25,C25)</f>
        <v>principal</v>
      </c>
      <c r="B25" s="105" t="s">
        <v>0</v>
      </c>
      <c r="C25" s="105" t="s">
        <v>8</v>
      </c>
      <c r="D25" s="136"/>
      <c r="E25" s="131"/>
      <c r="F25" s="131"/>
      <c r="G25" s="93">
        <v>5265.0726116500382</v>
      </c>
      <c r="H25" s="91">
        <v>3534.7280272252901</v>
      </c>
      <c r="I25" s="92">
        <v>2946.4536890909708</v>
      </c>
      <c r="J25" s="92">
        <v>2542.2618234932843</v>
      </c>
      <c r="K25" s="93">
        <v>1330.6670136482819</v>
      </c>
    </row>
    <row r="26" spans="1:11">
      <c r="A26" s="52" t="str">
        <f>IF(Contents!$A$1=1,B26,C26)</f>
        <v>interest</v>
      </c>
      <c r="B26" s="106" t="s">
        <v>1</v>
      </c>
      <c r="C26" s="106" t="s">
        <v>9</v>
      </c>
      <c r="D26" s="137"/>
      <c r="E26" s="133"/>
      <c r="F26" s="133"/>
      <c r="G26" s="124">
        <v>925.74699654984806</v>
      </c>
      <c r="H26" s="125">
        <v>1202.0001374328388</v>
      </c>
      <c r="I26" s="123">
        <v>393.49287444515033</v>
      </c>
      <c r="J26" s="123">
        <v>1098.7021544389536</v>
      </c>
      <c r="K26" s="124">
        <v>483.00234596826397</v>
      </c>
    </row>
    <row r="27" spans="1:11">
      <c r="A27" s="53"/>
      <c r="B27" s="53"/>
      <c r="C27" s="53"/>
    </row>
    <row r="28" spans="1:11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1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1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1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1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3">
    <mergeCell ref="A2:K2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35" activePane="bottomLeft" state="frozen"/>
      <selection activeCell="B10" sqref="B10"/>
      <selection pane="bottomLeft" activeCell="B10" sqref="B10"/>
    </sheetView>
  </sheetViews>
  <sheetFormatPr defaultRowHeight="14.25"/>
  <cols>
    <col min="1" max="1" width="51" style="36" customWidth="1"/>
    <col min="2" max="2" width="18" customWidth="1" collapsed="1"/>
    <col min="3" max="5" width="18" style="60" customWidth="1"/>
    <col min="6" max="7" width="18.7109375" style="60" hidden="1" customWidth="1"/>
    <col min="8" max="9" width="14.7109375" style="60" hidden="1" customWidth="1"/>
    <col min="10" max="10" width="1.140625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185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167</v>
      </c>
      <c r="C4" s="152"/>
      <c r="D4" s="152"/>
      <c r="E4" s="152"/>
      <c r="F4" s="152" t="s">
        <v>180</v>
      </c>
      <c r="G4" s="152"/>
      <c r="H4" s="152"/>
      <c r="I4" s="152"/>
      <c r="J4" s="78"/>
    </row>
    <row r="5" spans="1:10" s="20" customFormat="1" ht="15">
      <c r="A5" s="38"/>
      <c r="B5" s="62" t="s">
        <v>168</v>
      </c>
      <c r="C5" s="62" t="s">
        <v>169</v>
      </c>
      <c r="D5" s="62" t="s">
        <v>170</v>
      </c>
      <c r="E5" s="62" t="s">
        <v>171</v>
      </c>
      <c r="F5" s="63" t="s">
        <v>181</v>
      </c>
      <c r="G5" s="62" t="s">
        <v>182</v>
      </c>
      <c r="H5" s="62" t="s">
        <v>183</v>
      </c>
      <c r="I5" s="62" t="s">
        <v>184</v>
      </c>
      <c r="J5" s="79"/>
    </row>
    <row r="6" spans="1:10" ht="15.6" customHeight="1">
      <c r="A6" s="39" t="s">
        <v>126</v>
      </c>
      <c r="B6" s="66">
        <v>1791.5929929641588</v>
      </c>
      <c r="C6" s="64">
        <v>1853.7233652668135</v>
      </c>
      <c r="D6" s="64">
        <v>1395.5691686202053</v>
      </c>
      <c r="E6" s="65">
        <v>1942.0578704920292</v>
      </c>
      <c r="F6" s="66">
        <v>1640.8872411863965</v>
      </c>
      <c r="G6" s="64">
        <v>1607.5352801143954</v>
      </c>
      <c r="H6" s="64">
        <v>1695.9876170952932</v>
      </c>
      <c r="I6" s="65">
        <v>1808.8346198889026</v>
      </c>
      <c r="J6" s="78"/>
    </row>
    <row r="7" spans="1:10">
      <c r="A7" s="40" t="s">
        <v>8</v>
      </c>
      <c r="B7" s="69">
        <v>1030.007957268364</v>
      </c>
      <c r="C7" s="67">
        <v>848.27423680365769</v>
      </c>
      <c r="D7" s="67">
        <v>646.82181738157021</v>
      </c>
      <c r="E7" s="68">
        <v>931.23315506667541</v>
      </c>
      <c r="F7" s="69">
        <v>689.72135580260237</v>
      </c>
      <c r="G7" s="67">
        <v>855.14724587435319</v>
      </c>
      <c r="H7" s="67">
        <v>831.59190185884131</v>
      </c>
      <c r="I7" s="68">
        <v>898.01827102659593</v>
      </c>
      <c r="J7" s="78"/>
    </row>
    <row r="8" spans="1:10">
      <c r="A8" s="40" t="s">
        <v>9</v>
      </c>
      <c r="B8" s="69">
        <v>761.58503569579477</v>
      </c>
      <c r="C8" s="67">
        <v>1005.4491284631558</v>
      </c>
      <c r="D8" s="67">
        <v>748.74735123863513</v>
      </c>
      <c r="E8" s="68">
        <v>1010.8247154253538</v>
      </c>
      <c r="F8" s="69">
        <v>951.16588538379415</v>
      </c>
      <c r="G8" s="67">
        <v>752.38803424004209</v>
      </c>
      <c r="H8" s="67">
        <v>864.39571523645191</v>
      </c>
      <c r="I8" s="68">
        <v>910.81634886230654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1485.795700517011</v>
      </c>
      <c r="C10" s="67">
        <v>1765.6269934585671</v>
      </c>
      <c r="D10" s="67">
        <v>1242.8409356589364</v>
      </c>
      <c r="E10" s="68">
        <v>1858.7011294670583</v>
      </c>
      <c r="F10" s="69">
        <v>1365.6060295815237</v>
      </c>
      <c r="G10" s="67">
        <v>1491.6886185116916</v>
      </c>
      <c r="H10" s="67">
        <v>1432.444425471866</v>
      </c>
      <c r="I10" s="68">
        <v>1769.1333378014397</v>
      </c>
      <c r="J10" s="78"/>
    </row>
    <row r="11" spans="1:10">
      <c r="A11" s="43" t="s">
        <v>8</v>
      </c>
      <c r="B11" s="69">
        <v>865.36826555352764</v>
      </c>
      <c r="C11" s="67">
        <v>807.79372148217044</v>
      </c>
      <c r="D11" s="67">
        <v>619.29477875077498</v>
      </c>
      <c r="E11" s="68">
        <v>894.3582929624389</v>
      </c>
      <c r="F11" s="69">
        <v>671.11915308607729</v>
      </c>
      <c r="G11" s="67">
        <v>781.72387709774114</v>
      </c>
      <c r="H11" s="67">
        <v>823.34712914778731</v>
      </c>
      <c r="I11" s="68">
        <v>896.10806859551997</v>
      </c>
      <c r="J11" s="78"/>
    </row>
    <row r="12" spans="1:10">
      <c r="A12" s="43" t="s">
        <v>9</v>
      </c>
      <c r="B12" s="69">
        <v>620.42743496348339</v>
      </c>
      <c r="C12" s="67">
        <v>957.83327197639676</v>
      </c>
      <c r="D12" s="67">
        <v>623.54615690816138</v>
      </c>
      <c r="E12" s="68">
        <v>964.34283650461953</v>
      </c>
      <c r="F12" s="69">
        <v>694.48687649544627</v>
      </c>
      <c r="G12" s="67">
        <v>709.96474141395049</v>
      </c>
      <c r="H12" s="67">
        <v>609.0972963240788</v>
      </c>
      <c r="I12" s="68">
        <v>873.02526920591981</v>
      </c>
      <c r="J12" s="78"/>
    </row>
    <row r="13" spans="1:10">
      <c r="A13" s="44" t="s">
        <v>48</v>
      </c>
      <c r="B13" s="69">
        <v>85.960810960000003</v>
      </c>
      <c r="C13" s="67">
        <v>0</v>
      </c>
      <c r="D13" s="67">
        <v>85.06386590999999</v>
      </c>
      <c r="E13" s="68">
        <v>0</v>
      </c>
      <c r="F13" s="69">
        <v>218.73565519000002</v>
      </c>
      <c r="G13" s="67">
        <v>0</v>
      </c>
      <c r="H13" s="67">
        <v>218.73565519000002</v>
      </c>
      <c r="I13" s="68">
        <v>0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0</v>
      </c>
      <c r="I14" s="68">
        <v>0</v>
      </c>
      <c r="J14" s="78"/>
    </row>
    <row r="15" spans="1:10">
      <c r="A15" s="45" t="s">
        <v>9</v>
      </c>
      <c r="B15" s="69">
        <v>85.960810960000003</v>
      </c>
      <c r="C15" s="67">
        <v>0</v>
      </c>
      <c r="D15" s="67">
        <v>85.06386590999999</v>
      </c>
      <c r="E15" s="68">
        <v>0</v>
      </c>
      <c r="F15" s="69">
        <v>218.73565519000002</v>
      </c>
      <c r="G15" s="67">
        <v>0</v>
      </c>
      <c r="H15" s="67">
        <v>218.73565519000002</v>
      </c>
      <c r="I15" s="68">
        <v>0</v>
      </c>
      <c r="J15" s="78"/>
    </row>
    <row r="16" spans="1:10">
      <c r="A16" s="44" t="s">
        <v>50</v>
      </c>
      <c r="B16" s="69">
        <v>185.91172201035823</v>
      </c>
      <c r="C16" s="67">
        <v>56.392201501719832</v>
      </c>
      <c r="D16" s="67">
        <v>34.891517095874072</v>
      </c>
      <c r="E16" s="68">
        <v>50.58389106957587</v>
      </c>
      <c r="F16" s="69">
        <v>23.772706459478101</v>
      </c>
      <c r="G16" s="67">
        <v>84.142491296177354</v>
      </c>
      <c r="H16" s="67">
        <v>12.034686478032302</v>
      </c>
      <c r="I16" s="68">
        <v>6.928432132067841</v>
      </c>
      <c r="J16" s="78"/>
    </row>
    <row r="17" spans="1:10">
      <c r="A17" s="45" t="s">
        <v>8</v>
      </c>
      <c r="B17" s="69">
        <v>164.6396917148362</v>
      </c>
      <c r="C17" s="67">
        <v>40.480515321487189</v>
      </c>
      <c r="D17" s="67">
        <v>27.527038630795214</v>
      </c>
      <c r="E17" s="68">
        <v>36.874862104236541</v>
      </c>
      <c r="F17" s="69">
        <v>18.602202716525131</v>
      </c>
      <c r="G17" s="67">
        <v>73.423368776612193</v>
      </c>
      <c r="H17" s="67">
        <v>8.2447727110540203</v>
      </c>
      <c r="I17" s="68">
        <v>1.9102024310759056</v>
      </c>
      <c r="J17" s="78"/>
    </row>
    <row r="18" spans="1:10">
      <c r="A18" s="45" t="s">
        <v>9</v>
      </c>
      <c r="B18" s="69">
        <v>21.272030295522015</v>
      </c>
      <c r="C18" s="67">
        <v>15.911686180232641</v>
      </c>
      <c r="D18" s="67">
        <v>7.3644784650788555</v>
      </c>
      <c r="E18" s="68">
        <v>13.709028965339328</v>
      </c>
      <c r="F18" s="69">
        <v>5.1705037429529721</v>
      </c>
      <c r="G18" s="67">
        <v>10.719122519565165</v>
      </c>
      <c r="H18" s="67">
        <v>3.7899137669782821</v>
      </c>
      <c r="I18" s="68">
        <v>5.0182297009919354</v>
      </c>
      <c r="J18" s="78"/>
    </row>
    <row r="19" spans="1:10" ht="15.6" customHeight="1">
      <c r="A19" s="46" t="s">
        <v>6</v>
      </c>
      <c r="B19" s="66">
        <v>399.12579028611236</v>
      </c>
      <c r="C19" s="64">
        <v>90.987955602734985</v>
      </c>
      <c r="D19" s="64">
        <v>215.54213146721366</v>
      </c>
      <c r="E19" s="65">
        <v>86.621798911330714</v>
      </c>
      <c r="F19" s="66">
        <v>83.429321660814381</v>
      </c>
      <c r="G19" s="64">
        <v>84.383031408364332</v>
      </c>
      <c r="H19" s="64">
        <v>81.438073695390187</v>
      </c>
      <c r="I19" s="65">
        <v>82.634038188953213</v>
      </c>
      <c r="J19" s="78"/>
    </row>
    <row r="20" spans="1:10">
      <c r="A20" s="40" t="s">
        <v>8</v>
      </c>
      <c r="B20" s="69">
        <v>383.55903805418779</v>
      </c>
      <c r="C20" s="67">
        <v>79.775002082395588</v>
      </c>
      <c r="D20" s="67">
        <v>206.29345510387304</v>
      </c>
      <c r="E20" s="68">
        <v>79.775002082395588</v>
      </c>
      <c r="F20" s="69">
        <v>77.825320800252811</v>
      </c>
      <c r="G20" s="67">
        <v>79.775002082395588</v>
      </c>
      <c r="H20" s="67">
        <v>77.825326016791365</v>
      </c>
      <c r="I20" s="68">
        <v>79.775002082395588</v>
      </c>
      <c r="J20" s="78"/>
    </row>
    <row r="21" spans="1:10">
      <c r="A21" s="40" t="s">
        <v>9</v>
      </c>
      <c r="B21" s="69">
        <v>15.566752231924546</v>
      </c>
      <c r="C21" s="67">
        <v>11.212953520339401</v>
      </c>
      <c r="D21" s="67">
        <v>9.2486763633406124</v>
      </c>
      <c r="E21" s="68">
        <v>6.8467968289351324</v>
      </c>
      <c r="F21" s="69">
        <v>5.6040008605615741</v>
      </c>
      <c r="G21" s="67">
        <v>4.6080293259687437</v>
      </c>
      <c r="H21" s="67">
        <v>3.6127476785988248</v>
      </c>
      <c r="I21" s="68">
        <v>2.8590361065576251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398.24878582550008</v>
      </c>
      <c r="C23" s="67">
        <v>90.168356540569093</v>
      </c>
      <c r="D23" s="67">
        <v>214.6949056169</v>
      </c>
      <c r="E23" s="68">
        <v>85.774573061017065</v>
      </c>
      <c r="F23" s="69">
        <v>82.582095810500718</v>
      </c>
      <c r="G23" s="67">
        <v>83.563432346198439</v>
      </c>
      <c r="H23" s="67">
        <v>80.590847845076524</v>
      </c>
      <c r="I23" s="68">
        <v>81.78681233863955</v>
      </c>
      <c r="J23" s="78"/>
    </row>
    <row r="24" spans="1:10">
      <c r="A24" s="43" t="s">
        <v>8</v>
      </c>
      <c r="B24" s="69">
        <v>383.55903805418779</v>
      </c>
      <c r="C24" s="67">
        <v>79.775002082395588</v>
      </c>
      <c r="D24" s="67">
        <v>206.29345510387304</v>
      </c>
      <c r="E24" s="68">
        <v>79.775002082395588</v>
      </c>
      <c r="F24" s="69">
        <v>77.825320800252811</v>
      </c>
      <c r="G24" s="67">
        <v>79.775002082395588</v>
      </c>
      <c r="H24" s="67">
        <v>77.825326016791365</v>
      </c>
      <c r="I24" s="68">
        <v>79.775002082395588</v>
      </c>
      <c r="J24" s="78"/>
    </row>
    <row r="25" spans="1:10">
      <c r="A25" s="43" t="s">
        <v>9</v>
      </c>
      <c r="B25" s="69">
        <v>14.689747771312257</v>
      </c>
      <c r="C25" s="67">
        <v>10.393354458173507</v>
      </c>
      <c r="D25" s="67">
        <v>8.4014505130269512</v>
      </c>
      <c r="E25" s="68">
        <v>5.9995709786214713</v>
      </c>
      <c r="F25" s="69">
        <v>4.7567750102479129</v>
      </c>
      <c r="G25" s="67">
        <v>3.7884302638028498</v>
      </c>
      <c r="H25" s="67">
        <v>2.7655218282851637</v>
      </c>
      <c r="I25" s="68">
        <v>2.0118102562439639</v>
      </c>
      <c r="J25" s="78"/>
    </row>
    <row r="26" spans="1:10" ht="29.25" customHeight="1">
      <c r="A26" s="145" t="s">
        <v>127</v>
      </c>
      <c r="B26" s="146">
        <v>335.54736568445571</v>
      </c>
      <c r="C26" s="147">
        <v>94.138135297954179</v>
      </c>
      <c r="D26" s="147">
        <v>33.575672746986662</v>
      </c>
      <c r="E26" s="148">
        <v>58.485016512195614</v>
      </c>
      <c r="F26" s="146">
        <v>16.769306437653839</v>
      </c>
      <c r="G26" s="64">
        <v>29.087160898820997</v>
      </c>
      <c r="H26" s="64">
        <v>51.779411229664632</v>
      </c>
      <c r="I26" s="65">
        <v>26.285554241677687</v>
      </c>
      <c r="J26" s="78"/>
    </row>
    <row r="27" spans="1:10">
      <c r="A27" s="40" t="s">
        <v>8</v>
      </c>
      <c r="B27" s="69">
        <v>325.04794436711103</v>
      </c>
      <c r="C27" s="67">
        <v>80.51998601867399</v>
      </c>
      <c r="D27" s="67">
        <v>28.310665993263498</v>
      </c>
      <c r="E27" s="68">
        <v>46.734479107829486</v>
      </c>
      <c r="F27" s="69">
        <v>12.02187897733414</v>
      </c>
      <c r="G27" s="67">
        <v>19.062525005163163</v>
      </c>
      <c r="H27" s="67">
        <v>48.175940267144739</v>
      </c>
      <c r="I27" s="68">
        <v>17.160042990280601</v>
      </c>
      <c r="J27" s="78"/>
    </row>
    <row r="28" spans="1:10">
      <c r="A28" s="40" t="s">
        <v>9</v>
      </c>
      <c r="B28" s="69">
        <v>10.499421317344673</v>
      </c>
      <c r="C28" s="67">
        <v>13.618149279280194</v>
      </c>
      <c r="D28" s="67">
        <v>5.2650067537231635</v>
      </c>
      <c r="E28" s="68">
        <v>11.750537404366124</v>
      </c>
      <c r="F28" s="69">
        <v>4.7474274603196971</v>
      </c>
      <c r="G28" s="67">
        <v>10.024635893657836</v>
      </c>
      <c r="H28" s="67">
        <v>3.603470962519896</v>
      </c>
      <c r="I28" s="68">
        <v>9.1255112513970875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93.924576098300832</v>
      </c>
      <c r="C30" s="67">
        <v>71.141399200937514</v>
      </c>
      <c r="D30" s="67">
        <v>23.86134729203102</v>
      </c>
      <c r="E30" s="68">
        <v>45.234658433667562</v>
      </c>
      <c r="F30" s="69">
        <v>12.896770495380995</v>
      </c>
      <c r="G30" s="67">
        <v>20.496136375519729</v>
      </c>
      <c r="H30" s="67">
        <v>50.803396426843065</v>
      </c>
      <c r="I30" s="68">
        <v>19.60887616933924</v>
      </c>
      <c r="J30" s="78"/>
    </row>
    <row r="31" spans="1:10">
      <c r="A31" s="43" t="s">
        <v>8</v>
      </c>
      <c r="B31" s="69">
        <v>87.683086709303581</v>
      </c>
      <c r="C31" s="67">
        <v>63.934910676045007</v>
      </c>
      <c r="D31" s="67">
        <v>19.098768336737841</v>
      </c>
      <c r="E31" s="68">
        <v>39.587416621679566</v>
      </c>
      <c r="F31" s="69">
        <v>8.4622339834398996</v>
      </c>
      <c r="G31" s="67">
        <v>16.449572568272941</v>
      </c>
      <c r="H31" s="67">
        <v>47.487266265681335</v>
      </c>
      <c r="I31" s="68">
        <v>16.449572568272941</v>
      </c>
      <c r="J31" s="78"/>
    </row>
    <row r="32" spans="1:10">
      <c r="A32" s="43" t="s">
        <v>9</v>
      </c>
      <c r="B32" s="69">
        <v>6.2414893889972589</v>
      </c>
      <c r="C32" s="67">
        <v>7.2064885248925057</v>
      </c>
      <c r="D32" s="67">
        <v>4.762578955293181</v>
      </c>
      <c r="E32" s="68">
        <v>5.6472418119879988</v>
      </c>
      <c r="F32" s="69">
        <v>4.4345365119410962</v>
      </c>
      <c r="G32" s="67">
        <v>4.0465638072467884</v>
      </c>
      <c r="H32" s="67">
        <v>3.3161301611617287</v>
      </c>
      <c r="I32" s="68">
        <v>3.1593036010662994</v>
      </c>
      <c r="J32" s="78"/>
    </row>
    <row r="33" spans="1:13">
      <c r="A33" s="44" t="s">
        <v>48</v>
      </c>
      <c r="B33" s="69">
        <v>47.475121999999999</v>
      </c>
      <c r="C33" s="67">
        <v>5.5</v>
      </c>
      <c r="D33" s="67">
        <v>0</v>
      </c>
      <c r="E33" s="68">
        <v>5.5</v>
      </c>
      <c r="F33" s="69">
        <v>0</v>
      </c>
      <c r="G33" s="67">
        <v>5.5</v>
      </c>
      <c r="H33" s="67">
        <v>0</v>
      </c>
      <c r="I33" s="68">
        <v>5.5</v>
      </c>
      <c r="J33" s="78"/>
    </row>
    <row r="34" spans="1:13">
      <c r="A34" s="45" t="s">
        <v>8</v>
      </c>
      <c r="B34" s="69">
        <v>45.283187499999997</v>
      </c>
      <c r="C34" s="67">
        <v>0</v>
      </c>
      <c r="D34" s="67">
        <v>0</v>
      </c>
      <c r="E34" s="68">
        <v>0</v>
      </c>
      <c r="F34" s="69">
        <v>0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2.1919344999999999</v>
      </c>
      <c r="C35" s="67">
        <v>5.5</v>
      </c>
      <c r="D35" s="67">
        <v>0</v>
      </c>
      <c r="E35" s="68">
        <v>5.5</v>
      </c>
      <c r="F35" s="69">
        <v>0</v>
      </c>
      <c r="G35" s="67">
        <v>5.5</v>
      </c>
      <c r="H35" s="67">
        <v>0</v>
      </c>
      <c r="I35" s="68">
        <v>5.5</v>
      </c>
      <c r="J35" s="78"/>
    </row>
    <row r="36" spans="1:13">
      <c r="A36" s="44" t="s">
        <v>52</v>
      </c>
      <c r="B36" s="69">
        <v>194.14766758615485</v>
      </c>
      <c r="C36" s="67">
        <v>17.496736097016683</v>
      </c>
      <c r="D36" s="67">
        <v>9.7143254549556417</v>
      </c>
      <c r="E36" s="68">
        <v>7.7503580785280377</v>
      </c>
      <c r="F36" s="69">
        <v>3.8725359422728411</v>
      </c>
      <c r="G36" s="67">
        <v>3.0910245233012685</v>
      </c>
      <c r="H36" s="67">
        <v>0.97601480282157038</v>
      </c>
      <c r="I36" s="68">
        <v>1.1766780723384471</v>
      </c>
      <c r="J36" s="78"/>
    </row>
    <row r="37" spans="1:13">
      <c r="A37" s="45" t="s">
        <v>8</v>
      </c>
      <c r="B37" s="69">
        <v>192.08167015780745</v>
      </c>
      <c r="C37" s="67">
        <v>16.585075342628997</v>
      </c>
      <c r="D37" s="67">
        <v>9.2118976565256592</v>
      </c>
      <c r="E37" s="68">
        <v>7.1470624861499132</v>
      </c>
      <c r="F37" s="69">
        <v>3.5596449938942403</v>
      </c>
      <c r="G37" s="67">
        <v>2.6129524368902217</v>
      </c>
      <c r="H37" s="67">
        <v>0.68867400146340296</v>
      </c>
      <c r="I37" s="68">
        <v>0.71047042200765909</v>
      </c>
      <c r="J37" s="78"/>
    </row>
    <row r="38" spans="1:13">
      <c r="A38" s="45" t="s">
        <v>9</v>
      </c>
      <c r="B38" s="69">
        <v>2.0659974283474152</v>
      </c>
      <c r="C38" s="67">
        <v>0.91166075438768757</v>
      </c>
      <c r="D38" s="67">
        <v>0.50242779842998231</v>
      </c>
      <c r="E38" s="68">
        <v>0.6032955923781248</v>
      </c>
      <c r="F38" s="69">
        <v>0.31289094837860076</v>
      </c>
      <c r="G38" s="67">
        <v>0.47807208641104665</v>
      </c>
      <c r="H38" s="67">
        <v>0.28734080135816742</v>
      </c>
      <c r="I38" s="68">
        <v>0.46620765033078809</v>
      </c>
      <c r="J38" s="78"/>
    </row>
    <row r="39" spans="1:13" ht="15.6" customHeight="1">
      <c r="A39" s="46" t="s">
        <v>128</v>
      </c>
      <c r="B39" s="66">
        <v>1126.6713159096805</v>
      </c>
      <c r="C39" s="64">
        <v>637.30496653415514</v>
      </c>
      <c r="D39" s="64">
        <v>1109.9140591235273</v>
      </c>
      <c r="E39" s="65">
        <v>1234.7510972376103</v>
      </c>
      <c r="F39" s="66">
        <v>531.58210927412233</v>
      </c>
      <c r="G39" s="64">
        <v>1057.332978463108</v>
      </c>
      <c r="H39" s="64">
        <v>2379.622213337032</v>
      </c>
      <c r="I39" s="65">
        <v>581.70907024362077</v>
      </c>
      <c r="J39" s="78"/>
    </row>
    <row r="40" spans="1:13">
      <c r="A40" s="40" t="s">
        <v>8</v>
      </c>
      <c r="B40" s="69">
        <v>772.94032196070157</v>
      </c>
      <c r="C40" s="67">
        <v>423.31976180075958</v>
      </c>
      <c r="D40" s="67">
        <v>803.84028859991918</v>
      </c>
      <c r="E40" s="68">
        <v>833.8035811786267</v>
      </c>
      <c r="F40" s="69">
        <v>360.801179531564</v>
      </c>
      <c r="G40" s="67">
        <v>891.1996165675065</v>
      </c>
      <c r="H40" s="67">
        <v>2134.5264480457035</v>
      </c>
      <c r="I40" s="68">
        <v>404.79558993007163</v>
      </c>
      <c r="J40" s="78"/>
    </row>
    <row r="41" spans="1:13">
      <c r="A41" s="40" t="s">
        <v>9</v>
      </c>
      <c r="B41" s="69">
        <v>353.73099394897889</v>
      </c>
      <c r="C41" s="67">
        <v>213.98520473339556</v>
      </c>
      <c r="D41" s="67">
        <v>306.07377052360812</v>
      </c>
      <c r="E41" s="68">
        <v>400.94751605898352</v>
      </c>
      <c r="F41" s="69">
        <v>170.78092974255827</v>
      </c>
      <c r="G41" s="67">
        <v>166.13336189560144</v>
      </c>
      <c r="H41" s="67">
        <v>245.09576529132852</v>
      </c>
      <c r="I41" s="68">
        <v>176.9134803135492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481.81104559968031</v>
      </c>
      <c r="C43" s="67">
        <v>564.85115374415523</v>
      </c>
      <c r="D43" s="67">
        <v>828.51235608932745</v>
      </c>
      <c r="E43" s="68">
        <v>1061.3011593237479</v>
      </c>
      <c r="F43" s="69">
        <v>477.86534089412214</v>
      </c>
      <c r="G43" s="67">
        <v>532.40826322310784</v>
      </c>
      <c r="H43" s="67">
        <v>610.28349667499231</v>
      </c>
      <c r="I43" s="68">
        <v>525.81575536362084</v>
      </c>
      <c r="J43" s="78"/>
      <c r="M43" s="23"/>
    </row>
    <row r="44" spans="1:13">
      <c r="A44" s="43" t="s">
        <v>8</v>
      </c>
      <c r="B44" s="69">
        <v>373.31486050070146</v>
      </c>
      <c r="C44" s="67">
        <v>423.31976180075958</v>
      </c>
      <c r="D44" s="67">
        <v>638.36426990991936</v>
      </c>
      <c r="E44" s="68">
        <v>732.05641540827071</v>
      </c>
      <c r="F44" s="69">
        <v>360.80117953156389</v>
      </c>
      <c r="G44" s="67">
        <v>431.19964656750642</v>
      </c>
      <c r="H44" s="67">
        <v>463.79658975786401</v>
      </c>
      <c r="I44" s="68">
        <v>404.79558993007163</v>
      </c>
      <c r="J44" s="78"/>
      <c r="M44" s="23"/>
    </row>
    <row r="45" spans="1:13">
      <c r="A45" s="43" t="s">
        <v>9</v>
      </c>
      <c r="B45" s="69">
        <v>108.49618509897887</v>
      </c>
      <c r="C45" s="67">
        <v>141.53139194339559</v>
      </c>
      <c r="D45" s="67">
        <v>190.14808617940812</v>
      </c>
      <c r="E45" s="68">
        <v>329.24474391547727</v>
      </c>
      <c r="F45" s="69">
        <v>117.06416136255828</v>
      </c>
      <c r="G45" s="67">
        <v>101.20861665560142</v>
      </c>
      <c r="H45" s="67">
        <v>146.48690691712832</v>
      </c>
      <c r="I45" s="68">
        <v>121.02016543354918</v>
      </c>
      <c r="J45" s="78"/>
      <c r="M45" s="23"/>
    </row>
    <row r="46" spans="1:13">
      <c r="A46" s="47" t="s">
        <v>61</v>
      </c>
      <c r="B46" s="69">
        <v>98.470784250000065</v>
      </c>
      <c r="C46" s="67">
        <v>64.891382190000002</v>
      </c>
      <c r="D46" s="67">
        <v>223.31481715000007</v>
      </c>
      <c r="E46" s="68">
        <v>69.394681759999997</v>
      </c>
      <c r="F46" s="69">
        <v>233.41696159</v>
      </c>
      <c r="G46" s="67">
        <v>74.506249569999994</v>
      </c>
      <c r="H46" s="67">
        <v>232.75408398000002</v>
      </c>
      <c r="I46" s="68">
        <v>79.758813450000005</v>
      </c>
      <c r="J46" s="78"/>
      <c r="M46" s="23"/>
    </row>
    <row r="47" spans="1:13">
      <c r="A47" s="48" t="s">
        <v>8</v>
      </c>
      <c r="B47" s="69">
        <v>59.684655430000056</v>
      </c>
      <c r="C47" s="67">
        <v>43.63751276</v>
      </c>
      <c r="D47" s="67">
        <v>137.89794668000005</v>
      </c>
      <c r="E47" s="68">
        <v>46.1476556</v>
      </c>
      <c r="F47" s="69">
        <v>163.88417855</v>
      </c>
      <c r="G47" s="67">
        <v>52.079497709999998</v>
      </c>
      <c r="H47" s="67">
        <v>168.24417855000002</v>
      </c>
      <c r="I47" s="68">
        <v>58.829497709999998</v>
      </c>
      <c r="J47" s="78"/>
      <c r="M47" s="23"/>
    </row>
    <row r="48" spans="1:13">
      <c r="A48" s="48" t="s">
        <v>9</v>
      </c>
      <c r="B48" s="69">
        <v>38.786128820000002</v>
      </c>
      <c r="C48" s="67">
        <v>21.253869429999998</v>
      </c>
      <c r="D48" s="67">
        <v>85.416870470000006</v>
      </c>
      <c r="E48" s="68">
        <v>23.247026159999994</v>
      </c>
      <c r="F48" s="69">
        <v>69.532783039999998</v>
      </c>
      <c r="G48" s="67">
        <v>22.426751859999992</v>
      </c>
      <c r="H48" s="67">
        <v>64.509905430000003</v>
      </c>
      <c r="I48" s="68">
        <v>20.929315740000003</v>
      </c>
      <c r="J48" s="78"/>
      <c r="M48" s="23"/>
    </row>
    <row r="49" spans="1:13">
      <c r="A49" s="44" t="s">
        <v>48</v>
      </c>
      <c r="B49" s="69">
        <v>644.86027031000003</v>
      </c>
      <c r="C49" s="67">
        <v>72.453812789999986</v>
      </c>
      <c r="D49" s="67">
        <v>281.40170303419995</v>
      </c>
      <c r="E49" s="68">
        <v>173.44993791386241</v>
      </c>
      <c r="F49" s="69">
        <v>53.716768380000005</v>
      </c>
      <c r="G49" s="67">
        <v>524.92471524000007</v>
      </c>
      <c r="H49" s="67">
        <v>1769.3387166620403</v>
      </c>
      <c r="I49" s="68">
        <v>55.893314880000005</v>
      </c>
      <c r="J49" s="78"/>
      <c r="M49" s="23"/>
    </row>
    <row r="50" spans="1:13">
      <c r="A50" s="45" t="s">
        <v>8</v>
      </c>
      <c r="B50" s="69">
        <v>399.62546146</v>
      </c>
      <c r="C50" s="67">
        <v>0</v>
      </c>
      <c r="D50" s="67">
        <v>165.47601868999999</v>
      </c>
      <c r="E50" s="68">
        <v>101.7471657703561</v>
      </c>
      <c r="F50" s="69">
        <v>0</v>
      </c>
      <c r="G50" s="67">
        <v>459.99997000000002</v>
      </c>
      <c r="H50" s="67">
        <v>1670.72985828784</v>
      </c>
      <c r="I50" s="68">
        <v>0</v>
      </c>
      <c r="J50" s="78"/>
      <c r="M50" s="23"/>
    </row>
    <row r="51" spans="1:13">
      <c r="A51" s="45" t="s">
        <v>9</v>
      </c>
      <c r="B51" s="69">
        <v>245.23480885000001</v>
      </c>
      <c r="C51" s="67">
        <v>72.453812789999986</v>
      </c>
      <c r="D51" s="67">
        <v>115.92568434419999</v>
      </c>
      <c r="E51" s="68">
        <v>71.702772143506309</v>
      </c>
      <c r="F51" s="69">
        <v>53.716768380000005</v>
      </c>
      <c r="G51" s="67">
        <v>64.924745240000007</v>
      </c>
      <c r="H51" s="67">
        <v>98.608858374200196</v>
      </c>
      <c r="I51" s="68">
        <v>55.893314880000005</v>
      </c>
      <c r="J51" s="78"/>
      <c r="M51" s="23"/>
    </row>
    <row r="52" spans="1:13" ht="15.6" customHeight="1">
      <c r="A52" s="46" t="s">
        <v>40</v>
      </c>
      <c r="B52" s="66">
        <v>1359.5075539207253</v>
      </c>
      <c r="C52" s="64">
        <v>515.49153124327154</v>
      </c>
      <c r="D52" s="64">
        <v>512.08424909233804</v>
      </c>
      <c r="E52" s="65">
        <v>1684.4006703313357</v>
      </c>
      <c r="F52" s="66">
        <v>739.76265209592975</v>
      </c>
      <c r="G52" s="64">
        <v>249.06246520123992</v>
      </c>
      <c r="H52" s="64">
        <v>475.97453039852553</v>
      </c>
      <c r="I52" s="65">
        <v>1106.8163241907926</v>
      </c>
      <c r="J52" s="78"/>
    </row>
    <row r="53" spans="1:13">
      <c r="A53" s="40" t="s">
        <v>8</v>
      </c>
      <c r="B53" s="69">
        <v>1109.2765466816531</v>
      </c>
      <c r="C53" s="67">
        <v>404.93863607311857</v>
      </c>
      <c r="D53" s="67">
        <v>435.72269857729975</v>
      </c>
      <c r="E53" s="68">
        <v>1490.6815502704089</v>
      </c>
      <c r="F53" s="69">
        <v>650.7896470041992</v>
      </c>
      <c r="G53" s="67">
        <v>210.80360171869722</v>
      </c>
      <c r="H53" s="67">
        <v>427.66881659991918</v>
      </c>
      <c r="I53" s="68">
        <v>775.9928623587391</v>
      </c>
      <c r="J53" s="78"/>
    </row>
    <row r="54" spans="1:13">
      <c r="A54" s="49" t="s">
        <v>9</v>
      </c>
      <c r="B54" s="71">
        <v>250.23100723907208</v>
      </c>
      <c r="C54" s="67">
        <v>110.55289517015291</v>
      </c>
      <c r="D54" s="67">
        <v>76.361550515038289</v>
      </c>
      <c r="E54" s="70">
        <v>193.71912006092668</v>
      </c>
      <c r="F54" s="71">
        <v>88.973005091730499</v>
      </c>
      <c r="G54" s="72">
        <v>38.258863482542701</v>
      </c>
      <c r="H54" s="72">
        <v>48.305713798606334</v>
      </c>
      <c r="I54" s="70">
        <v>330.82346183205345</v>
      </c>
      <c r="J54" s="78"/>
    </row>
    <row r="55" spans="1:13" ht="15.6" customHeight="1">
      <c r="A55" s="50" t="s">
        <v>7</v>
      </c>
      <c r="B55" s="58">
        <v>5012.4450187651328</v>
      </c>
      <c r="C55" s="56">
        <v>3191.6459539449297</v>
      </c>
      <c r="D55" s="56">
        <v>3266.6852810502705</v>
      </c>
      <c r="E55" s="57">
        <v>5006.3164534845018</v>
      </c>
      <c r="F55" s="58">
        <v>3012.430630654917</v>
      </c>
      <c r="G55" s="56">
        <v>3027.4009160859287</v>
      </c>
      <c r="H55" s="56">
        <v>4684.8018457559056</v>
      </c>
      <c r="I55" s="57">
        <v>3606.2796067539471</v>
      </c>
      <c r="J55" s="78"/>
    </row>
    <row r="56" spans="1:13">
      <c r="A56" s="51" t="s">
        <v>8</v>
      </c>
      <c r="B56" s="69">
        <v>3620.8318083320178</v>
      </c>
      <c r="C56" s="67">
        <v>1836.8276227786055</v>
      </c>
      <c r="D56" s="67">
        <v>2120.9889256559254</v>
      </c>
      <c r="E56" s="68">
        <v>3382.227767705936</v>
      </c>
      <c r="F56" s="69">
        <v>1791.1593821159527</v>
      </c>
      <c r="G56" s="67">
        <v>2055.9879912481156</v>
      </c>
      <c r="H56" s="67">
        <v>3519.7884327884003</v>
      </c>
      <c r="I56" s="68">
        <v>2175.7417683880831</v>
      </c>
      <c r="J56" s="78"/>
    </row>
    <row r="57" spans="1:13">
      <c r="A57" s="52" t="s">
        <v>9</v>
      </c>
      <c r="B57" s="71">
        <v>1391.613210433115</v>
      </c>
      <c r="C57" s="72">
        <v>1354.818331166324</v>
      </c>
      <c r="D57" s="72">
        <v>1145.6963553943451</v>
      </c>
      <c r="E57" s="70">
        <v>1624.0886857785654</v>
      </c>
      <c r="F57" s="71">
        <v>1221.2712485389643</v>
      </c>
      <c r="G57" s="72">
        <v>971.41292483781285</v>
      </c>
      <c r="H57" s="72">
        <v>1165.0134129675055</v>
      </c>
      <c r="I57" s="70">
        <v>1430.537838365864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1100.2027687715886</v>
      </c>
      <c r="C59" s="140">
        <v>740.64445858019633</v>
      </c>
      <c r="D59" s="140">
        <v>617.134662423897</v>
      </c>
      <c r="E59" s="141">
        <v>481.69639014978895</v>
      </c>
      <c r="F59" s="142">
        <v>637.50941477047161</v>
      </c>
      <c r="G59" s="140">
        <v>626.96552796356639</v>
      </c>
      <c r="H59" s="140">
        <v>621.4298885365356</v>
      </c>
      <c r="I59" s="141">
        <v>615.72680604693676</v>
      </c>
      <c r="J59" s="78"/>
    </row>
    <row r="60" spans="1:13">
      <c r="A60" s="40" t="s">
        <v>8</v>
      </c>
      <c r="B60" s="69">
        <v>917.69889430799151</v>
      </c>
      <c r="C60" s="67">
        <v>569.78729020889716</v>
      </c>
      <c r="D60" s="67">
        <v>451.78049881447515</v>
      </c>
      <c r="E60" s="68">
        <v>325.26204579299764</v>
      </c>
      <c r="F60" s="69">
        <v>487.29099341615711</v>
      </c>
      <c r="G60" s="67">
        <v>489.24067469829987</v>
      </c>
      <c r="H60" s="67">
        <v>487.29099863269562</v>
      </c>
      <c r="I60" s="68">
        <v>489.24067469829987</v>
      </c>
      <c r="J60" s="78"/>
    </row>
    <row r="61" spans="1:13">
      <c r="A61" s="49" t="s">
        <v>9</v>
      </c>
      <c r="B61" s="71">
        <v>182.50387446359713</v>
      </c>
      <c r="C61" s="72">
        <v>170.85716837129914</v>
      </c>
      <c r="D61" s="72">
        <v>165.35416360942182</v>
      </c>
      <c r="E61" s="70">
        <v>156.43434435679129</v>
      </c>
      <c r="F61" s="71">
        <v>150.2184213543145</v>
      </c>
      <c r="G61" s="72">
        <v>137.72485326526652</v>
      </c>
      <c r="H61" s="72">
        <v>134.13888990384004</v>
      </c>
      <c r="I61" s="70">
        <v>126.48613134863693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7812.0810309000008</v>
      </c>
      <c r="C63" s="140">
        <v>1420.40223165</v>
      </c>
      <c r="D63" s="140">
        <v>1314.3984595000002</v>
      </c>
      <c r="E63" s="141">
        <v>1922.0781918500002</v>
      </c>
      <c r="F63" s="142">
        <v>999.38080685</v>
      </c>
      <c r="G63" s="140">
        <v>3537.2661916000006</v>
      </c>
      <c r="H63" s="140">
        <v>505.92618484999997</v>
      </c>
      <c r="I63" s="141">
        <v>291.26435839999999</v>
      </c>
      <c r="J63" s="78"/>
    </row>
    <row r="64" spans="1:13">
      <c r="A64" s="143" t="s">
        <v>161</v>
      </c>
      <c r="B64" s="69">
        <v>6921.2880000000005</v>
      </c>
      <c r="C64" s="67">
        <v>777.45899999999995</v>
      </c>
      <c r="D64" s="67">
        <v>1008.2650000000001</v>
      </c>
      <c r="E64" s="68">
        <v>1350.413</v>
      </c>
      <c r="F64" s="69">
        <v>782.01800000000003</v>
      </c>
      <c r="G64" s="67">
        <v>3086.6450000000004</v>
      </c>
      <c r="H64" s="67">
        <v>346.60199999999998</v>
      </c>
      <c r="I64" s="68">
        <v>80.302999999999997</v>
      </c>
      <c r="J64" s="78"/>
    </row>
    <row r="65" spans="1:10">
      <c r="A65" s="144" t="s">
        <v>162</v>
      </c>
      <c r="B65" s="71">
        <v>890.79303090000008</v>
      </c>
      <c r="C65" s="72">
        <v>642.94323165000003</v>
      </c>
      <c r="D65" s="72">
        <v>306.13345949999996</v>
      </c>
      <c r="E65" s="70">
        <v>571.66519185000004</v>
      </c>
      <c r="F65" s="71">
        <v>217.36280684999997</v>
      </c>
      <c r="G65" s="72">
        <v>450.62119160000003</v>
      </c>
      <c r="H65" s="72">
        <v>159.32418484999999</v>
      </c>
      <c r="I65" s="70">
        <v>210.96135839999999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rintOptions horizontalCentered="1"/>
  <pageMargins left="0.55118110236220474" right="0.15748031496062992" top="0.47244094488188981" bottom="0.47244094488188981" header="0.31496062992125984" footer="0.15748031496062992"/>
  <pageSetup paperSize="9" scale="76" orientation="portrait" r:id="rId1"/>
  <headerFooter>
    <oddFooter xml:space="preserve">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12" activePane="bottomLeft" state="frozen"/>
      <selection activeCell="B30" sqref="B30"/>
      <selection pane="bottomLeft" activeCell="B30" sqref="B30"/>
    </sheetView>
  </sheetViews>
  <sheetFormatPr defaultRowHeight="14.25"/>
  <cols>
    <col min="1" max="1" width="51" style="36" customWidth="1"/>
    <col min="2" max="2" width="14.7109375" hidden="1" customWidth="1" collapsed="1"/>
    <col min="3" max="4" width="18.7109375" style="60" hidden="1" customWidth="1"/>
    <col min="5" max="7" width="18.7109375" style="60" customWidth="1"/>
    <col min="8" max="8" width="14.7109375" style="60" customWidth="1"/>
    <col min="9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179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0</v>
      </c>
      <c r="E6" s="65">
        <v>1466.4347366036966</v>
      </c>
      <c r="F6" s="66">
        <v>1836.6766617713154</v>
      </c>
      <c r="G6" s="64">
        <v>1423.0298244812093</v>
      </c>
      <c r="H6" s="64">
        <v>1375.0280615220549</v>
      </c>
      <c r="I6" s="65">
        <v>1339.1536429153543</v>
      </c>
      <c r="J6" s="78"/>
    </row>
    <row r="7" spans="1:10">
      <c r="A7" s="40" t="s">
        <v>8</v>
      </c>
      <c r="B7" s="69">
        <v>0</v>
      </c>
      <c r="C7" s="67">
        <v>0</v>
      </c>
      <c r="D7" s="67">
        <v>0</v>
      </c>
      <c r="E7" s="68">
        <v>878.61832616547838</v>
      </c>
      <c r="F7" s="69">
        <v>1060.3811324596643</v>
      </c>
      <c r="G7" s="67">
        <v>872.12802552815367</v>
      </c>
      <c r="H7" s="67">
        <v>646.46707669138516</v>
      </c>
      <c r="I7" s="68">
        <v>603.39658110000596</v>
      </c>
      <c r="J7" s="78"/>
    </row>
    <row r="8" spans="1:10">
      <c r="A8" s="40" t="s">
        <v>9</v>
      </c>
      <c r="B8" s="69">
        <v>0</v>
      </c>
      <c r="C8" s="67">
        <v>0</v>
      </c>
      <c r="D8" s="67">
        <v>0</v>
      </c>
      <c r="E8" s="68">
        <v>587.81641043821821</v>
      </c>
      <c r="F8" s="69">
        <v>776.29552931165108</v>
      </c>
      <c r="G8" s="67">
        <v>550.90179895305573</v>
      </c>
      <c r="H8" s="67">
        <v>728.56098483066978</v>
      </c>
      <c r="I8" s="68">
        <v>735.75706181534849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0</v>
      </c>
      <c r="E10" s="68">
        <v>1341.8195952591007</v>
      </c>
      <c r="F10" s="69">
        <v>1519.0085746832644</v>
      </c>
      <c r="G10" s="67">
        <v>1321.5068110250356</v>
      </c>
      <c r="H10" s="67">
        <v>1231.1549519820155</v>
      </c>
      <c r="I10" s="68">
        <v>1257.5385828652775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0</v>
      </c>
      <c r="E11" s="68">
        <v>817.21526934243821</v>
      </c>
      <c r="F11" s="69">
        <v>886.17503233917762</v>
      </c>
      <c r="G11" s="67">
        <v>826.63330341983226</v>
      </c>
      <c r="H11" s="67">
        <v>631.53114435822033</v>
      </c>
      <c r="I11" s="68">
        <v>576.38579074670815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0</v>
      </c>
      <c r="E12" s="68">
        <v>524.60432591666245</v>
      </c>
      <c r="F12" s="69">
        <v>632.83354234408682</v>
      </c>
      <c r="G12" s="67">
        <v>494.87350760520343</v>
      </c>
      <c r="H12" s="67">
        <v>599.62380762379519</v>
      </c>
      <c r="I12" s="68">
        <v>681.15279211856932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0</v>
      </c>
      <c r="F13" s="69">
        <v>85.063842499999993</v>
      </c>
      <c r="G13" s="67">
        <v>0</v>
      </c>
      <c r="H13" s="67">
        <v>85.063842499999993</v>
      </c>
      <c r="I13" s="68">
        <v>0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0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0</v>
      </c>
      <c r="F15" s="69">
        <v>85.063842499999993</v>
      </c>
      <c r="G15" s="67">
        <v>0</v>
      </c>
      <c r="H15" s="67">
        <v>85.063842499999993</v>
      </c>
      <c r="I15" s="68">
        <v>0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0</v>
      </c>
      <c r="E16" s="68">
        <v>84.815423492688453</v>
      </c>
      <c r="F16" s="69">
        <v>194.57382416319135</v>
      </c>
      <c r="G16" s="67">
        <v>64.665945471778187</v>
      </c>
      <c r="H16" s="67">
        <v>20.70982492594932</v>
      </c>
      <c r="I16" s="68">
        <v>43.515617935986626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0</v>
      </c>
      <c r="E17" s="68">
        <v>61.403056823040146</v>
      </c>
      <c r="F17" s="69">
        <v>174.20610012048661</v>
      </c>
      <c r="G17" s="67">
        <v>45.494722108321341</v>
      </c>
      <c r="H17" s="67">
        <v>14.935932333164912</v>
      </c>
      <c r="I17" s="68">
        <v>27.010790353297832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0</v>
      </c>
      <c r="E18" s="68">
        <v>23.412366669648303</v>
      </c>
      <c r="F18" s="69">
        <v>20.367724042704726</v>
      </c>
      <c r="G18" s="67">
        <v>19.171223363456846</v>
      </c>
      <c r="H18" s="67">
        <v>5.7738925927844065</v>
      </c>
      <c r="I18" s="68">
        <v>16.504827582688797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0</v>
      </c>
      <c r="E19" s="65">
        <v>106.81244419303849</v>
      </c>
      <c r="F19" s="66">
        <v>418.95404574228252</v>
      </c>
      <c r="G19" s="64">
        <v>97.602669161081934</v>
      </c>
      <c r="H19" s="64">
        <v>226.64099113544611</v>
      </c>
      <c r="I19" s="65">
        <v>91.902664727166851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0</v>
      </c>
      <c r="E20" s="68">
        <v>82.970389791497084</v>
      </c>
      <c r="F20" s="69">
        <v>398.9224953267713</v>
      </c>
      <c r="G20" s="67">
        <v>82.970389791497084</v>
      </c>
      <c r="H20" s="67">
        <v>214.55653944984596</v>
      </c>
      <c r="I20" s="68">
        <v>82.970389791497084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0</v>
      </c>
      <c r="E21" s="68">
        <v>23.8420544015414</v>
      </c>
      <c r="F21" s="69">
        <v>20.031550415511241</v>
      </c>
      <c r="G21" s="67">
        <v>14.632279369584856</v>
      </c>
      <c r="H21" s="67">
        <v>12.084451685600149</v>
      </c>
      <c r="I21" s="68">
        <v>8.9322749356697688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0</v>
      </c>
      <c r="E23" s="68">
        <v>105.7835629767585</v>
      </c>
      <c r="F23" s="69">
        <v>417.97090409414852</v>
      </c>
      <c r="G23" s="67">
        <v>96.649860054388185</v>
      </c>
      <c r="H23" s="67">
        <v>225.65606450208938</v>
      </c>
      <c r="I23" s="68">
        <v>90.917738093810129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0</v>
      </c>
      <c r="E24" s="68">
        <v>82.970389791497084</v>
      </c>
      <c r="F24" s="69">
        <v>398.9224953267713</v>
      </c>
      <c r="G24" s="67">
        <v>82.970389791497084</v>
      </c>
      <c r="H24" s="67">
        <v>214.55653944984596</v>
      </c>
      <c r="I24" s="68">
        <v>82.970389791497084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0</v>
      </c>
      <c r="E25" s="68">
        <v>22.813173185261423</v>
      </c>
      <c r="F25" s="69">
        <v>19.048408767377229</v>
      </c>
      <c r="G25" s="67">
        <v>13.679470262891096</v>
      </c>
      <c r="H25" s="67">
        <v>11.099525052243431</v>
      </c>
      <c r="I25" s="68">
        <v>7.9473483023130509</v>
      </c>
      <c r="J25" s="78"/>
    </row>
    <row r="26" spans="1:10" ht="29.25" customHeight="1">
      <c r="A26" s="145" t="s">
        <v>127</v>
      </c>
      <c r="B26" s="146">
        <v>0</v>
      </c>
      <c r="C26" s="147">
        <v>0</v>
      </c>
      <c r="D26" s="147">
        <v>0</v>
      </c>
      <c r="E26" s="148">
        <v>324.9992481639095</v>
      </c>
      <c r="F26" s="146">
        <v>105.02611745921284</v>
      </c>
      <c r="G26" s="64">
        <v>78.408808048889426</v>
      </c>
      <c r="H26" s="64">
        <v>30.967560566817163</v>
      </c>
      <c r="I26" s="65">
        <v>53.430596141547191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0</v>
      </c>
      <c r="E27" s="68">
        <v>308.04486470224583</v>
      </c>
      <c r="F27" s="69">
        <v>95.989708144252148</v>
      </c>
      <c r="G27" s="67">
        <v>66.30784539560004</v>
      </c>
      <c r="H27" s="67">
        <v>25.391100685785734</v>
      </c>
      <c r="I27" s="68">
        <v>42.974812051348167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0</v>
      </c>
      <c r="E28" s="68">
        <v>16.95438346166366</v>
      </c>
      <c r="F28" s="69">
        <v>9.0364093149606894</v>
      </c>
      <c r="G28" s="67">
        <v>12.100962653289383</v>
      </c>
      <c r="H28" s="67">
        <v>5.5764598810314299</v>
      </c>
      <c r="I28" s="68">
        <v>10.455784090199025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0</v>
      </c>
      <c r="E30" s="68">
        <v>145.78424911084895</v>
      </c>
      <c r="F30" s="69">
        <v>37.965681227240594</v>
      </c>
      <c r="G30" s="67">
        <v>68.376865729254163</v>
      </c>
      <c r="H30" s="67">
        <v>25.102295696572476</v>
      </c>
      <c r="I30" s="68">
        <v>42.797776931381804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0</v>
      </c>
      <c r="E31" s="68">
        <v>136.12426051483513</v>
      </c>
      <c r="F31" s="69">
        <v>31.794161282318822</v>
      </c>
      <c r="G31" s="67">
        <v>61.924479617839026</v>
      </c>
      <c r="H31" s="67">
        <v>19.942915988046</v>
      </c>
      <c r="I31" s="68">
        <v>37.939547549187949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0</v>
      </c>
      <c r="E32" s="68">
        <v>9.6599885960138128</v>
      </c>
      <c r="F32" s="69">
        <v>6.1715199449217755</v>
      </c>
      <c r="G32" s="67">
        <v>6.4523861114151355</v>
      </c>
      <c r="H32" s="67">
        <v>5.1593797085264752</v>
      </c>
      <c r="I32" s="68">
        <v>4.8582293821938567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0</v>
      </c>
      <c r="E33" s="68">
        <v>5.2368421100000004</v>
      </c>
      <c r="F33" s="69">
        <v>47.475121999999999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0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0</v>
      </c>
      <c r="E35" s="68">
        <v>5.2368421100000004</v>
      </c>
      <c r="F35" s="69">
        <v>2.1919344999999999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0</v>
      </c>
      <c r="E36" s="68">
        <v>173.97815694306053</v>
      </c>
      <c r="F36" s="69">
        <v>19.585314231972234</v>
      </c>
      <c r="G36" s="67">
        <v>4.7951002096352564</v>
      </c>
      <c r="H36" s="67">
        <v>5.8652648702446912</v>
      </c>
      <c r="I36" s="68">
        <v>5.3959771001653802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0</v>
      </c>
      <c r="E37" s="68">
        <v>171.92060418741067</v>
      </c>
      <c r="F37" s="69">
        <v>18.912359361933319</v>
      </c>
      <c r="G37" s="67">
        <v>4.3833657777610098</v>
      </c>
      <c r="H37" s="67">
        <v>5.4481846977397357</v>
      </c>
      <c r="I37" s="68">
        <v>5.0352645021602109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</v>
      </c>
      <c r="E38" s="68">
        <v>2.0575527556498492</v>
      </c>
      <c r="F38" s="69">
        <v>0.67295487003891519</v>
      </c>
      <c r="G38" s="67">
        <v>0.41173443187424685</v>
      </c>
      <c r="H38" s="67">
        <v>0.41708017250495544</v>
      </c>
      <c r="I38" s="68">
        <v>0.3607125980051693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0</v>
      </c>
      <c r="E39" s="65">
        <v>1432.9471098497797</v>
      </c>
      <c r="F39" s="66">
        <v>1071.3847223692635</v>
      </c>
      <c r="G39" s="64">
        <v>600.26460138677226</v>
      </c>
      <c r="H39" s="64">
        <v>988.06113365431588</v>
      </c>
      <c r="I39" s="65">
        <v>807.09527298157457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0</v>
      </c>
      <c r="E40" s="68">
        <v>1024.9073356354529</v>
      </c>
      <c r="F40" s="69">
        <v>721.52177022465776</v>
      </c>
      <c r="G40" s="67">
        <v>405.16028004854849</v>
      </c>
      <c r="H40" s="67">
        <v>703.86995308705559</v>
      </c>
      <c r="I40" s="68">
        <v>501.00944513877243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0</v>
      </c>
      <c r="E41" s="68">
        <v>408.03977421432683</v>
      </c>
      <c r="F41" s="69">
        <v>349.8629521446058</v>
      </c>
      <c r="G41" s="67">
        <v>195.1043213382238</v>
      </c>
      <c r="H41" s="67">
        <v>284.19118056726029</v>
      </c>
      <c r="I41" s="68">
        <v>306.08582784280213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0</v>
      </c>
      <c r="E43" s="68">
        <v>1281.1655944197801</v>
      </c>
      <c r="F43" s="69">
        <v>427.6337005892637</v>
      </c>
      <c r="G43" s="67">
        <v>532.28306253677226</v>
      </c>
      <c r="H43" s="67">
        <v>704.04889392341897</v>
      </c>
      <c r="I43" s="68">
        <v>739.09378781689315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0</v>
      </c>
      <c r="E44" s="68">
        <v>1024.9073356354534</v>
      </c>
      <c r="F44" s="69">
        <v>321.89630876465793</v>
      </c>
      <c r="G44" s="67">
        <v>405.16028004854849</v>
      </c>
      <c r="H44" s="67">
        <v>538.39393439705566</v>
      </c>
      <c r="I44" s="68">
        <v>500.9899098685035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0</v>
      </c>
      <c r="E45" s="68">
        <v>256.25825878432681</v>
      </c>
      <c r="F45" s="69">
        <v>105.73739182460577</v>
      </c>
      <c r="G45" s="67">
        <v>127.12278248822382</v>
      </c>
      <c r="H45" s="67">
        <v>165.65495952636329</v>
      </c>
      <c r="I45" s="68">
        <v>238.10387794838968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0</v>
      </c>
      <c r="E46" s="68">
        <v>66.342007760000001</v>
      </c>
      <c r="F46" s="69">
        <v>100.02491590000005</v>
      </c>
      <c r="G46" s="67">
        <v>65.127563549999991</v>
      </c>
      <c r="H46" s="67">
        <v>223.03179421000004</v>
      </c>
      <c r="I46" s="68">
        <v>64.884061669999994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0</v>
      </c>
      <c r="E47" s="68">
        <v>44.247218539999999</v>
      </c>
      <c r="F47" s="69">
        <v>59.767946680000051</v>
      </c>
      <c r="G47" s="67">
        <v>44.505318099999997</v>
      </c>
      <c r="H47" s="67">
        <v>137.89794668000005</v>
      </c>
      <c r="I47" s="68">
        <v>44.690318099999999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0</v>
      </c>
      <c r="E48" s="68">
        <v>22.094789219999996</v>
      </c>
      <c r="F48" s="69">
        <v>40.256969220000002</v>
      </c>
      <c r="G48" s="67">
        <v>20.622245450000001</v>
      </c>
      <c r="H48" s="67">
        <v>85.133847530000011</v>
      </c>
      <c r="I48" s="68">
        <v>20.193743569999999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0</v>
      </c>
      <c r="E49" s="68">
        <v>151.78151543000001</v>
      </c>
      <c r="F49" s="69">
        <v>643.75102177999997</v>
      </c>
      <c r="G49" s="67">
        <v>67.981538850000007</v>
      </c>
      <c r="H49" s="67">
        <v>284.01223973089702</v>
      </c>
      <c r="I49" s="68">
        <v>68.001485164681441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399.62546146</v>
      </c>
      <c r="G50" s="67">
        <v>0</v>
      </c>
      <c r="H50" s="67">
        <v>165.47601868999999</v>
      </c>
      <c r="I50" s="68">
        <v>1.9535270268957201E-2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0</v>
      </c>
      <c r="E51" s="68">
        <v>151.78151543000001</v>
      </c>
      <c r="F51" s="69">
        <v>244.12556032000001</v>
      </c>
      <c r="G51" s="67">
        <v>67.981538850000007</v>
      </c>
      <c r="H51" s="67">
        <v>118.536221040897</v>
      </c>
      <c r="I51" s="68">
        <v>67.98194989441248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0</v>
      </c>
      <c r="E52" s="65">
        <v>3650.2006180856979</v>
      </c>
      <c r="F52" s="66">
        <v>959.29032457376002</v>
      </c>
      <c r="G52" s="64">
        <v>423.26462060178312</v>
      </c>
      <c r="H52" s="64">
        <v>446.97484589563192</v>
      </c>
      <c r="I52" s="65">
        <v>1151.7830943199199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0</v>
      </c>
      <c r="E53" s="68">
        <v>3207.2819455726294</v>
      </c>
      <c r="F53" s="69">
        <v>725.13023962403895</v>
      </c>
      <c r="G53" s="67">
        <v>343.30914192109009</v>
      </c>
      <c r="H53" s="67">
        <v>379.39882287808859</v>
      </c>
      <c r="I53" s="68">
        <v>1001.5636505207842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0</v>
      </c>
      <c r="E54" s="70">
        <v>442.9186725130686</v>
      </c>
      <c r="F54" s="71">
        <v>234.16008494972112</v>
      </c>
      <c r="G54" s="72">
        <v>79.955478680693005</v>
      </c>
      <c r="H54" s="72">
        <v>67.576023017543307</v>
      </c>
      <c r="I54" s="70">
        <v>150.21944379913572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0</v>
      </c>
      <c r="E55" s="57">
        <v>6981.3941568961218</v>
      </c>
      <c r="F55" s="58">
        <v>4391.3318719158342</v>
      </c>
      <c r="G55" s="56">
        <v>2622.5705236797357</v>
      </c>
      <c r="H55" s="56">
        <v>3067.6725927742659</v>
      </c>
      <c r="I55" s="57">
        <v>3443.3652710855631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0</v>
      </c>
      <c r="E56" s="68">
        <v>5501.8228618673038</v>
      </c>
      <c r="F56" s="69">
        <v>3001.9453457793843</v>
      </c>
      <c r="G56" s="67">
        <v>1769.8756826848892</v>
      </c>
      <c r="H56" s="67">
        <v>1969.6834927921609</v>
      </c>
      <c r="I56" s="68">
        <v>2231.914878602408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0</v>
      </c>
      <c r="E57" s="70">
        <v>1479.5712950288184</v>
      </c>
      <c r="F57" s="71">
        <v>1389.3865261364499</v>
      </c>
      <c r="G57" s="72">
        <v>852.69484099484669</v>
      </c>
      <c r="H57" s="72">
        <v>1097.989099982105</v>
      </c>
      <c r="I57" s="70">
        <v>1211.4503924831552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0</v>
      </c>
      <c r="C59" s="140">
        <v>0</v>
      </c>
      <c r="D59" s="140">
        <v>0</v>
      </c>
      <c r="E59" s="141">
        <v>563.42179083269048</v>
      </c>
      <c r="F59" s="142">
        <v>1164.5841156071347</v>
      </c>
      <c r="G59" s="140">
        <v>782.70773679425952</v>
      </c>
      <c r="H59" s="140">
        <v>652.82947211924386</v>
      </c>
      <c r="I59" s="141">
        <v>510.50959188036188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0</v>
      </c>
      <c r="E60" s="68">
        <v>337.29009287459394</v>
      </c>
      <c r="F60" s="69">
        <v>954.45732352744881</v>
      </c>
      <c r="G60" s="67">
        <v>592.61012012315109</v>
      </c>
      <c r="H60" s="67">
        <v>469.876566698403</v>
      </c>
      <c r="I60" s="68">
        <v>338.29041704005414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0</v>
      </c>
      <c r="E61" s="70">
        <v>226.13169795809654</v>
      </c>
      <c r="F61" s="71">
        <v>210.12679207968583</v>
      </c>
      <c r="G61" s="72">
        <v>190.09761667110845</v>
      </c>
      <c r="H61" s="72">
        <v>182.95290542084089</v>
      </c>
      <c r="I61" s="70">
        <v>172.21917484030772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0</v>
      </c>
      <c r="C63" s="140">
        <v>0</v>
      </c>
      <c r="D63" s="140">
        <v>0</v>
      </c>
      <c r="E63" s="141">
        <v>3208.4344480999998</v>
      </c>
      <c r="F63" s="142">
        <v>8008.9400563999989</v>
      </c>
      <c r="G63" s="140">
        <v>1755.8448463</v>
      </c>
      <c r="H63" s="140">
        <v>810.13055340000005</v>
      </c>
      <c r="I63" s="141">
        <v>1791.3813341999999</v>
      </c>
      <c r="J63" s="78"/>
    </row>
    <row r="64" spans="1:13">
      <c r="A64" s="143" t="s">
        <v>161</v>
      </c>
      <c r="B64" s="69">
        <v>0</v>
      </c>
      <c r="C64" s="67">
        <v>0</v>
      </c>
      <c r="D64" s="67">
        <v>0</v>
      </c>
      <c r="E64" s="68">
        <v>2265.06</v>
      </c>
      <c r="F64" s="69">
        <v>7171.4379999999992</v>
      </c>
      <c r="G64" s="67">
        <v>987.06299999999987</v>
      </c>
      <c r="H64" s="67">
        <v>573.404</v>
      </c>
      <c r="I64" s="68">
        <v>1111.9369999999999</v>
      </c>
      <c r="J64" s="78"/>
    </row>
    <row r="65" spans="1:10">
      <c r="A65" s="144" t="s">
        <v>162</v>
      </c>
      <c r="B65" s="71">
        <v>0</v>
      </c>
      <c r="C65" s="72">
        <v>0</v>
      </c>
      <c r="D65" s="72">
        <v>0</v>
      </c>
      <c r="E65" s="70">
        <v>943.37444810000011</v>
      </c>
      <c r="F65" s="71">
        <v>837.50205640000001</v>
      </c>
      <c r="G65" s="72">
        <v>768.78184629999998</v>
      </c>
      <c r="H65" s="72">
        <v>236.7265534</v>
      </c>
      <c r="I65" s="70">
        <v>679.44433419999996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B30" sqref="B30"/>
      <selection pane="bottomLeft" activeCell="K10" sqref="K10"/>
    </sheetView>
  </sheetViews>
  <sheetFormatPr defaultRowHeight="14.25"/>
  <cols>
    <col min="1" max="1" width="51" style="36" customWidth="1"/>
    <col min="2" max="2" width="14.7109375" hidden="1" customWidth="1" collapsed="1"/>
    <col min="3" max="3" width="18.7109375" style="60" hidden="1" customWidth="1"/>
    <col min="4" max="7" width="18.7109375" style="60" customWidth="1"/>
    <col min="8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176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5155.6476934728225</v>
      </c>
      <c r="E6" s="65">
        <v>2260.9946516578602</v>
      </c>
      <c r="F6" s="66">
        <v>2502.1802502945675</v>
      </c>
      <c r="G6" s="64">
        <v>1817.5373308378798</v>
      </c>
      <c r="H6" s="64">
        <v>3107.8917664693909</v>
      </c>
      <c r="I6" s="65">
        <v>1326.2326594130473</v>
      </c>
      <c r="J6" s="78"/>
    </row>
    <row r="7" spans="1:10">
      <c r="A7" s="40" t="s">
        <v>8</v>
      </c>
      <c r="B7" s="69">
        <v>0</v>
      </c>
      <c r="C7" s="67">
        <v>0</v>
      </c>
      <c r="D7" s="67">
        <v>1689.9083720847884</v>
      </c>
      <c r="E7" s="68">
        <v>883.77994011802707</v>
      </c>
      <c r="F7" s="69">
        <v>1146.0512068012176</v>
      </c>
      <c r="G7" s="67">
        <v>919.03581058160125</v>
      </c>
      <c r="H7" s="67">
        <v>1999.6744732607099</v>
      </c>
      <c r="I7" s="68">
        <v>605.34188740420689</v>
      </c>
      <c r="J7" s="78"/>
    </row>
    <row r="8" spans="1:10">
      <c r="A8" s="40" t="s">
        <v>9</v>
      </c>
      <c r="B8" s="69">
        <v>0</v>
      </c>
      <c r="C8" s="67">
        <v>0</v>
      </c>
      <c r="D8" s="67">
        <v>3465.7393213880341</v>
      </c>
      <c r="E8" s="68">
        <v>1377.2147115398329</v>
      </c>
      <c r="F8" s="69">
        <v>1356.1290434933496</v>
      </c>
      <c r="G8" s="67">
        <v>898.50152025627858</v>
      </c>
      <c r="H8" s="67">
        <v>1108.2172932086808</v>
      </c>
      <c r="I8" s="68">
        <v>720.89077200884026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1301.0540530299168</v>
      </c>
      <c r="E10" s="68">
        <v>1343.4282200953789</v>
      </c>
      <c r="F10" s="69">
        <v>1469.0439453764475</v>
      </c>
      <c r="G10" s="67">
        <v>1284.9914759697429</v>
      </c>
      <c r="H10" s="67">
        <v>1185.6168569396159</v>
      </c>
      <c r="I10" s="68">
        <v>1102.118480503465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772.5238195086489</v>
      </c>
      <c r="E11" s="68">
        <v>784.49993820867917</v>
      </c>
      <c r="F11" s="69">
        <v>870.56484112408975</v>
      </c>
      <c r="G11" s="67">
        <v>821.12194780796517</v>
      </c>
      <c r="H11" s="67">
        <v>625.37022238620887</v>
      </c>
      <c r="I11" s="68">
        <v>574.78228072000911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528.53023352126797</v>
      </c>
      <c r="E12" s="68">
        <v>558.92828188669989</v>
      </c>
      <c r="F12" s="69">
        <v>598.47910425235784</v>
      </c>
      <c r="G12" s="67">
        <v>463.86952816177762</v>
      </c>
      <c r="H12" s="67">
        <v>560.24663455340703</v>
      </c>
      <c r="I12" s="68">
        <v>527.33619978345598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3774.1152779399999</v>
      </c>
      <c r="E13" s="68">
        <v>749.53472699999998</v>
      </c>
      <c r="F13" s="69">
        <v>682.91405046999989</v>
      </c>
      <c r="G13" s="67">
        <v>373.78893749999997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0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2861.7612779399997</v>
      </c>
      <c r="E15" s="68">
        <v>749.53472699999998</v>
      </c>
      <c r="F15" s="69">
        <v>682.91405046999989</v>
      </c>
      <c r="G15" s="67">
        <v>373.78893749999997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38.186112970984816</v>
      </c>
      <c r="E16" s="68">
        <v>126.1455137680959</v>
      </c>
      <c r="F16" s="69">
        <v>308.29739515114443</v>
      </c>
      <c r="G16" s="67">
        <v>118.12556538832806</v>
      </c>
      <c r="H16" s="67">
        <v>28.780766489710739</v>
      </c>
      <c r="I16" s="68">
        <v>43.948230869518028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5.0305525761395655</v>
      </c>
      <c r="E17" s="68">
        <v>99.280001909347916</v>
      </c>
      <c r="F17" s="69">
        <v>275.48636567712782</v>
      </c>
      <c r="G17" s="67">
        <v>97.913862773636197</v>
      </c>
      <c r="H17" s="67">
        <v>19.073250874501081</v>
      </c>
      <c r="I17" s="68">
        <v>30.559606684197803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33.155560394845253</v>
      </c>
      <c r="E18" s="68">
        <v>26.865511858747976</v>
      </c>
      <c r="F18" s="69">
        <v>32.811029474016586</v>
      </c>
      <c r="G18" s="67">
        <v>20.211702614691866</v>
      </c>
      <c r="H18" s="67">
        <v>9.7075156152096582</v>
      </c>
      <c r="I18" s="68">
        <v>13.388624185320225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415.58827155400775</v>
      </c>
      <c r="E19" s="65">
        <v>103.92171383040804</v>
      </c>
      <c r="F19" s="66">
        <v>407.10666342630577</v>
      </c>
      <c r="G19" s="64">
        <v>95.217369182429451</v>
      </c>
      <c r="H19" s="64">
        <v>220.19958081383913</v>
      </c>
      <c r="I19" s="65">
        <v>89.416901753599831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386.85602070754413</v>
      </c>
      <c r="E20" s="68">
        <v>80.460729107292252</v>
      </c>
      <c r="F20" s="69">
        <v>386.85602070754413</v>
      </c>
      <c r="G20" s="67">
        <v>80.460729107292252</v>
      </c>
      <c r="H20" s="67">
        <v>208.0667047877518</v>
      </c>
      <c r="I20" s="68">
        <v>80.460729107292252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28.732250846463636</v>
      </c>
      <c r="E21" s="68">
        <v>23.460984723115789</v>
      </c>
      <c r="F21" s="69">
        <v>20.250642718761661</v>
      </c>
      <c r="G21" s="67">
        <v>14.756640075137206</v>
      </c>
      <c r="H21" s="67">
        <v>12.132876026087317</v>
      </c>
      <c r="I21" s="68">
        <v>8.9561726463075821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414.4949557494852</v>
      </c>
      <c r="E23" s="68">
        <v>102.83889447634702</v>
      </c>
      <c r="F23" s="69">
        <v>406.02284441029605</v>
      </c>
      <c r="G23" s="67">
        <v>94.166990173949046</v>
      </c>
      <c r="H23" s="67">
        <v>219.11379535754867</v>
      </c>
      <c r="I23" s="68">
        <v>88.331116297309393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386.85602070754413</v>
      </c>
      <c r="E24" s="68">
        <v>80.460729107292252</v>
      </c>
      <c r="F24" s="69">
        <v>386.85602070754413</v>
      </c>
      <c r="G24" s="67">
        <v>80.460729107292252</v>
      </c>
      <c r="H24" s="67">
        <v>208.0667047877518</v>
      </c>
      <c r="I24" s="68">
        <v>80.460729107292252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27.638935041941071</v>
      </c>
      <c r="E25" s="68">
        <v>22.378165369054773</v>
      </c>
      <c r="F25" s="69">
        <v>19.166823702751927</v>
      </c>
      <c r="G25" s="67">
        <v>13.70626106665679</v>
      </c>
      <c r="H25" s="67">
        <v>11.047090569796879</v>
      </c>
      <c r="I25" s="68">
        <v>7.8703871900171443</v>
      </c>
      <c r="J25" s="78"/>
    </row>
    <row r="26" spans="1:10" ht="29.25" customHeight="1">
      <c r="A26" s="145" t="s">
        <v>127</v>
      </c>
      <c r="B26" s="146">
        <v>0</v>
      </c>
      <c r="C26" s="147">
        <v>0</v>
      </c>
      <c r="D26" s="147">
        <v>222.86268919033949</v>
      </c>
      <c r="E26" s="148">
        <v>107.27004203525416</v>
      </c>
      <c r="F26" s="146">
        <v>83.461783991639493</v>
      </c>
      <c r="G26" s="64">
        <v>74.461328534867562</v>
      </c>
      <c r="H26" s="64">
        <v>21.689571947306398</v>
      </c>
      <c r="I26" s="65">
        <v>49.51530609285858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209.3288424174205</v>
      </c>
      <c r="E27" s="68">
        <v>92.227231190321291</v>
      </c>
      <c r="F27" s="69">
        <v>75.115728901438672</v>
      </c>
      <c r="G27" s="67">
        <v>62.575116371482082</v>
      </c>
      <c r="H27" s="67">
        <v>16.759146185623379</v>
      </c>
      <c r="I27" s="68">
        <v>39.191400553799568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13.533846772919002</v>
      </c>
      <c r="E28" s="68">
        <v>15.042810844932875</v>
      </c>
      <c r="F28" s="69">
        <v>8.3460550902008244</v>
      </c>
      <c r="G28" s="67">
        <v>11.88621216338548</v>
      </c>
      <c r="H28" s="67">
        <v>4.9304257616830176</v>
      </c>
      <c r="I28" s="68">
        <v>10.323905539059009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103.87154930449657</v>
      </c>
      <c r="E30" s="68">
        <v>83.76647938485425</v>
      </c>
      <c r="F30" s="69">
        <v>32.542263520928913</v>
      </c>
      <c r="G30" s="67">
        <v>66.332114134219353</v>
      </c>
      <c r="H30" s="67">
        <v>20.241475187618406</v>
      </c>
      <c r="I30" s="68">
        <v>41.513496080006576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96.173102560155428</v>
      </c>
      <c r="E31" s="68">
        <v>74.860333435771409</v>
      </c>
      <c r="F31" s="69">
        <v>26.763321783265823</v>
      </c>
      <c r="G31" s="67">
        <v>60.012920441565193</v>
      </c>
      <c r="H31" s="67">
        <v>15.64285642596114</v>
      </c>
      <c r="I31" s="68">
        <v>36.762984393300897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7.6984467443411457</v>
      </c>
      <c r="E32" s="68">
        <v>8.9061459490828447</v>
      </c>
      <c r="F32" s="69">
        <v>5.7789417376630929</v>
      </c>
      <c r="G32" s="67">
        <v>6.319193692654153</v>
      </c>
      <c r="H32" s="67">
        <v>4.5986187616572636</v>
      </c>
      <c r="I32" s="68">
        <v>4.7505116867056758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49.667052389999995</v>
      </c>
      <c r="E33" s="68">
        <v>5.2368421100000004</v>
      </c>
      <c r="F33" s="69">
        <v>47.47511789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45.283187499999997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4.3838648899999999</v>
      </c>
      <c r="E35" s="68">
        <v>5.2368421100000004</v>
      </c>
      <c r="F35" s="69">
        <v>2.19193039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69.324087495842932</v>
      </c>
      <c r="E36" s="68">
        <v>18.266720540399909</v>
      </c>
      <c r="F36" s="69">
        <v>3.4444025807105785</v>
      </c>
      <c r="G36" s="67">
        <v>2.8923722906482148</v>
      </c>
      <c r="H36" s="67">
        <v>1.448096759687993</v>
      </c>
      <c r="I36" s="68">
        <v>2.7649679028520056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67.872552357265079</v>
      </c>
      <c r="E37" s="68">
        <v>17.366897754549878</v>
      </c>
      <c r="F37" s="69">
        <v>3.0692196181728479</v>
      </c>
      <c r="G37" s="67">
        <v>2.5621959299168902</v>
      </c>
      <c r="H37" s="67">
        <v>1.116289759662239</v>
      </c>
      <c r="I37" s="68">
        <v>2.4284161604986725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1.4515351385778565</v>
      </c>
      <c r="E38" s="68">
        <v>0.89982278585003006</v>
      </c>
      <c r="F38" s="69">
        <v>0.37518296253773042</v>
      </c>
      <c r="G38" s="67">
        <v>0.33017636073132461</v>
      </c>
      <c r="H38" s="67">
        <v>0.33180700002575403</v>
      </c>
      <c r="I38" s="68">
        <v>0.33655174235333296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1239.9458190825073</v>
      </c>
      <c r="E39" s="65">
        <v>1381.254053680319</v>
      </c>
      <c r="F39" s="66">
        <v>1049.0940811233088</v>
      </c>
      <c r="G39" s="64">
        <v>571.73101093470984</v>
      </c>
      <c r="H39" s="64">
        <v>699.84829184648356</v>
      </c>
      <c r="I39" s="65">
        <v>801.46084357481118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848.89424934752151</v>
      </c>
      <c r="E40" s="68">
        <v>934.8445189671661</v>
      </c>
      <c r="F40" s="69">
        <v>698.42594548717079</v>
      </c>
      <c r="G40" s="67">
        <v>374.82175731072618</v>
      </c>
      <c r="H40" s="67">
        <v>454.23303059737702</v>
      </c>
      <c r="I40" s="68">
        <v>492.0384011115076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391.05156973498578</v>
      </c>
      <c r="E41" s="68">
        <v>446.40953471315294</v>
      </c>
      <c r="F41" s="69">
        <v>350.66813563613795</v>
      </c>
      <c r="G41" s="67">
        <v>196.90925362398369</v>
      </c>
      <c r="H41" s="67">
        <v>245.61526124910657</v>
      </c>
      <c r="I41" s="68">
        <v>309.42244246330358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880.23364303854146</v>
      </c>
      <c r="E43" s="68">
        <v>1204.7292982703186</v>
      </c>
      <c r="F43" s="69">
        <v>405.5987624033088</v>
      </c>
      <c r="G43" s="67">
        <v>479.00773210470993</v>
      </c>
      <c r="H43" s="67">
        <v>432.47220319372309</v>
      </c>
      <c r="I43" s="68">
        <v>708.71909845139407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689.76924934752162</v>
      </c>
      <c r="E44" s="68">
        <v>934.84451896716564</v>
      </c>
      <c r="F44" s="69">
        <v>298.80048402717085</v>
      </c>
      <c r="G44" s="67">
        <v>374.82175731072624</v>
      </c>
      <c r="H44" s="67">
        <v>295.10803059737702</v>
      </c>
      <c r="I44" s="68">
        <v>492.02182388035817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190.46439369101981</v>
      </c>
      <c r="E45" s="68">
        <v>269.88477930315298</v>
      </c>
      <c r="F45" s="69">
        <v>106.79827837613794</v>
      </c>
      <c r="G45" s="67">
        <v>104.18597479398369</v>
      </c>
      <c r="H45" s="67">
        <v>137.36417259634604</v>
      </c>
      <c r="I45" s="68">
        <v>216.69727457103593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98.292359530000056</v>
      </c>
      <c r="E46" s="68">
        <v>66.331465600000001</v>
      </c>
      <c r="F46" s="69">
        <v>100.12565445000006</v>
      </c>
      <c r="G46" s="67">
        <v>65.712635550000002</v>
      </c>
      <c r="H46" s="67">
        <v>222.55177147000006</v>
      </c>
      <c r="I46" s="68">
        <v>64.862050139999994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59.813967730000059</v>
      </c>
      <c r="E47" s="68">
        <v>44.325318089999989</v>
      </c>
      <c r="F47" s="69">
        <v>59.810146740000057</v>
      </c>
      <c r="G47" s="67">
        <v>44.505318099999997</v>
      </c>
      <c r="H47" s="67">
        <v>137.94014674000005</v>
      </c>
      <c r="I47" s="68">
        <v>44.690318099999999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38.478391799999997</v>
      </c>
      <c r="E48" s="68">
        <v>22.006147510000012</v>
      </c>
      <c r="F48" s="69">
        <v>40.315507709999999</v>
      </c>
      <c r="G48" s="67">
        <v>21.207317450000001</v>
      </c>
      <c r="H48" s="67">
        <v>84.611624730000003</v>
      </c>
      <c r="I48" s="68">
        <v>20.171732039999998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359.712176043966</v>
      </c>
      <c r="E49" s="68">
        <v>176.52475541000001</v>
      </c>
      <c r="F49" s="69">
        <v>643.49531872</v>
      </c>
      <c r="G49" s="67">
        <v>92.723278829999998</v>
      </c>
      <c r="H49" s="67">
        <v>267.37608865276047</v>
      </c>
      <c r="I49" s="68">
        <v>92.741745123417104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159.125</v>
      </c>
      <c r="E50" s="68">
        <v>0</v>
      </c>
      <c r="F50" s="69">
        <v>399.62546146</v>
      </c>
      <c r="G50" s="67">
        <v>0</v>
      </c>
      <c r="H50" s="67">
        <v>159.125</v>
      </c>
      <c r="I50" s="68">
        <v>1.6577231149506402E-2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200.58717604396602</v>
      </c>
      <c r="E51" s="68">
        <v>176.52475541000001</v>
      </c>
      <c r="F51" s="69">
        <v>243.86985726</v>
      </c>
      <c r="G51" s="67">
        <v>92.723278829999998</v>
      </c>
      <c r="H51" s="67">
        <v>108.2510886527605</v>
      </c>
      <c r="I51" s="68">
        <v>92.725167892267592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873.48983703253793</v>
      </c>
      <c r="E52" s="65">
        <v>3071.6151371497949</v>
      </c>
      <c r="F52" s="66">
        <v>796.46987339612679</v>
      </c>
      <c r="G52" s="64">
        <v>467.84503729392975</v>
      </c>
      <c r="H52" s="64">
        <v>388.76072317213095</v>
      </c>
      <c r="I52" s="65">
        <v>1129.2111423063134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736.75364245374658</v>
      </c>
      <c r="E53" s="68">
        <v>2667.1106203708659</v>
      </c>
      <c r="F53" s="69">
        <v>565.37697883841292</v>
      </c>
      <c r="G53" s="67">
        <v>373.67102762751392</v>
      </c>
      <c r="H53" s="67">
        <v>325.57319568186233</v>
      </c>
      <c r="I53" s="68">
        <v>982.42943530570517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136.7361945787913</v>
      </c>
      <c r="E54" s="70">
        <v>404.50451677892892</v>
      </c>
      <c r="F54" s="71">
        <v>231.09289455771381</v>
      </c>
      <c r="G54" s="72">
        <v>94.174009666415799</v>
      </c>
      <c r="H54" s="72">
        <v>63.187527490268593</v>
      </c>
      <c r="I54" s="70">
        <v>146.78170700060829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7907.5343103322148</v>
      </c>
      <c r="E55" s="57">
        <v>6925.055598353636</v>
      </c>
      <c r="F55" s="58">
        <v>4838.3126522319481</v>
      </c>
      <c r="G55" s="56">
        <v>3026.7920767838164</v>
      </c>
      <c r="H55" s="56">
        <v>4438.3899342491504</v>
      </c>
      <c r="I55" s="57">
        <v>3395.83685314063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3871.7411270110215</v>
      </c>
      <c r="E56" s="68">
        <v>4658.423039753673</v>
      </c>
      <c r="F56" s="69">
        <v>2871.8258807357838</v>
      </c>
      <c r="G56" s="67">
        <v>1810.5644409986157</v>
      </c>
      <c r="H56" s="67">
        <v>3004.3065505133241</v>
      </c>
      <c r="I56" s="68">
        <v>2199.4618534825113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4035.7931833211933</v>
      </c>
      <c r="E57" s="70">
        <v>2266.6325585999634</v>
      </c>
      <c r="F57" s="71">
        <v>1966.486771496164</v>
      </c>
      <c r="G57" s="72">
        <v>1216.2276357852006</v>
      </c>
      <c r="H57" s="72">
        <v>1434.0833837358264</v>
      </c>
      <c r="I57" s="70">
        <v>1196.3749996581187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0</v>
      </c>
      <c r="C59" s="140">
        <v>0</v>
      </c>
      <c r="D59" s="140">
        <v>1042.9620718963713</v>
      </c>
      <c r="E59" s="141">
        <v>512.51247275509263</v>
      </c>
      <c r="F59" s="142">
        <v>1100.5429026718575</v>
      </c>
      <c r="G59" s="140">
        <v>730.26392880892718</v>
      </c>
      <c r="H59" s="140">
        <v>602.50154943986718</v>
      </c>
      <c r="I59" s="141">
        <v>463.81892871023479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843.37817483065987</v>
      </c>
      <c r="E60" s="68">
        <v>327.08785461361481</v>
      </c>
      <c r="F60" s="69">
        <v>925.58721666610086</v>
      </c>
      <c r="G60" s="67">
        <v>574.68504681359559</v>
      </c>
      <c r="H60" s="67">
        <v>455.66389698773258</v>
      </c>
      <c r="I60" s="68">
        <v>328.05792130727303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199.58389706571137</v>
      </c>
      <c r="E61" s="70">
        <v>185.42461814147788</v>
      </c>
      <c r="F61" s="71">
        <v>174.9556860057566</v>
      </c>
      <c r="G61" s="72">
        <v>155.57888199533161</v>
      </c>
      <c r="H61" s="72">
        <v>146.83765245213465</v>
      </c>
      <c r="I61" s="70">
        <v>135.76100740296175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0</v>
      </c>
      <c r="C63" s="140">
        <v>0</v>
      </c>
      <c r="D63" s="140">
        <v>1506.21221395</v>
      </c>
      <c r="E63" s="141">
        <v>4834.8290000500001</v>
      </c>
      <c r="F63" s="142">
        <v>12497.5748262</v>
      </c>
      <c r="G63" s="140">
        <v>3896.3348731999999</v>
      </c>
      <c r="H63" s="140">
        <v>1166.6974435</v>
      </c>
      <c r="I63" s="141">
        <v>1781.5470140500001</v>
      </c>
      <c r="J63" s="78"/>
    </row>
    <row r="64" spans="1:13">
      <c r="A64" s="143" t="s">
        <v>161</v>
      </c>
      <c r="B64" s="69">
        <v>0</v>
      </c>
      <c r="C64" s="67">
        <v>0</v>
      </c>
      <c r="D64" s="67">
        <v>162.172</v>
      </c>
      <c r="E64" s="68">
        <v>3765.884</v>
      </c>
      <c r="F64" s="69">
        <v>11167.501</v>
      </c>
      <c r="G64" s="67">
        <v>3097.1179999999999</v>
      </c>
      <c r="H64" s="67">
        <v>773.18</v>
      </c>
      <c r="I64" s="68">
        <v>1238.807</v>
      </c>
      <c r="J64" s="78"/>
    </row>
    <row r="65" spans="1:10">
      <c r="A65" s="144" t="s">
        <v>162</v>
      </c>
      <c r="B65" s="71">
        <v>0</v>
      </c>
      <c r="C65" s="72">
        <v>0</v>
      </c>
      <c r="D65" s="72">
        <v>1344.04021395</v>
      </c>
      <c r="E65" s="70">
        <v>1068.9450000500001</v>
      </c>
      <c r="F65" s="71">
        <v>1330.0738261999998</v>
      </c>
      <c r="G65" s="72">
        <v>799.21687320000001</v>
      </c>
      <c r="H65" s="72">
        <v>393.51744350000001</v>
      </c>
      <c r="I65" s="70">
        <v>542.74001405000001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B30" sqref="B30"/>
      <selection pane="bottomLeft" activeCell="O30" sqref="O30"/>
    </sheetView>
  </sheetViews>
  <sheetFormatPr defaultRowHeight="14.25"/>
  <cols>
    <col min="1" max="1" width="51" style="36" customWidth="1"/>
    <col min="2" max="2" width="14.7109375" hidden="1" customWidth="1" collapsed="1"/>
    <col min="3" max="6" width="18.7109375" style="60" customWidth="1"/>
    <col min="7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174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0</v>
      </c>
      <c r="C6" s="64">
        <v>1943.6594702634357</v>
      </c>
      <c r="D6" s="64">
        <v>5089.9550854372283</v>
      </c>
      <c r="E6" s="65">
        <v>2279.1942575981411</v>
      </c>
      <c r="F6" s="66">
        <v>2514.7106097721198</v>
      </c>
      <c r="G6" s="64">
        <v>1854.1238028411035</v>
      </c>
      <c r="H6" s="64">
        <v>3012.4002578704353</v>
      </c>
      <c r="I6" s="65">
        <v>1429.9819870421643</v>
      </c>
      <c r="J6" s="78"/>
    </row>
    <row r="7" spans="1:10">
      <c r="A7" s="40" t="s">
        <v>8</v>
      </c>
      <c r="B7" s="69">
        <v>0</v>
      </c>
      <c r="C7" s="67">
        <v>1406.3724516435584</v>
      </c>
      <c r="D7" s="67">
        <v>1696.7006402927641</v>
      </c>
      <c r="E7" s="68">
        <v>887.27882532903504</v>
      </c>
      <c r="F7" s="69">
        <v>1183.0809643684729</v>
      </c>
      <c r="G7" s="67">
        <v>938.08701454202753</v>
      </c>
      <c r="H7" s="67">
        <v>2001.286316355897</v>
      </c>
      <c r="I7" s="68">
        <v>692.33278695524598</v>
      </c>
      <c r="J7" s="78"/>
    </row>
    <row r="8" spans="1:10">
      <c r="A8" s="40" t="s">
        <v>9</v>
      </c>
      <c r="B8" s="69">
        <v>0</v>
      </c>
      <c r="C8" s="67">
        <v>537.28701861987724</v>
      </c>
      <c r="D8" s="67">
        <v>3393.2544451444637</v>
      </c>
      <c r="E8" s="68">
        <v>1391.9154322691061</v>
      </c>
      <c r="F8" s="69">
        <v>1331.6296454036467</v>
      </c>
      <c r="G8" s="67">
        <v>916.03678829907608</v>
      </c>
      <c r="H8" s="67">
        <v>1011.1139415145382</v>
      </c>
      <c r="I8" s="68">
        <v>737.64920008691831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1634.2848877563756</v>
      </c>
      <c r="D10" s="67">
        <v>1290.4167610177931</v>
      </c>
      <c r="E10" s="68">
        <v>1371.0561062265192</v>
      </c>
      <c r="F10" s="69">
        <v>1449.9973995941637</v>
      </c>
      <c r="G10" s="67">
        <v>1319.5113374851912</v>
      </c>
      <c r="H10" s="67">
        <v>1095.6200562202639</v>
      </c>
      <c r="I10" s="68">
        <v>1127.1844788545673</v>
      </c>
      <c r="J10" s="78"/>
    </row>
    <row r="11" spans="1:10">
      <c r="A11" s="43" t="s">
        <v>8</v>
      </c>
      <c r="B11" s="69">
        <v>0</v>
      </c>
      <c r="C11" s="67">
        <v>1185.2887202163274</v>
      </c>
      <c r="D11" s="67">
        <v>780.00584567553983</v>
      </c>
      <c r="E11" s="68">
        <v>805.26223442712944</v>
      </c>
      <c r="F11" s="69">
        <v>874.6269061247591</v>
      </c>
      <c r="G11" s="67">
        <v>847.27099572066982</v>
      </c>
      <c r="H11" s="67">
        <v>627.90193580344351</v>
      </c>
      <c r="I11" s="68">
        <v>592.46891162188217</v>
      </c>
      <c r="J11" s="78"/>
    </row>
    <row r="12" spans="1:10">
      <c r="A12" s="43" t="s">
        <v>9</v>
      </c>
      <c r="B12" s="69">
        <v>0</v>
      </c>
      <c r="C12" s="67">
        <v>448.99616754004825</v>
      </c>
      <c r="D12" s="67">
        <v>510.4109153422533</v>
      </c>
      <c r="E12" s="68">
        <v>565.79387179938976</v>
      </c>
      <c r="F12" s="69">
        <v>575.37049346940455</v>
      </c>
      <c r="G12" s="67">
        <v>472.24034176452153</v>
      </c>
      <c r="H12" s="67">
        <v>467.71812041682045</v>
      </c>
      <c r="I12" s="68">
        <v>534.71556723268498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3721.6000766899997</v>
      </c>
      <c r="E13" s="68">
        <v>749.53472699999998</v>
      </c>
      <c r="F13" s="69">
        <v>682.91405046999989</v>
      </c>
      <c r="G13" s="67">
        <v>373.78893749999997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0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2809.2460766899994</v>
      </c>
      <c r="E15" s="68">
        <v>749.53472699999998</v>
      </c>
      <c r="F15" s="69">
        <v>682.91405046999989</v>
      </c>
      <c r="G15" s="67">
        <v>373.78893749999997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267.14920849979501</v>
      </c>
      <c r="D16" s="67">
        <v>34.755974176087541</v>
      </c>
      <c r="E16" s="68">
        <v>115.4211508182742</v>
      </c>
      <c r="F16" s="69">
        <v>338.57702168459059</v>
      </c>
      <c r="G16" s="67">
        <v>118.9349230867297</v>
      </c>
      <c r="H16" s="67">
        <v>21.986426662485279</v>
      </c>
      <c r="I16" s="68">
        <v>121.33192819991126</v>
      </c>
      <c r="J16" s="78"/>
    </row>
    <row r="17" spans="1:10">
      <c r="A17" s="45" t="s">
        <v>8</v>
      </c>
      <c r="B17" s="69">
        <v>0</v>
      </c>
      <c r="C17" s="67">
        <v>221.08373142723104</v>
      </c>
      <c r="D17" s="67">
        <v>4.3407946172242706</v>
      </c>
      <c r="E17" s="68">
        <v>82.016590901905587</v>
      </c>
      <c r="F17" s="69">
        <v>308.45405824371392</v>
      </c>
      <c r="G17" s="67">
        <v>90.81601882135773</v>
      </c>
      <c r="H17" s="67">
        <v>18.153380552453509</v>
      </c>
      <c r="I17" s="68">
        <v>99.863875333363922</v>
      </c>
      <c r="J17" s="78"/>
    </row>
    <row r="18" spans="1:10">
      <c r="A18" s="45" t="s">
        <v>9</v>
      </c>
      <c r="B18" s="69">
        <v>0</v>
      </c>
      <c r="C18" s="67">
        <v>46.065477072563958</v>
      </c>
      <c r="D18" s="67">
        <v>30.415179558863272</v>
      </c>
      <c r="E18" s="68">
        <v>33.404559916368612</v>
      </c>
      <c r="F18" s="69">
        <v>30.12296344087666</v>
      </c>
      <c r="G18" s="67">
        <v>28.118904265371963</v>
      </c>
      <c r="H18" s="67">
        <v>3.8330461100317681</v>
      </c>
      <c r="I18" s="68">
        <v>21.468052866547342</v>
      </c>
      <c r="J18" s="78"/>
    </row>
    <row r="19" spans="1:10" ht="15.6" customHeight="1">
      <c r="A19" s="46" t="s">
        <v>6</v>
      </c>
      <c r="B19" s="66">
        <v>0</v>
      </c>
      <c r="C19" s="64">
        <v>112.5303204949528</v>
      </c>
      <c r="D19" s="64">
        <v>418.59254705397223</v>
      </c>
      <c r="E19" s="65">
        <v>104.96325548185928</v>
      </c>
      <c r="F19" s="66">
        <v>410.11061972937216</v>
      </c>
      <c r="G19" s="64">
        <v>96.078711309805556</v>
      </c>
      <c r="H19" s="64">
        <v>221.85219861344541</v>
      </c>
      <c r="I19" s="65">
        <v>90.157347956875356</v>
      </c>
      <c r="J19" s="78"/>
    </row>
    <row r="20" spans="1:10">
      <c r="A20" s="40" t="s">
        <v>8</v>
      </c>
      <c r="B20" s="69">
        <v>0</v>
      </c>
      <c r="C20" s="67">
        <v>80.993185801683438</v>
      </c>
      <c r="D20" s="67">
        <v>389.41607802092727</v>
      </c>
      <c r="E20" s="68">
        <v>80.993185801683438</v>
      </c>
      <c r="F20" s="69">
        <v>389.41607802092727</v>
      </c>
      <c r="G20" s="67">
        <v>80.993185801683438</v>
      </c>
      <c r="H20" s="67">
        <v>209.44360642751224</v>
      </c>
      <c r="I20" s="68">
        <v>80.993185801683438</v>
      </c>
      <c r="J20" s="78"/>
    </row>
    <row r="21" spans="1:10">
      <c r="A21" s="40" t="s">
        <v>9</v>
      </c>
      <c r="B21" s="69">
        <v>0</v>
      </c>
      <c r="C21" s="67">
        <v>31.537134693269362</v>
      </c>
      <c r="D21" s="67">
        <v>29.176469033044942</v>
      </c>
      <c r="E21" s="68">
        <v>23.970069680175847</v>
      </c>
      <c r="F21" s="69">
        <v>20.694541708444902</v>
      </c>
      <c r="G21" s="67">
        <v>15.085525508122121</v>
      </c>
      <c r="H21" s="67">
        <v>12.408592185933163</v>
      </c>
      <c r="I21" s="68">
        <v>9.1641621551919101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111.43873337918363</v>
      </c>
      <c r="D23" s="67">
        <v>417.47622272904437</v>
      </c>
      <c r="E23" s="68">
        <v>103.84693115693142</v>
      </c>
      <c r="F23" s="69">
        <v>408.99326397020275</v>
      </c>
      <c r="G23" s="67">
        <v>94.995829816806733</v>
      </c>
      <c r="H23" s="67">
        <v>220.73281573511835</v>
      </c>
      <c r="I23" s="68">
        <v>89.037965078548311</v>
      </c>
      <c r="J23" s="78"/>
    </row>
    <row r="24" spans="1:10">
      <c r="A24" s="43" t="s">
        <v>8</v>
      </c>
      <c r="B24" s="69">
        <v>0</v>
      </c>
      <c r="C24" s="67">
        <v>80.993185801683438</v>
      </c>
      <c r="D24" s="67">
        <v>389.41607802092727</v>
      </c>
      <c r="E24" s="68">
        <v>80.993185801683438</v>
      </c>
      <c r="F24" s="69">
        <v>389.41607802092727</v>
      </c>
      <c r="G24" s="67">
        <v>80.993185801683438</v>
      </c>
      <c r="H24" s="67">
        <v>209.44360642751224</v>
      </c>
      <c r="I24" s="68">
        <v>80.993185801683438</v>
      </c>
      <c r="J24" s="78"/>
    </row>
    <row r="25" spans="1:10">
      <c r="A25" s="43" t="s">
        <v>9</v>
      </c>
      <c r="B25" s="69">
        <v>0</v>
      </c>
      <c r="C25" s="67">
        <v>30.445547577500189</v>
      </c>
      <c r="D25" s="67">
        <v>28.060144708117072</v>
      </c>
      <c r="E25" s="68">
        <v>22.853745355247977</v>
      </c>
      <c r="F25" s="69">
        <v>19.577185949275496</v>
      </c>
      <c r="G25" s="67">
        <v>14.002644015123298</v>
      </c>
      <c r="H25" s="67">
        <v>11.289209307606127</v>
      </c>
      <c r="I25" s="68">
        <v>8.0447792768648743</v>
      </c>
      <c r="J25" s="78"/>
    </row>
    <row r="26" spans="1:10" ht="29.25" customHeight="1">
      <c r="A26" s="145" t="s">
        <v>127</v>
      </c>
      <c r="B26" s="146">
        <v>0</v>
      </c>
      <c r="C26" s="147">
        <v>191.89907636513891</v>
      </c>
      <c r="D26" s="147">
        <v>125.02000620095882</v>
      </c>
      <c r="E26" s="148">
        <v>96.715168708623054</v>
      </c>
      <c r="F26" s="146">
        <v>83.861026960957645</v>
      </c>
      <c r="G26" s="64">
        <v>71.619353663080489</v>
      </c>
      <c r="H26" s="64">
        <v>21.616692874886823</v>
      </c>
      <c r="I26" s="65">
        <v>49.888408350977841</v>
      </c>
      <c r="J26" s="78"/>
    </row>
    <row r="27" spans="1:10">
      <c r="A27" s="40" t="s">
        <v>8</v>
      </c>
      <c r="B27" s="69">
        <v>0</v>
      </c>
      <c r="C27" s="67">
        <v>173.24528422763939</v>
      </c>
      <c r="D27" s="67">
        <v>112.57395804658854</v>
      </c>
      <c r="E27" s="68">
        <v>81.874498800316047</v>
      </c>
      <c r="F27" s="69">
        <v>75.413814062563972</v>
      </c>
      <c r="G27" s="67">
        <v>59.587626395015661</v>
      </c>
      <c r="H27" s="67">
        <v>16.626636488603417</v>
      </c>
      <c r="I27" s="68">
        <v>39.478978998025383</v>
      </c>
      <c r="J27" s="78"/>
    </row>
    <row r="28" spans="1:10">
      <c r="A28" s="40" t="s">
        <v>9</v>
      </c>
      <c r="B28" s="69">
        <v>0</v>
      </c>
      <c r="C28" s="67">
        <v>18.653792137499522</v>
      </c>
      <c r="D28" s="67">
        <v>12.446048154370272</v>
      </c>
      <c r="E28" s="68">
        <v>14.840669908307</v>
      </c>
      <c r="F28" s="69">
        <v>8.4472128983936745</v>
      </c>
      <c r="G28" s="67">
        <v>12.031727268064827</v>
      </c>
      <c r="H28" s="67">
        <v>4.9900563862834053</v>
      </c>
      <c r="I28" s="68">
        <v>10.409429352952461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135.0729941627971</v>
      </c>
      <c r="D30" s="67">
        <v>39.565144313368997</v>
      </c>
      <c r="E30" s="68">
        <v>83.718579088287555</v>
      </c>
      <c r="F30" s="69">
        <v>33.103501159410484</v>
      </c>
      <c r="G30" s="67">
        <v>65.663149075671058</v>
      </c>
      <c r="H30" s="67">
        <v>20.565342868376089</v>
      </c>
      <c r="I30" s="68">
        <v>42.094318829653815</v>
      </c>
      <c r="J30" s="78"/>
    </row>
    <row r="31" spans="1:10">
      <c r="A31" s="43" t="s">
        <v>8</v>
      </c>
      <c r="B31" s="69">
        <v>0</v>
      </c>
      <c r="C31" s="67">
        <v>123.54755450586865</v>
      </c>
      <c r="D31" s="67">
        <v>32.378286811781798</v>
      </c>
      <c r="E31" s="68">
        <v>74.560741903104457</v>
      </c>
      <c r="F31" s="69">
        <v>27.183084147078091</v>
      </c>
      <c r="G31" s="67">
        <v>59.157814705258588</v>
      </c>
      <c r="H31" s="67">
        <v>15.89687979474904</v>
      </c>
      <c r="I31" s="68">
        <v>37.234979656467345</v>
      </c>
      <c r="J31" s="78"/>
    </row>
    <row r="32" spans="1:10">
      <c r="A32" s="43" t="s">
        <v>9</v>
      </c>
      <c r="B32" s="69">
        <v>0</v>
      </c>
      <c r="C32" s="67">
        <v>11.525439656928453</v>
      </c>
      <c r="D32" s="67">
        <v>7.1868575015871992</v>
      </c>
      <c r="E32" s="68">
        <v>9.1578371851830944</v>
      </c>
      <c r="F32" s="69">
        <v>5.9204170123323916</v>
      </c>
      <c r="G32" s="67">
        <v>6.5053343704124753</v>
      </c>
      <c r="H32" s="67">
        <v>4.6684630736270494</v>
      </c>
      <c r="I32" s="68">
        <v>4.8593391731864672</v>
      </c>
      <c r="J32" s="78"/>
    </row>
    <row r="33" spans="1:13">
      <c r="A33" s="44" t="s">
        <v>48</v>
      </c>
      <c r="B33" s="69">
        <v>0</v>
      </c>
      <c r="C33" s="67">
        <v>5.2368421100000004</v>
      </c>
      <c r="D33" s="67">
        <v>49.667052389999995</v>
      </c>
      <c r="E33" s="68">
        <v>5.2368421100000004</v>
      </c>
      <c r="F33" s="69">
        <v>47.47511789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45.283187499999997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5.2368421100000004</v>
      </c>
      <c r="D35" s="67">
        <v>4.3838648899999999</v>
      </c>
      <c r="E35" s="68">
        <v>5.2368421100000004</v>
      </c>
      <c r="F35" s="69">
        <v>2.19193039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51.589240092341811</v>
      </c>
      <c r="D36" s="67">
        <v>35.787809497589819</v>
      </c>
      <c r="E36" s="68">
        <v>7.7597475103354867</v>
      </c>
      <c r="F36" s="69">
        <v>3.2824079115471654</v>
      </c>
      <c r="G36" s="67">
        <v>0.71936247740942494</v>
      </c>
      <c r="H36" s="67">
        <v>1.0513500065107315</v>
      </c>
      <c r="I36" s="68">
        <v>2.5572474113240249</v>
      </c>
      <c r="J36" s="78"/>
    </row>
    <row r="37" spans="1:13">
      <c r="A37" s="45" t="s">
        <v>8</v>
      </c>
      <c r="B37" s="69">
        <v>0</v>
      </c>
      <c r="C37" s="67">
        <v>49.697729721770742</v>
      </c>
      <c r="D37" s="67">
        <v>34.912483734806749</v>
      </c>
      <c r="E37" s="68">
        <v>7.3137568972115803</v>
      </c>
      <c r="F37" s="69">
        <v>2.9475424154858825</v>
      </c>
      <c r="G37" s="67">
        <v>0.4298116897570719</v>
      </c>
      <c r="H37" s="67">
        <v>0.72975669385437547</v>
      </c>
      <c r="I37" s="68">
        <v>2.2439993415580299</v>
      </c>
      <c r="J37" s="78"/>
    </row>
    <row r="38" spans="1:13">
      <c r="A38" s="45" t="s">
        <v>9</v>
      </c>
      <c r="B38" s="69">
        <v>0</v>
      </c>
      <c r="C38" s="67">
        <v>1.8915103705710661</v>
      </c>
      <c r="D38" s="67">
        <v>0.87532576278307239</v>
      </c>
      <c r="E38" s="68">
        <v>0.44599061312390681</v>
      </c>
      <c r="F38" s="69">
        <v>0.33486549606128274</v>
      </c>
      <c r="G38" s="67">
        <v>0.28955078765235298</v>
      </c>
      <c r="H38" s="67">
        <v>0.32159331265635599</v>
      </c>
      <c r="I38" s="68">
        <v>0.31324806976599506</v>
      </c>
      <c r="J38" s="78"/>
    </row>
    <row r="39" spans="1:13" ht="15.6" customHeight="1">
      <c r="A39" s="46" t="s">
        <v>128</v>
      </c>
      <c r="B39" s="66">
        <v>0</v>
      </c>
      <c r="C39" s="64">
        <v>879.56104175826476</v>
      </c>
      <c r="D39" s="64">
        <v>1177.8324383212373</v>
      </c>
      <c r="E39" s="65">
        <v>1383.4890040928005</v>
      </c>
      <c r="F39" s="66">
        <v>1027.6417853924902</v>
      </c>
      <c r="G39" s="64">
        <v>525.16782948035279</v>
      </c>
      <c r="H39" s="64">
        <v>1230.2853315153134</v>
      </c>
      <c r="I39" s="65">
        <v>764.42121327050711</v>
      </c>
      <c r="J39" s="78"/>
    </row>
    <row r="40" spans="1:13">
      <c r="A40" s="40" t="s">
        <v>8</v>
      </c>
      <c r="B40" s="69">
        <v>0</v>
      </c>
      <c r="C40" s="67">
        <v>716.40946524438596</v>
      </c>
      <c r="D40" s="67">
        <v>759.09065436641686</v>
      </c>
      <c r="E40" s="68">
        <v>849.96190335284564</v>
      </c>
      <c r="F40" s="69">
        <v>688.13106070700314</v>
      </c>
      <c r="G40" s="67">
        <v>335.21063419749657</v>
      </c>
      <c r="H40" s="67">
        <v>777.24467376205598</v>
      </c>
      <c r="I40" s="68">
        <v>461.61722034964123</v>
      </c>
      <c r="J40" s="78"/>
    </row>
    <row r="41" spans="1:13">
      <c r="A41" s="40" t="s">
        <v>9</v>
      </c>
      <c r="B41" s="69">
        <v>0</v>
      </c>
      <c r="C41" s="67">
        <v>163.15157651387887</v>
      </c>
      <c r="D41" s="67">
        <v>418.74178395482045</v>
      </c>
      <c r="E41" s="68">
        <v>533.5271007399549</v>
      </c>
      <c r="F41" s="69">
        <v>339.51072468548705</v>
      </c>
      <c r="G41" s="67">
        <v>189.95719528285628</v>
      </c>
      <c r="H41" s="67">
        <v>453.04065775325728</v>
      </c>
      <c r="I41" s="68">
        <v>302.80399292086588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578.56900771826463</v>
      </c>
      <c r="D43" s="67">
        <v>816.64113326306335</v>
      </c>
      <c r="E43" s="68">
        <v>1091.6417486828007</v>
      </c>
      <c r="F43" s="69">
        <v>384.14646667249019</v>
      </c>
      <c r="G43" s="67">
        <v>436.54555065035288</v>
      </c>
      <c r="H43" s="67">
        <v>962.42763797392183</v>
      </c>
      <c r="I43" s="68">
        <v>675.79743444050723</v>
      </c>
      <c r="J43" s="78"/>
      <c r="M43" s="23"/>
    </row>
    <row r="44" spans="1:13">
      <c r="A44" s="43" t="s">
        <v>8</v>
      </c>
      <c r="B44" s="69">
        <v>0</v>
      </c>
      <c r="C44" s="67">
        <v>435.18058524438578</v>
      </c>
      <c r="D44" s="67">
        <v>599.96565436641686</v>
      </c>
      <c r="E44" s="68">
        <v>849.96190335284575</v>
      </c>
      <c r="F44" s="69">
        <v>288.50559924700309</v>
      </c>
      <c r="G44" s="67">
        <v>335.21063419749657</v>
      </c>
      <c r="H44" s="67">
        <v>618.11967376205598</v>
      </c>
      <c r="I44" s="68">
        <v>461.6172203496414</v>
      </c>
      <c r="J44" s="78"/>
      <c r="M44" s="23"/>
    </row>
    <row r="45" spans="1:13">
      <c r="A45" s="43" t="s">
        <v>9</v>
      </c>
      <c r="B45" s="69">
        <v>0</v>
      </c>
      <c r="C45" s="67">
        <v>143.38842247387885</v>
      </c>
      <c r="D45" s="67">
        <v>216.6754788966465</v>
      </c>
      <c r="E45" s="68">
        <v>241.67984532995496</v>
      </c>
      <c r="F45" s="69">
        <v>95.640867425487087</v>
      </c>
      <c r="G45" s="67">
        <v>101.33491645285629</v>
      </c>
      <c r="H45" s="67">
        <v>344.30796421186585</v>
      </c>
      <c r="I45" s="68">
        <v>214.18021409086589</v>
      </c>
      <c r="J45" s="78"/>
      <c r="M45" s="23"/>
    </row>
    <row r="46" spans="1:13">
      <c r="A46" s="47" t="s">
        <v>61</v>
      </c>
      <c r="B46" s="69">
        <v>0</v>
      </c>
      <c r="C46" s="67">
        <v>56.031150709999991</v>
      </c>
      <c r="D46" s="67">
        <v>99.875858520000065</v>
      </c>
      <c r="E46" s="68">
        <v>51.17946203999999</v>
      </c>
      <c r="F46" s="69">
        <v>100.12565445000004</v>
      </c>
      <c r="G46" s="67">
        <v>50.662798420000001</v>
      </c>
      <c r="H46" s="67">
        <v>726.41861844999994</v>
      </c>
      <c r="I46" s="68">
        <v>49.589275809999997</v>
      </c>
      <c r="J46" s="78"/>
      <c r="M46" s="23"/>
    </row>
    <row r="47" spans="1:13">
      <c r="A47" s="48" t="s">
        <v>8</v>
      </c>
      <c r="B47" s="69">
        <v>0</v>
      </c>
      <c r="C47" s="67">
        <v>28.71548808999999</v>
      </c>
      <c r="D47" s="67">
        <v>59.810146740000057</v>
      </c>
      <c r="E47" s="68">
        <v>29.049781549999988</v>
      </c>
      <c r="F47" s="69">
        <v>59.810146740000057</v>
      </c>
      <c r="G47" s="67">
        <v>29.229781559999992</v>
      </c>
      <c r="H47" s="67">
        <v>437.94014673999999</v>
      </c>
      <c r="I47" s="68">
        <v>29.414781559999994</v>
      </c>
      <c r="J47" s="78"/>
      <c r="M47" s="23"/>
    </row>
    <row r="48" spans="1:13">
      <c r="A48" s="48" t="s">
        <v>9</v>
      </c>
      <c r="B48" s="69">
        <v>0</v>
      </c>
      <c r="C48" s="67">
        <v>27.315662619999998</v>
      </c>
      <c r="D48" s="67">
        <v>40.065711780000001</v>
      </c>
      <c r="E48" s="68">
        <v>22.129680489999998</v>
      </c>
      <c r="F48" s="69">
        <v>40.315507709999991</v>
      </c>
      <c r="G48" s="67">
        <v>21.433016860000006</v>
      </c>
      <c r="H48" s="67">
        <v>288.47847170999995</v>
      </c>
      <c r="I48" s="68">
        <v>20.174494250000002</v>
      </c>
      <c r="J48" s="78"/>
      <c r="M48" s="23"/>
    </row>
    <row r="49" spans="1:13">
      <c r="A49" s="44" t="s">
        <v>48</v>
      </c>
      <c r="B49" s="69">
        <v>0</v>
      </c>
      <c r="C49" s="67">
        <v>300.99203404000002</v>
      </c>
      <c r="D49" s="67">
        <v>361.19130505817401</v>
      </c>
      <c r="E49" s="68">
        <v>291.84725540999995</v>
      </c>
      <c r="F49" s="69">
        <v>643.49531872</v>
      </c>
      <c r="G49" s="67">
        <v>88.622278829999999</v>
      </c>
      <c r="H49" s="67">
        <v>267.85769354139148</v>
      </c>
      <c r="I49" s="68">
        <v>88.623778830000006</v>
      </c>
      <c r="J49" s="78"/>
      <c r="M49" s="23"/>
    </row>
    <row r="50" spans="1:13">
      <c r="A50" s="45" t="s">
        <v>8</v>
      </c>
      <c r="B50" s="69">
        <v>0</v>
      </c>
      <c r="C50" s="67">
        <v>281.22888</v>
      </c>
      <c r="D50" s="67">
        <v>159.125</v>
      </c>
      <c r="E50" s="68">
        <v>0</v>
      </c>
      <c r="F50" s="69">
        <v>399.62546146</v>
      </c>
      <c r="G50" s="67">
        <v>0</v>
      </c>
      <c r="H50" s="67">
        <v>159.125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19.76315404</v>
      </c>
      <c r="D51" s="67">
        <v>202.06630505817401</v>
      </c>
      <c r="E51" s="68">
        <v>291.84725540999995</v>
      </c>
      <c r="F51" s="69">
        <v>243.86985726</v>
      </c>
      <c r="G51" s="67">
        <v>88.622278829999999</v>
      </c>
      <c r="H51" s="67">
        <v>108.7326935413915</v>
      </c>
      <c r="I51" s="68">
        <v>88.623778830000006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1036.7371208425113</v>
      </c>
      <c r="D52" s="64">
        <v>403.3639884718753</v>
      </c>
      <c r="E52" s="65">
        <v>3197.1958534785672</v>
      </c>
      <c r="F52" s="66">
        <v>600.59523414054456</v>
      </c>
      <c r="G52" s="64">
        <v>337.22158545241479</v>
      </c>
      <c r="H52" s="64">
        <v>375.69142021174912</v>
      </c>
      <c r="I52" s="65">
        <v>902.57447687287208</v>
      </c>
      <c r="J52" s="78"/>
    </row>
    <row r="53" spans="1:13">
      <c r="A53" s="40" t="s">
        <v>8</v>
      </c>
      <c r="B53" s="69">
        <v>0</v>
      </c>
      <c r="C53" s="67">
        <v>890.5997145008364</v>
      </c>
      <c r="D53" s="67">
        <v>294.5629946959653</v>
      </c>
      <c r="E53" s="68">
        <v>2791.4709410785763</v>
      </c>
      <c r="F53" s="69">
        <v>385.23100240316302</v>
      </c>
      <c r="G53" s="67">
        <v>253.7225386898846</v>
      </c>
      <c r="H53" s="67">
        <v>319.97574423408992</v>
      </c>
      <c r="I53" s="68">
        <v>762.25583097031085</v>
      </c>
      <c r="J53" s="78"/>
    </row>
    <row r="54" spans="1:13">
      <c r="A54" s="49" t="s">
        <v>9</v>
      </c>
      <c r="B54" s="71">
        <v>0</v>
      </c>
      <c r="C54" s="67">
        <v>146.13740634167499</v>
      </c>
      <c r="D54" s="67">
        <v>108.80099377591</v>
      </c>
      <c r="E54" s="70">
        <v>405.72491239999084</v>
      </c>
      <c r="F54" s="71">
        <v>215.36423173738149</v>
      </c>
      <c r="G54" s="72">
        <v>83.499046762530199</v>
      </c>
      <c r="H54" s="72">
        <v>55.715675977659203</v>
      </c>
      <c r="I54" s="70">
        <v>140.3186459025612</v>
      </c>
      <c r="J54" s="78"/>
    </row>
    <row r="55" spans="1:13" ht="15.6" customHeight="1">
      <c r="A55" s="50" t="s">
        <v>7</v>
      </c>
      <c r="B55" s="58">
        <v>0</v>
      </c>
      <c r="C55" s="56">
        <v>4164.3870297243038</v>
      </c>
      <c r="D55" s="56">
        <v>7214.7640654852712</v>
      </c>
      <c r="E55" s="57">
        <v>7061.557539359992</v>
      </c>
      <c r="F55" s="58">
        <v>4636.919275995484</v>
      </c>
      <c r="G55" s="56">
        <v>2884.2112827467577</v>
      </c>
      <c r="H55" s="56">
        <v>4861.8459010858287</v>
      </c>
      <c r="I55" s="57">
        <v>3237.0234334933966</v>
      </c>
      <c r="J55" s="78"/>
    </row>
    <row r="56" spans="1:13">
      <c r="A56" s="51" t="s">
        <v>8</v>
      </c>
      <c r="B56" s="69">
        <v>0</v>
      </c>
      <c r="C56" s="67">
        <v>3267.6201014181038</v>
      </c>
      <c r="D56" s="67">
        <v>3252.3443254226618</v>
      </c>
      <c r="E56" s="68">
        <v>4691.5793543624568</v>
      </c>
      <c r="F56" s="69">
        <v>2721.2729195621305</v>
      </c>
      <c r="G56" s="67">
        <v>1667.600999626108</v>
      </c>
      <c r="H56" s="67">
        <v>3324.5769772681579</v>
      </c>
      <c r="I56" s="68">
        <v>2036.6780030749069</v>
      </c>
      <c r="J56" s="78"/>
    </row>
    <row r="57" spans="1:13">
      <c r="A57" s="52" t="s">
        <v>9</v>
      </c>
      <c r="B57" s="71">
        <v>0</v>
      </c>
      <c r="C57" s="72">
        <v>896.76692830619982</v>
      </c>
      <c r="D57" s="72">
        <v>3962.419740062609</v>
      </c>
      <c r="E57" s="70">
        <v>2369.9781849975348</v>
      </c>
      <c r="F57" s="71">
        <v>1915.6463564333537</v>
      </c>
      <c r="G57" s="72">
        <v>1216.6102831206497</v>
      </c>
      <c r="H57" s="72">
        <v>1537.2689238176711</v>
      </c>
      <c r="I57" s="70">
        <v>1200.3454304184897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0</v>
      </c>
      <c r="C59" s="140">
        <v>527.4609754323269</v>
      </c>
      <c r="D59" s="140">
        <v>1051.574688561295</v>
      </c>
      <c r="E59" s="141">
        <v>518.61914111178703</v>
      </c>
      <c r="F59" s="142">
        <v>1110.4137883243541</v>
      </c>
      <c r="G59" s="140">
        <v>737.4342941794946</v>
      </c>
      <c r="H59" s="140">
        <v>608.7348384564209</v>
      </c>
      <c r="I59" s="141">
        <v>468.99951565467757</v>
      </c>
      <c r="J59" s="78"/>
    </row>
    <row r="60" spans="1:13">
      <c r="A60" s="40" t="s">
        <v>8</v>
      </c>
      <c r="B60" s="69">
        <v>0</v>
      </c>
      <c r="C60" s="67">
        <v>329.25239027934106</v>
      </c>
      <c r="D60" s="67">
        <v>848.95931186576172</v>
      </c>
      <c r="E60" s="68">
        <v>329.25239027934106</v>
      </c>
      <c r="F60" s="69">
        <v>931.71238002498092</v>
      </c>
      <c r="G60" s="67">
        <v>578.48808096127743</v>
      </c>
      <c r="H60" s="67">
        <v>458.67929710944861</v>
      </c>
      <c r="I60" s="68">
        <v>330.22887648361984</v>
      </c>
      <c r="J60" s="78"/>
    </row>
    <row r="61" spans="1:13">
      <c r="A61" s="49" t="s">
        <v>9</v>
      </c>
      <c r="B61" s="71">
        <v>0</v>
      </c>
      <c r="C61" s="72">
        <v>198.20858515298585</v>
      </c>
      <c r="D61" s="72">
        <v>202.61537669553331</v>
      </c>
      <c r="E61" s="70">
        <v>189.36675083244594</v>
      </c>
      <c r="F61" s="71">
        <v>178.7014082993731</v>
      </c>
      <c r="G61" s="72">
        <v>158.94621321821711</v>
      </c>
      <c r="H61" s="72">
        <v>150.05554134697232</v>
      </c>
      <c r="I61" s="70">
        <v>138.77063917105775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0</v>
      </c>
      <c r="C63" s="140">
        <v>10454.281731200001</v>
      </c>
      <c r="D63" s="140">
        <v>1322.7799235500001</v>
      </c>
      <c r="E63" s="141">
        <v>4278.51783505</v>
      </c>
      <c r="F63" s="142">
        <v>13279.4647983</v>
      </c>
      <c r="G63" s="140">
        <v>3832.9930205000001</v>
      </c>
      <c r="H63" s="140">
        <v>862.33843469999999</v>
      </c>
      <c r="I63" s="141">
        <v>4758.8080886999996</v>
      </c>
      <c r="J63" s="78"/>
    </row>
    <row r="64" spans="1:13">
      <c r="A64" s="143" t="s">
        <v>161</v>
      </c>
      <c r="B64" s="69">
        <v>0</v>
      </c>
      <c r="C64" s="67">
        <v>8666.3100000000013</v>
      </c>
      <c r="D64" s="67">
        <v>129.85399999999998</v>
      </c>
      <c r="E64" s="68">
        <v>2987.125</v>
      </c>
      <c r="F64" s="69">
        <v>12098</v>
      </c>
      <c r="G64" s="67">
        <v>2748.9110000000001</v>
      </c>
      <c r="H64" s="67">
        <v>712.00099999999998</v>
      </c>
      <c r="I64" s="68">
        <v>3916.8009999999999</v>
      </c>
      <c r="J64" s="78"/>
    </row>
    <row r="65" spans="1:10">
      <c r="A65" s="144" t="s">
        <v>162</v>
      </c>
      <c r="B65" s="71">
        <v>0</v>
      </c>
      <c r="C65" s="72">
        <v>1787.9717311999998</v>
      </c>
      <c r="D65" s="72">
        <v>1192.9259235500001</v>
      </c>
      <c r="E65" s="70">
        <v>1291.3928350500003</v>
      </c>
      <c r="F65" s="71">
        <v>1181.4647983</v>
      </c>
      <c r="G65" s="72">
        <v>1084.0820205</v>
      </c>
      <c r="H65" s="72">
        <v>150.33743469999999</v>
      </c>
      <c r="I65" s="70">
        <v>842.00708869999994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21" activePane="bottomLeft" state="frozen"/>
      <selection activeCell="B30" sqref="B30"/>
      <selection pane="bottomLeft" activeCell="O51" sqref="O51"/>
    </sheetView>
  </sheetViews>
  <sheetFormatPr defaultRowHeight="14.25"/>
  <cols>
    <col min="1" max="1" width="51" style="36" customWidth="1"/>
    <col min="2" max="2" width="14.7109375" customWidth="1" collapsed="1"/>
    <col min="3" max="5" width="14.7109375" style="60" customWidth="1"/>
    <col min="6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172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1469.7041713490116</v>
      </c>
      <c r="C6" s="64">
        <v>1926.7917531936032</v>
      </c>
      <c r="D6" s="64">
        <v>5084.0982483398129</v>
      </c>
      <c r="E6" s="65">
        <v>2243.6777382826817</v>
      </c>
      <c r="F6" s="66">
        <v>2477.6836921505578</v>
      </c>
      <c r="G6" s="64">
        <v>1785.6770197178062</v>
      </c>
      <c r="H6" s="64">
        <v>2926.0144604174275</v>
      </c>
      <c r="I6" s="65">
        <v>1331.1706431604109</v>
      </c>
      <c r="J6" s="78"/>
    </row>
    <row r="7" spans="1:10">
      <c r="A7" s="40" t="s">
        <v>8</v>
      </c>
      <c r="B7" s="69">
        <v>859.57586150647717</v>
      </c>
      <c r="C7" s="67">
        <v>1402.661252845922</v>
      </c>
      <c r="D7" s="67">
        <v>1706.2022637746918</v>
      </c>
      <c r="E7" s="68">
        <v>899.81889597801228</v>
      </c>
      <c r="F7" s="69">
        <v>1212.6921828435015</v>
      </c>
      <c r="G7" s="67">
        <v>909.34581234131633</v>
      </c>
      <c r="H7" s="67">
        <v>2002.0822148256855</v>
      </c>
      <c r="I7" s="68">
        <v>634.71436567038427</v>
      </c>
      <c r="J7" s="78"/>
    </row>
    <row r="8" spans="1:10">
      <c r="A8" s="40" t="s">
        <v>9</v>
      </c>
      <c r="B8" s="69">
        <v>610.12830984253435</v>
      </c>
      <c r="C8" s="67">
        <v>524.13050034768116</v>
      </c>
      <c r="D8" s="67">
        <v>3377.8959845651211</v>
      </c>
      <c r="E8" s="68">
        <v>1343.8588423046695</v>
      </c>
      <c r="F8" s="69">
        <v>1264.9915093070563</v>
      </c>
      <c r="G8" s="67">
        <v>876.33120737648983</v>
      </c>
      <c r="H8" s="67">
        <v>923.93224559174223</v>
      </c>
      <c r="I8" s="68">
        <v>696.45627749002665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1246.4655584769205</v>
      </c>
      <c r="C10" s="67">
        <v>1641.9336080943483</v>
      </c>
      <c r="D10" s="67">
        <v>1230.3675909613564</v>
      </c>
      <c r="E10" s="68">
        <v>1340.184669527468</v>
      </c>
      <c r="F10" s="69">
        <v>1388.89029931081</v>
      </c>
      <c r="G10" s="67">
        <v>1282.1188791808936</v>
      </c>
      <c r="H10" s="67">
        <v>1009.3594453162023</v>
      </c>
      <c r="I10" s="68">
        <v>1084.033164248789</v>
      </c>
      <c r="J10" s="78"/>
    </row>
    <row r="11" spans="1:10">
      <c r="A11" s="43" t="s">
        <v>8</v>
      </c>
      <c r="B11" s="69">
        <v>721.07873049843136</v>
      </c>
      <c r="C11" s="67">
        <v>1200.4469775289331</v>
      </c>
      <c r="D11" s="67">
        <v>789.39946980695913</v>
      </c>
      <c r="E11" s="68">
        <v>818.29500605004557</v>
      </c>
      <c r="F11" s="69">
        <v>881.71799479851234</v>
      </c>
      <c r="G11" s="67">
        <v>845.49674013945435</v>
      </c>
      <c r="H11" s="67">
        <v>628.24101641800189</v>
      </c>
      <c r="I11" s="68">
        <v>587.14959883100596</v>
      </c>
      <c r="J11" s="78"/>
    </row>
    <row r="12" spans="1:10">
      <c r="A12" s="43" t="s">
        <v>9</v>
      </c>
      <c r="B12" s="69">
        <v>525.38682797848912</v>
      </c>
      <c r="C12" s="67">
        <v>441.48663056541517</v>
      </c>
      <c r="D12" s="67">
        <v>440.96812115439729</v>
      </c>
      <c r="E12" s="68">
        <v>521.88966347742235</v>
      </c>
      <c r="F12" s="69">
        <v>507.17230451229756</v>
      </c>
      <c r="G12" s="67">
        <v>436.62213904143925</v>
      </c>
      <c r="H12" s="67">
        <v>381.11842889820042</v>
      </c>
      <c r="I12" s="68">
        <v>496.88356541778296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3774.1152779399999</v>
      </c>
      <c r="E13" s="68">
        <v>749.53472699999998</v>
      </c>
      <c r="F13" s="69">
        <v>682.91405046999989</v>
      </c>
      <c r="G13" s="67">
        <v>373.78893749999997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0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2861.7612779399997</v>
      </c>
      <c r="E15" s="68">
        <v>749.53472699999998</v>
      </c>
      <c r="F15" s="69">
        <v>682.91405046999989</v>
      </c>
      <c r="G15" s="67">
        <v>373.78893749999997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179.10267929356755</v>
      </c>
      <c r="C16" s="67">
        <v>242.13573956358738</v>
      </c>
      <c r="D16" s="67">
        <v>35.943587053477401</v>
      </c>
      <c r="E16" s="68">
        <v>110.28654937023462</v>
      </c>
      <c r="F16" s="69">
        <v>362.16723281440886</v>
      </c>
      <c r="G16" s="67">
        <v>87.405743751053123</v>
      </c>
      <c r="H16" s="67">
        <v>21.37037896631071</v>
      </c>
      <c r="I16" s="68">
        <v>65.181037776707115</v>
      </c>
      <c r="J16" s="78"/>
    </row>
    <row r="17" spans="1:10">
      <c r="A17" s="45" t="s">
        <v>8</v>
      </c>
      <c r="B17" s="69">
        <v>138.49713100804584</v>
      </c>
      <c r="C17" s="67">
        <v>202.21427531698893</v>
      </c>
      <c r="D17" s="67">
        <v>4.4487939677324233</v>
      </c>
      <c r="E17" s="68">
        <v>81.523889927966621</v>
      </c>
      <c r="F17" s="69">
        <v>330.97418804498932</v>
      </c>
      <c r="G17" s="67">
        <v>63.849072201861915</v>
      </c>
      <c r="H17" s="67">
        <v>18.610198407683558</v>
      </c>
      <c r="I17" s="68">
        <v>47.564766839378237</v>
      </c>
      <c r="J17" s="78"/>
    </row>
    <row r="18" spans="1:10">
      <c r="A18" s="45" t="s">
        <v>9</v>
      </c>
      <c r="B18" s="69">
        <v>40.605548285521714</v>
      </c>
      <c r="C18" s="67">
        <v>39.921464246598433</v>
      </c>
      <c r="D18" s="67">
        <v>31.494793085744977</v>
      </c>
      <c r="E18" s="68">
        <v>28.762659442267999</v>
      </c>
      <c r="F18" s="69">
        <v>31.193044769419522</v>
      </c>
      <c r="G18" s="67">
        <v>23.556671549191208</v>
      </c>
      <c r="H18" s="67">
        <v>2.7601805586271535</v>
      </c>
      <c r="I18" s="68">
        <v>17.616270937328871</v>
      </c>
      <c r="J18" s="78"/>
    </row>
    <row r="19" spans="1:10" ht="15.6" customHeight="1">
      <c r="A19" s="46" t="s">
        <v>6</v>
      </c>
      <c r="B19" s="66">
        <v>434.12164029554691</v>
      </c>
      <c r="C19" s="64">
        <v>113.831455862361</v>
      </c>
      <c r="D19" s="64">
        <v>423.70353589074625</v>
      </c>
      <c r="E19" s="65">
        <v>105.94088249672849</v>
      </c>
      <c r="F19" s="66">
        <v>415.16727868136456</v>
      </c>
      <c r="G19" s="64">
        <v>97.022729779667955</v>
      </c>
      <c r="H19" s="64">
        <v>224.48690348577497</v>
      </c>
      <c r="I19" s="65">
        <v>91.09415897414145</v>
      </c>
      <c r="J19" s="78"/>
    </row>
    <row r="20" spans="1:10">
      <c r="A20" s="40" t="s">
        <v>8</v>
      </c>
      <c r="B20" s="69">
        <v>394.59843509888793</v>
      </c>
      <c r="C20" s="67">
        <v>82.071044763848263</v>
      </c>
      <c r="D20" s="67">
        <v>394.59843509888793</v>
      </c>
      <c r="E20" s="68">
        <v>82.071044763848263</v>
      </c>
      <c r="F20" s="69">
        <v>394.59843509888793</v>
      </c>
      <c r="G20" s="67">
        <v>82.071044763848263</v>
      </c>
      <c r="H20" s="67">
        <v>212.23088619705703</v>
      </c>
      <c r="I20" s="68">
        <v>82.071044763848263</v>
      </c>
      <c r="J20" s="78"/>
    </row>
    <row r="21" spans="1:10">
      <c r="A21" s="40" t="s">
        <v>9</v>
      </c>
      <c r="B21" s="69">
        <v>39.523205196658978</v>
      </c>
      <c r="C21" s="67">
        <v>31.760411098512733</v>
      </c>
      <c r="D21" s="67">
        <v>29.105100791858334</v>
      </c>
      <c r="E21" s="68">
        <v>23.869837732880228</v>
      </c>
      <c r="F21" s="69">
        <v>20.568843582476621</v>
      </c>
      <c r="G21" s="67">
        <v>14.951685015819697</v>
      </c>
      <c r="H21" s="67">
        <v>12.256017288717933</v>
      </c>
      <c r="I21" s="68">
        <v>9.0231142102931887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432.98066169100611</v>
      </c>
      <c r="C23" s="67">
        <v>112.72701897003112</v>
      </c>
      <c r="D23" s="67">
        <v>422.57455583710509</v>
      </c>
      <c r="E23" s="68">
        <v>104.81190244308733</v>
      </c>
      <c r="F23" s="69">
        <v>414.03725749214271</v>
      </c>
      <c r="G23" s="67">
        <v>95.927573215703603</v>
      </c>
      <c r="H23" s="67">
        <v>223.35483088379169</v>
      </c>
      <c r="I23" s="68">
        <v>89.962086372158169</v>
      </c>
      <c r="J23" s="78"/>
    </row>
    <row r="24" spans="1:10">
      <c r="A24" s="43" t="s">
        <v>8</v>
      </c>
      <c r="B24" s="69">
        <v>394.59843509888793</v>
      </c>
      <c r="C24" s="67">
        <v>82.071044763848263</v>
      </c>
      <c r="D24" s="67">
        <v>394.59843509888793</v>
      </c>
      <c r="E24" s="68">
        <v>82.071044763848263</v>
      </c>
      <c r="F24" s="69">
        <v>394.59843509888793</v>
      </c>
      <c r="G24" s="67">
        <v>82.071044763848263</v>
      </c>
      <c r="H24" s="67">
        <v>212.23088619705703</v>
      </c>
      <c r="I24" s="68">
        <v>82.071044763848263</v>
      </c>
      <c r="J24" s="78"/>
    </row>
    <row r="25" spans="1:10">
      <c r="A25" s="43" t="s">
        <v>9</v>
      </c>
      <c r="B25" s="69">
        <v>38.382226592118194</v>
      </c>
      <c r="C25" s="67">
        <v>30.655974206182865</v>
      </c>
      <c r="D25" s="67">
        <v>27.976120738217173</v>
      </c>
      <c r="E25" s="68">
        <v>22.740857679239067</v>
      </c>
      <c r="F25" s="69">
        <v>19.438822393254771</v>
      </c>
      <c r="G25" s="67">
        <v>13.856528451855334</v>
      </c>
      <c r="H25" s="67">
        <v>11.123944686734646</v>
      </c>
      <c r="I25" s="68">
        <v>7.8910416083099024</v>
      </c>
      <c r="J25" s="78"/>
    </row>
    <row r="26" spans="1:10" ht="29.25" customHeight="1">
      <c r="A26" s="145" t="s">
        <v>127</v>
      </c>
      <c r="B26" s="146">
        <v>205.52095292131153</v>
      </c>
      <c r="C26" s="147">
        <v>96.744678821728527</v>
      </c>
      <c r="D26" s="147">
        <v>105.60173628984059</v>
      </c>
      <c r="E26" s="148">
        <v>98.525150819764036</v>
      </c>
      <c r="F26" s="66">
        <v>83.135975198818912</v>
      </c>
      <c r="G26" s="64">
        <v>73.278980370372281</v>
      </c>
      <c r="H26" s="64">
        <v>20.922060158734627</v>
      </c>
      <c r="I26" s="65">
        <v>50.884537490674774</v>
      </c>
      <c r="J26" s="78"/>
    </row>
    <row r="27" spans="1:10">
      <c r="A27" s="40" t="s">
        <v>8</v>
      </c>
      <c r="B27" s="69">
        <v>187.52877255539792</v>
      </c>
      <c r="C27" s="67">
        <v>79.470077691026106</v>
      </c>
      <c r="D27" s="67">
        <v>93.321257412692489</v>
      </c>
      <c r="E27" s="68">
        <v>83.657380608160295</v>
      </c>
      <c r="F27" s="69">
        <v>74.743229634332039</v>
      </c>
      <c r="G27" s="67">
        <v>61.304616328540853</v>
      </c>
      <c r="H27" s="67">
        <v>16.040574880232771</v>
      </c>
      <c r="I27" s="68">
        <v>40.556813604015368</v>
      </c>
      <c r="J27" s="78"/>
    </row>
    <row r="28" spans="1:10">
      <c r="A28" s="40" t="s">
        <v>9</v>
      </c>
      <c r="B28" s="69">
        <v>17.992180365913612</v>
      </c>
      <c r="C28" s="67">
        <v>17.274601130702425</v>
      </c>
      <c r="D28" s="67">
        <v>12.280478877148099</v>
      </c>
      <c r="E28" s="68">
        <v>14.867770211603744</v>
      </c>
      <c r="F28" s="69">
        <v>8.3927455644868747</v>
      </c>
      <c r="G28" s="67">
        <v>11.974364041831429</v>
      </c>
      <c r="H28" s="67">
        <v>4.8814852785018559</v>
      </c>
      <c r="I28" s="68">
        <v>10.327723886659406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93.87527583915184</v>
      </c>
      <c r="C30" s="67">
        <v>77.649694678258896</v>
      </c>
      <c r="D30" s="67">
        <v>38.53046531286406</v>
      </c>
      <c r="E30" s="68">
        <v>85.644498065315233</v>
      </c>
      <c r="F30" s="69">
        <v>33.311858992640303</v>
      </c>
      <c r="G30" s="67">
        <v>67.333118671893345</v>
      </c>
      <c r="H30" s="67">
        <v>19.91633407700796</v>
      </c>
      <c r="I30" s="68">
        <v>43.031093244301239</v>
      </c>
      <c r="J30" s="78"/>
    </row>
    <row r="31" spans="1:10">
      <c r="A31" s="43" t="s">
        <v>8</v>
      </c>
      <c r="B31" s="69">
        <v>84.739769235249369</v>
      </c>
      <c r="C31" s="67">
        <v>66.615762667118219</v>
      </c>
      <c r="D31" s="67">
        <v>31.320554532022882</v>
      </c>
      <c r="E31" s="68">
        <v>76.443992762888954</v>
      </c>
      <c r="F31" s="69">
        <v>27.42065182976615</v>
      </c>
      <c r="G31" s="67">
        <v>60.884567188633945</v>
      </c>
      <c r="H31" s="67">
        <v>15.356731123562261</v>
      </c>
      <c r="I31" s="68">
        <v>38.255711255732372</v>
      </c>
      <c r="J31" s="78"/>
    </row>
    <row r="32" spans="1:10">
      <c r="A32" s="43" t="s">
        <v>9</v>
      </c>
      <c r="B32" s="69">
        <v>9.1355066039024688</v>
      </c>
      <c r="C32" s="67">
        <v>11.03393201114068</v>
      </c>
      <c r="D32" s="67">
        <v>7.2099107808411773</v>
      </c>
      <c r="E32" s="68">
        <v>9.2005053024262828</v>
      </c>
      <c r="F32" s="69">
        <v>5.8912071628741547</v>
      </c>
      <c r="G32" s="67">
        <v>6.448551483259406</v>
      </c>
      <c r="H32" s="67">
        <v>4.5596029534456983</v>
      </c>
      <c r="I32" s="68">
        <v>4.775381988568868</v>
      </c>
      <c r="J32" s="78"/>
    </row>
    <row r="33" spans="1:13">
      <c r="A33" s="44" t="s">
        <v>48</v>
      </c>
      <c r="B33" s="69">
        <v>58.505845589999993</v>
      </c>
      <c r="C33" s="67">
        <v>5.2368421100000004</v>
      </c>
      <c r="D33" s="67">
        <v>49.667048279999996</v>
      </c>
      <c r="E33" s="68">
        <v>5.2368421100000004</v>
      </c>
      <c r="F33" s="69">
        <v>47.47511789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51.533187499999997</v>
      </c>
      <c r="C34" s="67">
        <v>0</v>
      </c>
      <c r="D34" s="67">
        <v>45.283187499999997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6.9726580899999995</v>
      </c>
      <c r="C35" s="67">
        <v>5.2368421100000004</v>
      </c>
      <c r="D35" s="67">
        <v>4.38386078</v>
      </c>
      <c r="E35" s="68">
        <v>5.2368421100000004</v>
      </c>
      <c r="F35" s="69">
        <v>2.19193039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53.139831492159701</v>
      </c>
      <c r="C36" s="67">
        <v>13.858142033469635</v>
      </c>
      <c r="D36" s="67">
        <v>17.404222696976525</v>
      </c>
      <c r="E36" s="68">
        <v>7.643810644448795</v>
      </c>
      <c r="F36" s="69">
        <v>2.348998316178625</v>
      </c>
      <c r="G36" s="67">
        <v>0.70901958847892699</v>
      </c>
      <c r="H36" s="67">
        <v>1.0057260817266687</v>
      </c>
      <c r="I36" s="68">
        <v>2.6166021363735341</v>
      </c>
      <c r="J36" s="78"/>
    </row>
    <row r="37" spans="1:13">
      <c r="A37" s="45" t="s">
        <v>8</v>
      </c>
      <c r="B37" s="69">
        <v>51.255815820148555</v>
      </c>
      <c r="C37" s="67">
        <v>12.85431502390789</v>
      </c>
      <c r="D37" s="67">
        <v>16.717515380669603</v>
      </c>
      <c r="E37" s="68">
        <v>7.2133878452713338</v>
      </c>
      <c r="F37" s="69">
        <v>2.0393903045659041</v>
      </c>
      <c r="G37" s="67">
        <v>0.42004913990690401</v>
      </c>
      <c r="H37" s="67">
        <v>0.68384375667051112</v>
      </c>
      <c r="I37" s="68">
        <v>2.3011023482829973</v>
      </c>
      <c r="J37" s="78"/>
    </row>
    <row r="38" spans="1:13">
      <c r="A38" s="45" t="s">
        <v>9</v>
      </c>
      <c r="B38" s="69">
        <v>1.8840156720111421</v>
      </c>
      <c r="C38" s="67">
        <v>1.0038270095617441</v>
      </c>
      <c r="D38" s="67">
        <v>0.68670731630692083</v>
      </c>
      <c r="E38" s="68">
        <v>0.43042279917746118</v>
      </c>
      <c r="F38" s="69">
        <v>0.30960801161272072</v>
      </c>
      <c r="G38" s="67">
        <v>0.28897044857202292</v>
      </c>
      <c r="H38" s="67">
        <v>0.3218823250561576</v>
      </c>
      <c r="I38" s="68">
        <v>0.31549978809053669</v>
      </c>
      <c r="J38" s="78"/>
    </row>
    <row r="39" spans="1:13" ht="15.6" customHeight="1">
      <c r="A39" s="46" t="s">
        <v>128</v>
      </c>
      <c r="B39" s="66">
        <v>955.5839719582433</v>
      </c>
      <c r="C39" s="64">
        <v>957.14615035407587</v>
      </c>
      <c r="D39" s="64">
        <v>1052.5517872193871</v>
      </c>
      <c r="E39" s="65">
        <v>1248.7693149113929</v>
      </c>
      <c r="F39" s="66">
        <v>987.15920605397957</v>
      </c>
      <c r="G39" s="64">
        <v>459.84753360508751</v>
      </c>
      <c r="H39" s="64">
        <v>1237.7359185606106</v>
      </c>
      <c r="I39" s="65">
        <v>746.74056357422035</v>
      </c>
      <c r="J39" s="78"/>
    </row>
    <row r="40" spans="1:13">
      <c r="A40" s="40" t="s">
        <v>8</v>
      </c>
      <c r="B40" s="69">
        <v>723.32553405627755</v>
      </c>
      <c r="C40" s="67">
        <v>780.90774852775917</v>
      </c>
      <c r="D40" s="67">
        <v>648.89639155894247</v>
      </c>
      <c r="E40" s="68">
        <v>773.10029130093153</v>
      </c>
      <c r="F40" s="69">
        <v>650.4536960889734</v>
      </c>
      <c r="G40" s="67">
        <v>295.71232791592792</v>
      </c>
      <c r="H40" s="67">
        <v>781.56374528109654</v>
      </c>
      <c r="I40" s="68">
        <v>451.15806097610243</v>
      </c>
      <c r="J40" s="78"/>
    </row>
    <row r="41" spans="1:13">
      <c r="A41" s="40" t="s">
        <v>9</v>
      </c>
      <c r="B41" s="69">
        <v>232.25843790196575</v>
      </c>
      <c r="C41" s="67">
        <v>176.23840182631676</v>
      </c>
      <c r="D41" s="67">
        <v>403.65539566044464</v>
      </c>
      <c r="E41" s="68">
        <v>475.66902361046141</v>
      </c>
      <c r="F41" s="69">
        <v>336.70550996500617</v>
      </c>
      <c r="G41" s="67">
        <v>164.13520568915959</v>
      </c>
      <c r="H41" s="67">
        <v>456.17217327951414</v>
      </c>
      <c r="I41" s="68">
        <v>295.58250259811791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919.55500902824326</v>
      </c>
      <c r="C43" s="67">
        <v>541.31355443407585</v>
      </c>
      <c r="D43" s="67">
        <v>687.06948498194515</v>
      </c>
      <c r="E43" s="68">
        <v>962.8915595013932</v>
      </c>
      <c r="F43" s="69">
        <v>343.66388733397969</v>
      </c>
      <c r="G43" s="67">
        <v>371.22525477508754</v>
      </c>
      <c r="H43" s="67">
        <v>968.48107494049941</v>
      </c>
      <c r="I43" s="68">
        <v>658.11678474422035</v>
      </c>
      <c r="J43" s="78"/>
      <c r="M43" s="23"/>
    </row>
    <row r="44" spans="1:13">
      <c r="A44" s="43" t="s">
        <v>8</v>
      </c>
      <c r="B44" s="69">
        <v>723.32553405627755</v>
      </c>
      <c r="C44" s="67">
        <v>386.57886852775908</v>
      </c>
      <c r="D44" s="67">
        <v>489.77139155894253</v>
      </c>
      <c r="E44" s="68">
        <v>773.10029130093164</v>
      </c>
      <c r="F44" s="69">
        <v>250.82823462897343</v>
      </c>
      <c r="G44" s="67">
        <v>295.71232791592792</v>
      </c>
      <c r="H44" s="67">
        <v>622.43874528109654</v>
      </c>
      <c r="I44" s="68">
        <v>451.15806097610243</v>
      </c>
      <c r="J44" s="78"/>
      <c r="M44" s="23"/>
    </row>
    <row r="45" spans="1:13">
      <c r="A45" s="43" t="s">
        <v>9</v>
      </c>
      <c r="B45" s="69">
        <v>196.22947497196569</v>
      </c>
      <c r="C45" s="67">
        <v>154.73468590631674</v>
      </c>
      <c r="D45" s="67">
        <v>197.29809342300263</v>
      </c>
      <c r="E45" s="68">
        <v>189.7912682004615</v>
      </c>
      <c r="F45" s="69">
        <v>92.835652705006225</v>
      </c>
      <c r="G45" s="67">
        <v>75.512926859159606</v>
      </c>
      <c r="H45" s="67">
        <v>346.04232965940281</v>
      </c>
      <c r="I45" s="68">
        <v>206.95872376811792</v>
      </c>
      <c r="J45" s="78"/>
      <c r="M45" s="23"/>
    </row>
    <row r="46" spans="1:13">
      <c r="A46" s="47" t="s">
        <v>61</v>
      </c>
      <c r="B46" s="69">
        <v>330.71090624999999</v>
      </c>
      <c r="C46" s="67">
        <v>56.327723279999987</v>
      </c>
      <c r="D46" s="67">
        <v>100.18537965000007</v>
      </c>
      <c r="E46" s="68">
        <v>51.179910879999973</v>
      </c>
      <c r="F46" s="69">
        <v>99.866530360000056</v>
      </c>
      <c r="G46" s="67">
        <v>50.662798419999994</v>
      </c>
      <c r="H46" s="67">
        <v>724.35995546000004</v>
      </c>
      <c r="I46" s="68">
        <v>49.589275810000004</v>
      </c>
      <c r="J46" s="78"/>
      <c r="M46" s="23"/>
    </row>
    <row r="47" spans="1:13">
      <c r="A47" s="48" t="s">
        <v>8</v>
      </c>
      <c r="B47" s="69">
        <v>290.52129661999999</v>
      </c>
      <c r="C47" s="67">
        <v>28.874781549999991</v>
      </c>
      <c r="D47" s="67">
        <v>59.810146740000057</v>
      </c>
      <c r="E47" s="68">
        <v>29.049781549999988</v>
      </c>
      <c r="F47" s="69">
        <v>59.810146740000057</v>
      </c>
      <c r="G47" s="67">
        <v>29.229781559999992</v>
      </c>
      <c r="H47" s="67">
        <v>437.94014673999999</v>
      </c>
      <c r="I47" s="68">
        <v>29.414781559999994</v>
      </c>
      <c r="J47" s="78"/>
      <c r="M47" s="23"/>
    </row>
    <row r="48" spans="1:13">
      <c r="A48" s="48" t="s">
        <v>9</v>
      </c>
      <c r="B48" s="69">
        <v>40.189609629999993</v>
      </c>
      <c r="C48" s="67">
        <v>27.452941729999996</v>
      </c>
      <c r="D48" s="67">
        <v>40.375232910000008</v>
      </c>
      <c r="E48" s="68">
        <v>22.130129329999985</v>
      </c>
      <c r="F48" s="69">
        <v>40.056383619999998</v>
      </c>
      <c r="G48" s="67">
        <v>21.433016860000002</v>
      </c>
      <c r="H48" s="67">
        <v>286.41980871999999</v>
      </c>
      <c r="I48" s="68">
        <v>20.174494250000006</v>
      </c>
      <c r="J48" s="78"/>
      <c r="M48" s="23"/>
    </row>
    <row r="49" spans="1:13">
      <c r="A49" s="44" t="s">
        <v>48</v>
      </c>
      <c r="B49" s="69">
        <v>36.028962930000006</v>
      </c>
      <c r="C49" s="67">
        <v>415.83259592000002</v>
      </c>
      <c r="D49" s="67">
        <v>365.48230223744201</v>
      </c>
      <c r="E49" s="68">
        <v>285.87775540999996</v>
      </c>
      <c r="F49" s="69">
        <v>643.49531872</v>
      </c>
      <c r="G49" s="67">
        <v>88.622278829999999</v>
      </c>
      <c r="H49" s="67">
        <v>269.25484362011122</v>
      </c>
      <c r="I49" s="68">
        <v>88.623778830000006</v>
      </c>
      <c r="J49" s="78"/>
      <c r="M49" s="23"/>
    </row>
    <row r="50" spans="1:13">
      <c r="A50" s="45" t="s">
        <v>8</v>
      </c>
      <c r="B50" s="69">
        <v>0</v>
      </c>
      <c r="C50" s="67">
        <v>394.32888000000003</v>
      </c>
      <c r="D50" s="67">
        <v>159.125</v>
      </c>
      <c r="E50" s="68">
        <v>0</v>
      </c>
      <c r="F50" s="69">
        <v>399.62546146</v>
      </c>
      <c r="G50" s="67">
        <v>0</v>
      </c>
      <c r="H50" s="67">
        <v>159.125</v>
      </c>
      <c r="I50" s="68">
        <v>0</v>
      </c>
      <c r="J50" s="78"/>
      <c r="M50" s="23"/>
    </row>
    <row r="51" spans="1:13">
      <c r="A51" s="45" t="s">
        <v>9</v>
      </c>
      <c r="B51" s="69">
        <v>36.028962930000006</v>
      </c>
      <c r="C51" s="67">
        <v>21.503715919999998</v>
      </c>
      <c r="D51" s="67">
        <v>206.35730223744201</v>
      </c>
      <c r="E51" s="68">
        <v>285.87775540999996</v>
      </c>
      <c r="F51" s="69">
        <v>243.86985726</v>
      </c>
      <c r="G51" s="67">
        <v>88.622278829999999</v>
      </c>
      <c r="H51" s="67">
        <v>110.1298436201112</v>
      </c>
      <c r="I51" s="68">
        <v>88.623778830000006</v>
      </c>
      <c r="J51" s="78"/>
      <c r="M51" s="23"/>
    </row>
    <row r="52" spans="1:13" ht="15.6" customHeight="1">
      <c r="A52" s="46" t="s">
        <v>40</v>
      </c>
      <c r="B52" s="66">
        <v>1370.1109406528728</v>
      </c>
      <c r="C52" s="64">
        <v>664.94898622021208</v>
      </c>
      <c r="D52" s="64">
        <v>407.87115824120758</v>
      </c>
      <c r="E52" s="65">
        <v>2661.4684918403877</v>
      </c>
      <c r="F52" s="66">
        <v>456.93358558757677</v>
      </c>
      <c r="G52" s="64">
        <v>319.0596244476535</v>
      </c>
      <c r="H52" s="64">
        <v>377.9208494270369</v>
      </c>
      <c r="I52" s="65">
        <v>888.46554326997182</v>
      </c>
      <c r="J52" s="78"/>
    </row>
    <row r="53" spans="1:13">
      <c r="A53" s="40" t="s">
        <v>8</v>
      </c>
      <c r="B53" s="69">
        <v>1181.9586374303387</v>
      </c>
      <c r="C53" s="67">
        <v>537.18198437133788</v>
      </c>
      <c r="D53" s="67">
        <v>307.49786399648139</v>
      </c>
      <c r="E53" s="68">
        <v>2287.5001574282478</v>
      </c>
      <c r="F53" s="69">
        <v>266.62429386352102</v>
      </c>
      <c r="G53" s="67">
        <v>236.3338621226498</v>
      </c>
      <c r="H53" s="67">
        <v>322.25156029285921</v>
      </c>
      <c r="I53" s="68">
        <v>753.19135718478969</v>
      </c>
      <c r="J53" s="78"/>
    </row>
    <row r="54" spans="1:13">
      <c r="A54" s="49" t="s">
        <v>9</v>
      </c>
      <c r="B54" s="71">
        <v>188.1523032225341</v>
      </c>
      <c r="C54" s="67">
        <v>127.7670018488742</v>
      </c>
      <c r="D54" s="67">
        <v>100.3732942447262</v>
      </c>
      <c r="E54" s="70">
        <v>373.96833441213982</v>
      </c>
      <c r="F54" s="71">
        <v>190.30929172405573</v>
      </c>
      <c r="G54" s="72">
        <v>82.7257623250037</v>
      </c>
      <c r="H54" s="72">
        <v>55.669289134177703</v>
      </c>
      <c r="I54" s="70">
        <v>135.27418608518209</v>
      </c>
      <c r="J54" s="78"/>
    </row>
    <row r="55" spans="1:13" ht="15.6" customHeight="1">
      <c r="A55" s="50" t="s">
        <v>7</v>
      </c>
      <c r="B55" s="58">
        <v>4435.0416771769869</v>
      </c>
      <c r="C55" s="56">
        <v>3759.4630244519808</v>
      </c>
      <c r="D55" s="56">
        <v>7073.8264659809947</v>
      </c>
      <c r="E55" s="57">
        <v>6358.3815783509544</v>
      </c>
      <c r="F55" s="58">
        <v>4420.0797376722976</v>
      </c>
      <c r="G55" s="56">
        <v>2734.8858879205873</v>
      </c>
      <c r="H55" s="56">
        <v>4787.0801920495851</v>
      </c>
      <c r="I55" s="57">
        <v>3108.3554464694193</v>
      </c>
      <c r="J55" s="78"/>
    </row>
    <row r="56" spans="1:13">
      <c r="A56" s="51" t="s">
        <v>8</v>
      </c>
      <c r="B56" s="69">
        <v>3346.9872406473796</v>
      </c>
      <c r="C56" s="67">
        <v>2882.2921081998934</v>
      </c>
      <c r="D56" s="67">
        <v>3150.5162118416961</v>
      </c>
      <c r="E56" s="68">
        <v>4126.1477700792002</v>
      </c>
      <c r="F56" s="69">
        <v>2599.1118375292158</v>
      </c>
      <c r="G56" s="67">
        <v>1584.7676634722832</v>
      </c>
      <c r="H56" s="67">
        <v>3334.1689814769311</v>
      </c>
      <c r="I56" s="68">
        <v>1961.69164219914</v>
      </c>
      <c r="J56" s="78"/>
    </row>
    <row r="57" spans="1:13">
      <c r="A57" s="52" t="s">
        <v>9</v>
      </c>
      <c r="B57" s="71">
        <v>1088.0544365296068</v>
      </c>
      <c r="C57" s="72">
        <v>877.1709162520873</v>
      </c>
      <c r="D57" s="72">
        <v>3923.3102541392986</v>
      </c>
      <c r="E57" s="70">
        <v>2232.2338082717547</v>
      </c>
      <c r="F57" s="71">
        <v>1820.9679001430816</v>
      </c>
      <c r="G57" s="72">
        <v>1150.1182244483043</v>
      </c>
      <c r="H57" s="72">
        <v>1452.9112105726538</v>
      </c>
      <c r="I57" s="70">
        <v>1146.6638042702793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1066.4197004840344</v>
      </c>
      <c r="C59" s="140">
        <v>527.00325464468995</v>
      </c>
      <c r="D59" s="140">
        <v>1047.1862675757923</v>
      </c>
      <c r="E59" s="141">
        <v>507.15137780983116</v>
      </c>
      <c r="F59" s="142">
        <v>1106.8155154892763</v>
      </c>
      <c r="G59" s="140">
        <v>729.45358171312807</v>
      </c>
      <c r="H59" s="140">
        <v>598.45581799621118</v>
      </c>
      <c r="I59" s="141">
        <v>456.87217284258492</v>
      </c>
      <c r="J59" s="78"/>
    </row>
    <row r="60" spans="1:13">
      <c r="A60" s="40" t="s">
        <v>8</v>
      </c>
      <c r="B60" s="69">
        <v>860.25727963614156</v>
      </c>
      <c r="C60" s="67">
        <v>333.63408777850771</v>
      </c>
      <c r="D60" s="67">
        <v>860.25727963614156</v>
      </c>
      <c r="E60" s="68">
        <v>333.63408777850771</v>
      </c>
      <c r="F60" s="69">
        <v>944.11162730769468</v>
      </c>
      <c r="G60" s="67">
        <v>586.18661209569154</v>
      </c>
      <c r="H60" s="67">
        <v>464.78341051424081</v>
      </c>
      <c r="I60" s="68">
        <v>334.62356908103203</v>
      </c>
      <c r="J60" s="78"/>
    </row>
    <row r="61" spans="1:13">
      <c r="A61" s="49" t="s">
        <v>9</v>
      </c>
      <c r="B61" s="71">
        <v>206.16242084789272</v>
      </c>
      <c r="C61" s="72">
        <v>193.36916686618224</v>
      </c>
      <c r="D61" s="72">
        <v>186.92898793965071</v>
      </c>
      <c r="E61" s="70">
        <v>173.51729003132345</v>
      </c>
      <c r="F61" s="71">
        <v>162.70388818158173</v>
      </c>
      <c r="G61" s="72">
        <v>143.2669696174365</v>
      </c>
      <c r="H61" s="72">
        <v>133.67240748197034</v>
      </c>
      <c r="I61" s="70">
        <v>122.24860376155287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5953.3871771999993</v>
      </c>
      <c r="C63" s="140">
        <v>9192.0300236000003</v>
      </c>
      <c r="D63" s="140">
        <v>1326.1018289000001</v>
      </c>
      <c r="E63" s="141">
        <v>3996.8708359999996</v>
      </c>
      <c r="F63" s="142">
        <v>13755.980703649999</v>
      </c>
      <c r="G63" s="140">
        <v>3319.87992145</v>
      </c>
      <c r="H63" s="140">
        <v>811.69828204999999</v>
      </c>
      <c r="I63" s="141">
        <v>2475.7322492499998</v>
      </c>
      <c r="J63" s="78"/>
    </row>
    <row r="64" spans="1:13">
      <c r="A64" s="143" t="s">
        <v>161</v>
      </c>
      <c r="B64" s="69">
        <v>4411.0909999999994</v>
      </c>
      <c r="C64" s="67">
        <v>7675.7170000000006</v>
      </c>
      <c r="D64" s="67">
        <v>129.85399999999998</v>
      </c>
      <c r="E64" s="68">
        <v>2904.3959999999997</v>
      </c>
      <c r="F64" s="69">
        <v>12571.194</v>
      </c>
      <c r="G64" s="67">
        <v>2425.1410000000001</v>
      </c>
      <c r="H64" s="67">
        <v>706.86</v>
      </c>
      <c r="I64" s="68">
        <v>1806.624</v>
      </c>
      <c r="J64" s="78"/>
    </row>
    <row r="65" spans="1:10">
      <c r="A65" s="144" t="s">
        <v>162</v>
      </c>
      <c r="B65" s="71">
        <v>1542.2961771999999</v>
      </c>
      <c r="C65" s="72">
        <v>1516.3130236</v>
      </c>
      <c r="D65" s="72">
        <v>1196.2478289000001</v>
      </c>
      <c r="E65" s="70">
        <v>1092.4748359999999</v>
      </c>
      <c r="F65" s="71">
        <v>1184.7867036500002</v>
      </c>
      <c r="G65" s="72">
        <v>894.73892145000002</v>
      </c>
      <c r="H65" s="72">
        <v>104.83828204999999</v>
      </c>
      <c r="I65" s="70">
        <v>669.10824924999997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80" zoomScaleNormal="80" workbookViewId="0">
      <pane ySplit="4" topLeftCell="A5" activePane="bottomLeft" state="frozen"/>
      <selection activeCell="B5" sqref="B5:I64"/>
      <selection pane="bottomLeft" activeCell="N43" sqref="N43"/>
    </sheetView>
  </sheetViews>
  <sheetFormatPr defaultRowHeight="14.25"/>
  <cols>
    <col min="1" max="1" width="51" style="36" customWidth="1"/>
    <col min="2" max="2" width="14.7109375" hidden="1" customWidth="1" collapsed="1"/>
    <col min="3" max="4" width="14.7109375" style="60" hidden="1" customWidth="1"/>
    <col min="5" max="8" width="14.7109375" style="60" customWidth="1"/>
    <col min="9" max="9" width="14.7109375" style="60" hidden="1" customWidth="1"/>
  </cols>
  <sheetData>
    <row r="1" spans="1:10" ht="15.75">
      <c r="A1" s="150" t="s">
        <v>165</v>
      </c>
      <c r="B1" s="150"/>
      <c r="C1" s="150"/>
      <c r="D1" s="150"/>
      <c r="E1" s="150"/>
      <c r="F1" s="150"/>
      <c r="G1" s="150"/>
      <c r="H1" s="150"/>
      <c r="I1" s="150"/>
    </row>
    <row r="2" spans="1:10">
      <c r="D2" s="151" t="s">
        <v>135</v>
      </c>
      <c r="E2" s="151"/>
      <c r="F2" s="151"/>
      <c r="G2" s="151"/>
      <c r="H2" s="151"/>
      <c r="I2" s="151"/>
    </row>
    <row r="3" spans="1:10" ht="26.45" customHeight="1">
      <c r="A3" s="37"/>
      <c r="B3" s="152" t="s">
        <v>139</v>
      </c>
      <c r="C3" s="152"/>
      <c r="D3" s="152"/>
      <c r="E3" s="152"/>
      <c r="F3" s="152" t="s">
        <v>153</v>
      </c>
      <c r="G3" s="152"/>
      <c r="H3" s="152"/>
      <c r="I3" s="152"/>
      <c r="J3" s="78"/>
    </row>
    <row r="4" spans="1:10" s="20" customFormat="1" ht="15">
      <c r="A4" s="38"/>
      <c r="B4" s="62" t="s">
        <v>140</v>
      </c>
      <c r="C4" s="62" t="s">
        <v>141</v>
      </c>
      <c r="D4" s="62" t="s">
        <v>142</v>
      </c>
      <c r="E4" s="62" t="s">
        <v>143</v>
      </c>
      <c r="F4" s="63" t="s">
        <v>154</v>
      </c>
      <c r="G4" s="62" t="s">
        <v>155</v>
      </c>
      <c r="H4" s="62" t="s">
        <v>156</v>
      </c>
      <c r="I4" s="62" t="s">
        <v>157</v>
      </c>
      <c r="J4" s="79"/>
    </row>
    <row r="5" spans="1:10" ht="15.6" customHeight="1">
      <c r="A5" s="39" t="s">
        <v>126</v>
      </c>
      <c r="B5" s="66">
        <v>0</v>
      </c>
      <c r="C5" s="64">
        <v>0</v>
      </c>
      <c r="D5" s="64">
        <v>0</v>
      </c>
      <c r="E5" s="65">
        <v>1152.9151479221312</v>
      </c>
      <c r="F5" s="66">
        <v>1397.1088683262776</v>
      </c>
      <c r="G5" s="64">
        <v>1850.5625241751336</v>
      </c>
      <c r="H5" s="64">
        <v>5050.6951626834207</v>
      </c>
      <c r="I5" s="65">
        <v>2167.224056157037</v>
      </c>
      <c r="J5" s="78"/>
    </row>
    <row r="6" spans="1:10">
      <c r="A6" s="40" t="s">
        <v>8</v>
      </c>
      <c r="B6" s="69">
        <v>0</v>
      </c>
      <c r="C6" s="67">
        <v>0</v>
      </c>
      <c r="D6" s="67">
        <v>0</v>
      </c>
      <c r="E6" s="68">
        <v>643.0491473660652</v>
      </c>
      <c r="F6" s="69">
        <v>831.24158515334739</v>
      </c>
      <c r="G6" s="67">
        <v>1420.5117951107236</v>
      </c>
      <c r="H6" s="67">
        <v>1685.6629461121281</v>
      </c>
      <c r="I6" s="68">
        <v>925.85909359653442</v>
      </c>
      <c r="J6" s="78"/>
    </row>
    <row r="7" spans="1:10">
      <c r="A7" s="40" t="s">
        <v>9</v>
      </c>
      <c r="B7" s="69">
        <v>0</v>
      </c>
      <c r="C7" s="67">
        <v>0</v>
      </c>
      <c r="D7" s="67">
        <v>0</v>
      </c>
      <c r="E7" s="68">
        <v>509.86600055606596</v>
      </c>
      <c r="F7" s="69">
        <v>565.86728317293023</v>
      </c>
      <c r="G7" s="67">
        <v>430.05072906441012</v>
      </c>
      <c r="H7" s="67">
        <v>3365.0322165712928</v>
      </c>
      <c r="I7" s="68">
        <v>1241.3649625605026</v>
      </c>
      <c r="J7" s="78"/>
    </row>
    <row r="8" spans="1:10">
      <c r="A8" s="41" t="s">
        <v>45</v>
      </c>
      <c r="B8" s="69"/>
      <c r="C8" s="67"/>
      <c r="D8" s="67"/>
      <c r="E8" s="68"/>
      <c r="F8" s="69"/>
      <c r="G8" s="67"/>
      <c r="H8" s="67"/>
      <c r="I8" s="68"/>
      <c r="J8" s="78"/>
    </row>
    <row r="9" spans="1:10">
      <c r="A9" s="42" t="s">
        <v>47</v>
      </c>
      <c r="B9" s="69">
        <v>0</v>
      </c>
      <c r="C9" s="67">
        <v>0</v>
      </c>
      <c r="D9" s="67">
        <v>0</v>
      </c>
      <c r="E9" s="68">
        <v>906.3596510635241</v>
      </c>
      <c r="F9" s="69">
        <v>1194.1536639813676</v>
      </c>
      <c r="G9" s="67">
        <v>1548.6256000764947</v>
      </c>
      <c r="H9" s="67">
        <v>1199.8406246142388</v>
      </c>
      <c r="I9" s="68">
        <v>1241.7953992496844</v>
      </c>
      <c r="J9" s="78"/>
    </row>
    <row r="10" spans="1:10">
      <c r="A10" s="43" t="s">
        <v>8</v>
      </c>
      <c r="B10" s="69">
        <v>0</v>
      </c>
      <c r="C10" s="67">
        <v>0</v>
      </c>
      <c r="D10" s="67">
        <v>0</v>
      </c>
      <c r="E10" s="68">
        <v>486.47026775897058</v>
      </c>
      <c r="F10" s="69">
        <v>711.97383766506516</v>
      </c>
      <c r="G10" s="67">
        <v>1199.0427726105459</v>
      </c>
      <c r="H10" s="67">
        <v>772.49264469506511</v>
      </c>
      <c r="I10" s="68">
        <v>818.65550910054594</v>
      </c>
      <c r="J10" s="78"/>
    </row>
    <row r="11" spans="1:10">
      <c r="A11" s="43" t="s">
        <v>9</v>
      </c>
      <c r="B11" s="69">
        <v>0</v>
      </c>
      <c r="C11" s="67">
        <v>0</v>
      </c>
      <c r="D11" s="67">
        <v>0</v>
      </c>
      <c r="E11" s="68">
        <v>419.88938330455346</v>
      </c>
      <c r="F11" s="69">
        <v>482.1798263163023</v>
      </c>
      <c r="G11" s="67">
        <v>349.58282746594892</v>
      </c>
      <c r="H11" s="67">
        <v>427.34797991917361</v>
      </c>
      <c r="I11" s="68">
        <v>423.13989014913841</v>
      </c>
      <c r="J11" s="78"/>
    </row>
    <row r="12" spans="1:10">
      <c r="A12" s="44" t="s">
        <v>48</v>
      </c>
      <c r="B12" s="69">
        <v>0</v>
      </c>
      <c r="C12" s="67">
        <v>0</v>
      </c>
      <c r="D12" s="67">
        <v>0</v>
      </c>
      <c r="E12" s="68">
        <v>0</v>
      </c>
      <c r="F12" s="69">
        <v>0</v>
      </c>
      <c r="G12" s="67">
        <v>0</v>
      </c>
      <c r="H12" s="67">
        <v>3774.1152779399999</v>
      </c>
      <c r="I12" s="68">
        <v>749.53472699999998</v>
      </c>
      <c r="J12" s="78"/>
    </row>
    <row r="13" spans="1:10">
      <c r="A13" s="45" t="s">
        <v>8</v>
      </c>
      <c r="B13" s="69">
        <v>0</v>
      </c>
      <c r="C13" s="67">
        <v>0</v>
      </c>
      <c r="D13" s="67">
        <v>0</v>
      </c>
      <c r="E13" s="68">
        <v>0</v>
      </c>
      <c r="F13" s="69">
        <v>0</v>
      </c>
      <c r="G13" s="67">
        <v>0</v>
      </c>
      <c r="H13" s="67">
        <v>912.35400000000004</v>
      </c>
      <c r="I13" s="68">
        <v>0</v>
      </c>
      <c r="J13" s="78"/>
    </row>
    <row r="14" spans="1:10">
      <c r="A14" s="45" t="s">
        <v>9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2861.7612779399997</v>
      </c>
      <c r="I14" s="68">
        <v>749.53472699999998</v>
      </c>
      <c r="J14" s="78"/>
    </row>
    <row r="15" spans="1:10">
      <c r="A15" s="44" t="s">
        <v>50</v>
      </c>
      <c r="B15" s="69">
        <v>0</v>
      </c>
      <c r="C15" s="67">
        <v>0</v>
      </c>
      <c r="D15" s="67">
        <v>0</v>
      </c>
      <c r="E15" s="68">
        <v>203.75754254161217</v>
      </c>
      <c r="F15" s="69">
        <v>159.80280613969359</v>
      </c>
      <c r="G15" s="67">
        <v>259.79916716390562</v>
      </c>
      <c r="H15" s="67">
        <v>33.665108595899206</v>
      </c>
      <c r="I15" s="68">
        <v>132.81977837406956</v>
      </c>
      <c r="J15" s="78"/>
    </row>
    <row r="16" spans="1:10">
      <c r="A16" s="45" t="s">
        <v>8</v>
      </c>
      <c r="B16" s="69">
        <v>0</v>
      </c>
      <c r="C16" s="67">
        <v>0</v>
      </c>
      <c r="D16" s="67">
        <v>0</v>
      </c>
      <c r="E16" s="68">
        <v>156.57887960709459</v>
      </c>
      <c r="F16" s="69">
        <v>119.26774748828228</v>
      </c>
      <c r="G16" s="67">
        <v>221.46902250017774</v>
      </c>
      <c r="H16" s="67">
        <v>0.81630141706272585</v>
      </c>
      <c r="I16" s="68">
        <v>107.20358449598835</v>
      </c>
      <c r="J16" s="78"/>
    </row>
    <row r="17" spans="1:10">
      <c r="A17" s="45" t="s">
        <v>9</v>
      </c>
      <c r="B17" s="69">
        <v>0</v>
      </c>
      <c r="C17" s="67">
        <v>0</v>
      </c>
      <c r="D17" s="67">
        <v>0</v>
      </c>
      <c r="E17" s="68">
        <v>47.178662934517575</v>
      </c>
      <c r="F17" s="69">
        <v>40.535058651411312</v>
      </c>
      <c r="G17" s="67">
        <v>38.330144663727893</v>
      </c>
      <c r="H17" s="67">
        <v>32.848807178836481</v>
      </c>
      <c r="I17" s="68">
        <v>25.616193878081194</v>
      </c>
      <c r="J17" s="78"/>
    </row>
    <row r="18" spans="1:10" ht="15.6" customHeight="1">
      <c r="A18" s="46" t="s">
        <v>6</v>
      </c>
      <c r="B18" s="66">
        <v>0</v>
      </c>
      <c r="C18" s="64">
        <v>0</v>
      </c>
      <c r="D18" s="64">
        <v>0</v>
      </c>
      <c r="E18" s="65">
        <v>289.45723416033366</v>
      </c>
      <c r="F18" s="66">
        <v>425.13444299141435</v>
      </c>
      <c r="G18" s="64">
        <v>111.21028634635564</v>
      </c>
      <c r="H18" s="64">
        <v>414.89677934864085</v>
      </c>
      <c r="I18" s="65">
        <v>103.47240925280973</v>
      </c>
      <c r="J18" s="78"/>
    </row>
    <row r="19" spans="1:10">
      <c r="A19" s="40" t="s">
        <v>8</v>
      </c>
      <c r="B19" s="69">
        <v>0</v>
      </c>
      <c r="C19" s="67">
        <v>0</v>
      </c>
      <c r="D19" s="67">
        <v>0</v>
      </c>
      <c r="E19" s="68">
        <v>244.81022640485421</v>
      </c>
      <c r="F19" s="69">
        <v>386.74766894302758</v>
      </c>
      <c r="G19" s="67">
        <v>80.438193431210181</v>
      </c>
      <c r="H19" s="67">
        <v>386.74766894302758</v>
      </c>
      <c r="I19" s="68">
        <v>80.438193431210181</v>
      </c>
      <c r="J19" s="78"/>
    </row>
    <row r="20" spans="1:10">
      <c r="A20" s="40" t="s">
        <v>9</v>
      </c>
      <c r="B20" s="69">
        <v>0</v>
      </c>
      <c r="C20" s="67">
        <v>0</v>
      </c>
      <c r="D20" s="67">
        <v>0</v>
      </c>
      <c r="E20" s="68">
        <v>44.647007755479457</v>
      </c>
      <c r="F20" s="69">
        <v>38.386774048386755</v>
      </c>
      <c r="G20" s="67">
        <v>30.772092915145464</v>
      </c>
      <c r="H20" s="67">
        <v>28.149110405613257</v>
      </c>
      <c r="I20" s="68">
        <v>23.034215821599549</v>
      </c>
      <c r="J20" s="78"/>
    </row>
    <row r="21" spans="1:10">
      <c r="A21" s="41" t="s">
        <v>45</v>
      </c>
      <c r="B21" s="69"/>
      <c r="C21" s="67"/>
      <c r="D21" s="67"/>
      <c r="E21" s="68"/>
      <c r="F21" s="69"/>
      <c r="G21" s="67"/>
      <c r="H21" s="67"/>
      <c r="I21" s="68"/>
      <c r="J21" s="78"/>
    </row>
    <row r="22" spans="1:10">
      <c r="A22" s="42" t="s">
        <v>47</v>
      </c>
      <c r="B22" s="69">
        <v>0</v>
      </c>
      <c r="C22" s="67">
        <v>0</v>
      </c>
      <c r="D22" s="67">
        <v>0</v>
      </c>
      <c r="E22" s="68">
        <v>288.35084469707118</v>
      </c>
      <c r="F22" s="69">
        <v>424.01889063731971</v>
      </c>
      <c r="G22" s="67">
        <v>110.12096394714013</v>
      </c>
      <c r="H22" s="67">
        <v>413.7832497849983</v>
      </c>
      <c r="I22" s="68">
        <v>102.35887968916721</v>
      </c>
      <c r="J22" s="78"/>
    </row>
    <row r="23" spans="1:10">
      <c r="A23" s="43" t="s">
        <v>8</v>
      </c>
      <c r="B23" s="69">
        <v>0</v>
      </c>
      <c r="C23" s="67">
        <v>0</v>
      </c>
      <c r="D23" s="67">
        <v>0</v>
      </c>
      <c r="E23" s="68">
        <v>244.81022640485421</v>
      </c>
      <c r="F23" s="69">
        <v>386.74766894302758</v>
      </c>
      <c r="G23" s="67">
        <v>80.438193431210181</v>
      </c>
      <c r="H23" s="67">
        <v>386.74766894302758</v>
      </c>
      <c r="I23" s="68">
        <v>80.438193431210181</v>
      </c>
      <c r="J23" s="78"/>
    </row>
    <row r="24" spans="1:10">
      <c r="A24" s="43" t="s">
        <v>9</v>
      </c>
      <c r="B24" s="69">
        <v>0</v>
      </c>
      <c r="C24" s="67">
        <v>0</v>
      </c>
      <c r="D24" s="67">
        <v>0</v>
      </c>
      <c r="E24" s="68">
        <v>43.540618292216969</v>
      </c>
      <c r="F24" s="69">
        <v>37.271221694292109</v>
      </c>
      <c r="G24" s="67">
        <v>29.682770515929953</v>
      </c>
      <c r="H24" s="67">
        <v>27.035580841970734</v>
      </c>
      <c r="I24" s="68">
        <v>21.920686257957026</v>
      </c>
      <c r="J24" s="78"/>
    </row>
    <row r="25" spans="1:10" ht="15.6" customHeight="1">
      <c r="A25" s="46" t="s">
        <v>127</v>
      </c>
      <c r="B25" s="66">
        <v>0</v>
      </c>
      <c r="C25" s="64">
        <v>0</v>
      </c>
      <c r="D25" s="64">
        <v>0</v>
      </c>
      <c r="E25" s="65">
        <v>151.92777368241244</v>
      </c>
      <c r="F25" s="66">
        <v>167.47118339720345</v>
      </c>
      <c r="G25" s="64">
        <v>82.602554721475016</v>
      </c>
      <c r="H25" s="64">
        <v>101.02286588820039</v>
      </c>
      <c r="I25" s="65">
        <v>74.7847125758815</v>
      </c>
      <c r="J25" s="78"/>
    </row>
    <row r="26" spans="1:10">
      <c r="A26" s="40" t="s">
        <v>8</v>
      </c>
      <c r="B26" s="69">
        <v>0</v>
      </c>
      <c r="C26" s="67">
        <v>0</v>
      </c>
      <c r="D26" s="67">
        <v>0</v>
      </c>
      <c r="E26" s="68">
        <v>134.84406349922943</v>
      </c>
      <c r="F26" s="69">
        <v>150.40794730970649</v>
      </c>
      <c r="G26" s="67">
        <v>69.625318181661541</v>
      </c>
      <c r="H26" s="67">
        <v>88.985427234246117</v>
      </c>
      <c r="I26" s="68">
        <v>64.041047580090108</v>
      </c>
      <c r="J26" s="78"/>
    </row>
    <row r="27" spans="1:10">
      <c r="A27" s="40" t="s">
        <v>9</v>
      </c>
      <c r="B27" s="69">
        <v>0</v>
      </c>
      <c r="C27" s="67">
        <v>0</v>
      </c>
      <c r="D27" s="67">
        <v>0</v>
      </c>
      <c r="E27" s="68">
        <v>17.083710183183012</v>
      </c>
      <c r="F27" s="69">
        <v>17.06323608749695</v>
      </c>
      <c r="G27" s="67">
        <v>12.977236539813472</v>
      </c>
      <c r="H27" s="67">
        <v>12.037438653954261</v>
      </c>
      <c r="I27" s="68">
        <v>10.743664995791388</v>
      </c>
      <c r="J27" s="78"/>
    </row>
    <row r="28" spans="1:10">
      <c r="A28" s="41" t="s">
        <v>45</v>
      </c>
      <c r="B28" s="69"/>
      <c r="C28" s="67"/>
      <c r="D28" s="67"/>
      <c r="E28" s="68"/>
      <c r="F28" s="69"/>
      <c r="G28" s="67"/>
      <c r="H28" s="67"/>
      <c r="I28" s="68"/>
      <c r="J28" s="78"/>
    </row>
    <row r="29" spans="1:10">
      <c r="A29" s="42" t="s">
        <v>47</v>
      </c>
      <c r="B29" s="69">
        <v>0</v>
      </c>
      <c r="C29" s="67">
        <v>0</v>
      </c>
      <c r="D29" s="67">
        <v>0</v>
      </c>
      <c r="E29" s="68">
        <v>92.562298815274787</v>
      </c>
      <c r="F29" s="69">
        <v>90.294410725696082</v>
      </c>
      <c r="G29" s="67">
        <v>68.453449171568906</v>
      </c>
      <c r="H29" s="67">
        <v>35.082672199983236</v>
      </c>
      <c r="I29" s="68">
        <v>64.952588204169729</v>
      </c>
      <c r="J29" s="78"/>
    </row>
    <row r="30" spans="1:10">
      <c r="A30" s="43" t="s">
        <v>8</v>
      </c>
      <c r="B30" s="69">
        <v>0</v>
      </c>
      <c r="C30" s="67">
        <v>0</v>
      </c>
      <c r="D30" s="67">
        <v>0</v>
      </c>
      <c r="E30" s="68">
        <v>83.135690896028123</v>
      </c>
      <c r="F30" s="69">
        <v>81.332555013129749</v>
      </c>
      <c r="G30" s="67">
        <v>61.593692259359742</v>
      </c>
      <c r="H30" s="67">
        <v>28.03651779404295</v>
      </c>
      <c r="I30" s="68">
        <v>59.792999237293174</v>
      </c>
      <c r="J30" s="78"/>
    </row>
    <row r="31" spans="1:10">
      <c r="A31" s="43" t="s">
        <v>9</v>
      </c>
      <c r="B31" s="69">
        <v>0</v>
      </c>
      <c r="C31" s="67">
        <v>0</v>
      </c>
      <c r="D31" s="67">
        <v>0</v>
      </c>
      <c r="E31" s="68">
        <v>9.4266079192466599</v>
      </c>
      <c r="F31" s="69">
        <v>8.9618557125663258</v>
      </c>
      <c r="G31" s="67">
        <v>6.8597569122091615</v>
      </c>
      <c r="H31" s="67">
        <v>7.0461544059402819</v>
      </c>
      <c r="I31" s="68">
        <v>5.1595889668765524</v>
      </c>
      <c r="J31" s="78"/>
    </row>
    <row r="32" spans="1:10">
      <c r="A32" s="44" t="s">
        <v>48</v>
      </c>
      <c r="B32" s="69">
        <v>0</v>
      </c>
      <c r="C32" s="67">
        <v>0</v>
      </c>
      <c r="D32" s="67">
        <v>0</v>
      </c>
      <c r="E32" s="68">
        <v>5.2368421100000004</v>
      </c>
      <c r="F32" s="69">
        <v>58.505845589999993</v>
      </c>
      <c r="G32" s="67">
        <v>5.2368421100000004</v>
      </c>
      <c r="H32" s="67">
        <v>49.667048279999996</v>
      </c>
      <c r="I32" s="68">
        <v>5.2368421100000004</v>
      </c>
      <c r="J32" s="78"/>
    </row>
    <row r="33" spans="1:13">
      <c r="A33" s="45" t="s">
        <v>8</v>
      </c>
      <c r="B33" s="69">
        <v>0</v>
      </c>
      <c r="C33" s="67">
        <v>0</v>
      </c>
      <c r="D33" s="67">
        <v>0</v>
      </c>
      <c r="E33" s="68">
        <v>0</v>
      </c>
      <c r="F33" s="69">
        <v>51.533187499999997</v>
      </c>
      <c r="G33" s="67">
        <v>0</v>
      </c>
      <c r="H33" s="67">
        <v>45.283187499999997</v>
      </c>
      <c r="I33" s="68">
        <v>0</v>
      </c>
      <c r="J33" s="78"/>
    </row>
    <row r="34" spans="1:13">
      <c r="A34" s="45" t="s">
        <v>9</v>
      </c>
      <c r="B34" s="69">
        <v>0</v>
      </c>
      <c r="C34" s="67">
        <v>0</v>
      </c>
      <c r="D34" s="67">
        <v>0</v>
      </c>
      <c r="E34" s="68">
        <v>5.2368421100000004</v>
      </c>
      <c r="F34" s="69">
        <v>6.9726580899999995</v>
      </c>
      <c r="G34" s="67">
        <v>5.2368421100000004</v>
      </c>
      <c r="H34" s="67">
        <v>4.38386078</v>
      </c>
      <c r="I34" s="68">
        <v>5.2368421100000004</v>
      </c>
      <c r="J34" s="78"/>
    </row>
    <row r="35" spans="1:13">
      <c r="A35" s="44" t="s">
        <v>52</v>
      </c>
      <c r="B35" s="69">
        <v>0</v>
      </c>
      <c r="C35" s="67">
        <v>0</v>
      </c>
      <c r="D35" s="67">
        <v>0</v>
      </c>
      <c r="E35" s="68">
        <v>54.128632757137673</v>
      </c>
      <c r="F35" s="69">
        <v>18.670927081507354</v>
      </c>
      <c r="G35" s="67">
        <v>8.9122634399061216</v>
      </c>
      <c r="H35" s="67">
        <v>16.273145408217136</v>
      </c>
      <c r="I35" s="68">
        <v>4.5952822617117706</v>
      </c>
      <c r="J35" s="78"/>
    </row>
    <row r="36" spans="1:13">
      <c r="A36" s="45" t="s">
        <v>8</v>
      </c>
      <c r="B36" s="69">
        <v>0</v>
      </c>
      <c r="C36" s="67">
        <v>0</v>
      </c>
      <c r="D36" s="67">
        <v>0</v>
      </c>
      <c r="E36" s="68">
        <v>51.708372603201319</v>
      </c>
      <c r="F36" s="69">
        <v>17.54220479657673</v>
      </c>
      <c r="G36" s="67">
        <v>8.03162592230181</v>
      </c>
      <c r="H36" s="67">
        <v>15.665721940203156</v>
      </c>
      <c r="I36" s="68">
        <v>4.2480483427969364</v>
      </c>
      <c r="J36" s="78"/>
    </row>
    <row r="37" spans="1:13">
      <c r="A37" s="45" t="s">
        <v>9</v>
      </c>
      <c r="B37" s="69">
        <v>0</v>
      </c>
      <c r="C37" s="67">
        <v>0</v>
      </c>
      <c r="D37" s="67">
        <v>0</v>
      </c>
      <c r="E37" s="68">
        <v>2.4202601539363524</v>
      </c>
      <c r="F37" s="69">
        <v>1.1287222849306233</v>
      </c>
      <c r="G37" s="67">
        <v>0.88063751760431108</v>
      </c>
      <c r="H37" s="67">
        <v>0.60742346801397895</v>
      </c>
      <c r="I37" s="68">
        <v>0.34723391891483418</v>
      </c>
      <c r="J37" s="78"/>
    </row>
    <row r="38" spans="1:13" ht="15.6" customHeight="1">
      <c r="A38" s="46" t="s">
        <v>128</v>
      </c>
      <c r="B38" s="66">
        <v>0</v>
      </c>
      <c r="C38" s="64">
        <v>3.0000000000000001E-3</v>
      </c>
      <c r="D38" s="64">
        <v>0</v>
      </c>
      <c r="E38" s="65">
        <v>1169.6520882636651</v>
      </c>
      <c r="F38" s="66">
        <v>891.93753977769586</v>
      </c>
      <c r="G38" s="64">
        <v>946.6357469745742</v>
      </c>
      <c r="H38" s="64">
        <v>1048.8083483355172</v>
      </c>
      <c r="I38" s="65">
        <v>1048.4741427342155</v>
      </c>
      <c r="J38" s="78"/>
    </row>
    <row r="39" spans="1:13">
      <c r="A39" s="40" t="s">
        <v>8</v>
      </c>
      <c r="B39" s="69">
        <v>0</v>
      </c>
      <c r="C39" s="67">
        <v>0</v>
      </c>
      <c r="D39" s="67">
        <v>0</v>
      </c>
      <c r="E39" s="68">
        <v>895.26618551514912</v>
      </c>
      <c r="F39" s="69">
        <v>648.82065858562271</v>
      </c>
      <c r="G39" s="67">
        <v>772.64017527869873</v>
      </c>
      <c r="H39" s="67">
        <v>654.41171439062623</v>
      </c>
      <c r="I39" s="68">
        <v>620.07791559413045</v>
      </c>
      <c r="J39" s="78"/>
    </row>
    <row r="40" spans="1:13">
      <c r="A40" s="40" t="s">
        <v>9</v>
      </c>
      <c r="B40" s="69">
        <v>0</v>
      </c>
      <c r="C40" s="67">
        <v>3.0000000000000001E-3</v>
      </c>
      <c r="D40" s="67">
        <v>0</v>
      </c>
      <c r="E40" s="68">
        <v>274.38590274851606</v>
      </c>
      <c r="F40" s="69">
        <v>243.11688119207315</v>
      </c>
      <c r="G40" s="67">
        <v>173.99557169587553</v>
      </c>
      <c r="H40" s="67">
        <v>394.39663394489094</v>
      </c>
      <c r="I40" s="68">
        <v>428.39622714008505</v>
      </c>
      <c r="J40" s="78"/>
      <c r="M40" s="23"/>
    </row>
    <row r="41" spans="1:13">
      <c r="A41" s="41" t="s">
        <v>45</v>
      </c>
      <c r="B41" s="69"/>
      <c r="C41" s="67"/>
      <c r="D41" s="67"/>
      <c r="E41" s="68"/>
      <c r="F41" s="69"/>
      <c r="G41" s="67"/>
      <c r="H41" s="67"/>
      <c r="I41" s="68"/>
      <c r="J41" s="78"/>
      <c r="M41" s="23"/>
    </row>
    <row r="42" spans="1:13">
      <c r="A42" s="42" t="s">
        <v>47</v>
      </c>
      <c r="B42" s="69">
        <v>0</v>
      </c>
      <c r="C42" s="67">
        <v>0</v>
      </c>
      <c r="D42" s="67">
        <v>0</v>
      </c>
      <c r="E42" s="68">
        <v>1145.9685055436655</v>
      </c>
      <c r="F42" s="69">
        <v>855.79090109769561</v>
      </c>
      <c r="G42" s="67">
        <v>525.02716425457436</v>
      </c>
      <c r="H42" s="67">
        <v>691.19664465069309</v>
      </c>
      <c r="I42" s="68">
        <v>762.59638732421581</v>
      </c>
      <c r="J42" s="78"/>
      <c r="M42" s="23"/>
    </row>
    <row r="43" spans="1:13">
      <c r="A43" s="43" t="s">
        <v>8</v>
      </c>
      <c r="B43" s="69">
        <v>0</v>
      </c>
      <c r="C43" s="67">
        <v>0</v>
      </c>
      <c r="D43" s="67">
        <v>0</v>
      </c>
      <c r="E43" s="68">
        <v>895.26618551514935</v>
      </c>
      <c r="F43" s="69">
        <v>648.82065858562248</v>
      </c>
      <c r="G43" s="67">
        <v>372.64017527869879</v>
      </c>
      <c r="H43" s="67">
        <v>495.28671439062606</v>
      </c>
      <c r="I43" s="68">
        <v>620.07791559413067</v>
      </c>
      <c r="J43" s="78"/>
      <c r="M43" s="23"/>
    </row>
    <row r="44" spans="1:13">
      <c r="A44" s="43" t="s">
        <v>9</v>
      </c>
      <c r="B44" s="69">
        <v>0</v>
      </c>
      <c r="C44" s="67">
        <v>0</v>
      </c>
      <c r="D44" s="67">
        <v>0</v>
      </c>
      <c r="E44" s="68">
        <v>250.70232002851617</v>
      </c>
      <c r="F44" s="69">
        <v>206.97024251207313</v>
      </c>
      <c r="G44" s="67">
        <v>152.38698897587554</v>
      </c>
      <c r="H44" s="67">
        <v>195.909930260067</v>
      </c>
      <c r="I44" s="68">
        <v>142.51847173008508</v>
      </c>
      <c r="J44" s="78"/>
      <c r="M44" s="23"/>
    </row>
    <row r="45" spans="1:13">
      <c r="A45" s="47" t="s">
        <v>61</v>
      </c>
      <c r="B45" s="69">
        <v>0</v>
      </c>
      <c r="C45" s="67">
        <v>0</v>
      </c>
      <c r="D45" s="67">
        <v>0</v>
      </c>
      <c r="E45" s="68">
        <v>72.873577779999977</v>
      </c>
      <c r="F45" s="69">
        <v>352.33892995999997</v>
      </c>
      <c r="G45" s="67">
        <v>70.790260109999991</v>
      </c>
      <c r="H45" s="67">
        <v>108.88952338000006</v>
      </c>
      <c r="I45" s="68">
        <v>63.792783719999989</v>
      </c>
      <c r="J45" s="78"/>
      <c r="M45" s="23"/>
    </row>
    <row r="46" spans="1:13">
      <c r="A46" s="48" t="s">
        <v>8</v>
      </c>
      <c r="B46" s="69">
        <v>0</v>
      </c>
      <c r="C46" s="67">
        <v>0</v>
      </c>
      <c r="D46" s="67">
        <v>0</v>
      </c>
      <c r="E46" s="68">
        <v>28.154072599999985</v>
      </c>
      <c r="F46" s="69">
        <v>290.52462395999999</v>
      </c>
      <c r="G46" s="67">
        <v>35.905517459999992</v>
      </c>
      <c r="H46" s="67">
        <v>59.810146740000057</v>
      </c>
      <c r="I46" s="68">
        <v>36.080517459999989</v>
      </c>
      <c r="J46" s="78"/>
      <c r="M46" s="23"/>
    </row>
    <row r="47" spans="1:13">
      <c r="A47" s="48" t="s">
        <v>9</v>
      </c>
      <c r="B47" s="69">
        <v>0</v>
      </c>
      <c r="C47" s="67">
        <v>0</v>
      </c>
      <c r="D47" s="67">
        <v>0</v>
      </c>
      <c r="E47" s="68">
        <v>44.719505179999999</v>
      </c>
      <c r="F47" s="69">
        <v>61.814305999999995</v>
      </c>
      <c r="G47" s="67">
        <v>34.88474265</v>
      </c>
      <c r="H47" s="67">
        <v>49.07937664</v>
      </c>
      <c r="I47" s="68">
        <v>27.71226626</v>
      </c>
      <c r="J47" s="78"/>
      <c r="M47" s="23"/>
    </row>
    <row r="48" spans="1:13">
      <c r="A48" s="44" t="s">
        <v>48</v>
      </c>
      <c r="B48" s="69">
        <v>0</v>
      </c>
      <c r="C48" s="67">
        <v>3.0000000000000001E-3</v>
      </c>
      <c r="D48" s="67">
        <v>0</v>
      </c>
      <c r="E48" s="68">
        <v>23.68358272</v>
      </c>
      <c r="F48" s="69">
        <v>36.146638679999995</v>
      </c>
      <c r="G48" s="67">
        <v>421.60858272000002</v>
      </c>
      <c r="H48" s="67">
        <v>357.61170368482402</v>
      </c>
      <c r="I48" s="68">
        <v>285.87775540999996</v>
      </c>
      <c r="J48" s="78"/>
      <c r="M48" s="23"/>
    </row>
    <row r="49" spans="1:13">
      <c r="A49" s="45" t="s">
        <v>8</v>
      </c>
      <c r="B49" s="69">
        <v>0</v>
      </c>
      <c r="C49" s="67">
        <v>0</v>
      </c>
      <c r="D49" s="67">
        <v>0</v>
      </c>
      <c r="E49" s="68">
        <v>0</v>
      </c>
      <c r="F49" s="69">
        <v>0</v>
      </c>
      <c r="G49" s="67">
        <v>400</v>
      </c>
      <c r="H49" s="67">
        <v>159.125</v>
      </c>
      <c r="I49" s="68">
        <v>0</v>
      </c>
      <c r="J49" s="78"/>
      <c r="M49" s="23"/>
    </row>
    <row r="50" spans="1:13">
      <c r="A50" s="45" t="s">
        <v>9</v>
      </c>
      <c r="B50" s="69">
        <v>0</v>
      </c>
      <c r="C50" s="67">
        <v>3.0000000000000001E-3</v>
      </c>
      <c r="D50" s="67">
        <v>0</v>
      </c>
      <c r="E50" s="68">
        <v>23.68358272</v>
      </c>
      <c r="F50" s="69">
        <v>36.146638679999995</v>
      </c>
      <c r="G50" s="67">
        <v>21.608582719999998</v>
      </c>
      <c r="H50" s="67">
        <v>198.48670368482402</v>
      </c>
      <c r="I50" s="68">
        <v>285.87775540999996</v>
      </c>
      <c r="J50" s="78"/>
      <c r="M50" s="23"/>
    </row>
    <row r="51" spans="1:13" ht="15.6" customHeight="1">
      <c r="A51" s="46" t="s">
        <v>40</v>
      </c>
      <c r="B51" s="66">
        <v>0</v>
      </c>
      <c r="C51" s="64">
        <v>0</v>
      </c>
      <c r="D51" s="64">
        <v>0</v>
      </c>
      <c r="E51" s="65">
        <v>3021.0438497633768</v>
      </c>
      <c r="F51" s="66">
        <v>903.56407069922511</v>
      </c>
      <c r="G51" s="64">
        <v>641.1209266352821</v>
      </c>
      <c r="H51" s="64">
        <v>324.63274925467249</v>
      </c>
      <c r="I51" s="65">
        <v>1323.9924263949117</v>
      </c>
      <c r="J51" s="78"/>
    </row>
    <row r="52" spans="1:13">
      <c r="A52" s="40" t="s">
        <v>8</v>
      </c>
      <c r="B52" s="69">
        <v>0</v>
      </c>
      <c r="C52" s="67">
        <v>0</v>
      </c>
      <c r="D52" s="67">
        <v>0</v>
      </c>
      <c r="E52" s="68">
        <v>2761.5272264009982</v>
      </c>
      <c r="F52" s="69">
        <v>752.64683133198753</v>
      </c>
      <c r="G52" s="67">
        <v>543.529421472801</v>
      </c>
      <c r="H52" s="67">
        <v>243.35325901310148</v>
      </c>
      <c r="I52" s="68">
        <v>992.74520032697319</v>
      </c>
      <c r="J52" s="78"/>
    </row>
    <row r="53" spans="1:13">
      <c r="A53" s="49" t="s">
        <v>9</v>
      </c>
      <c r="B53" s="71">
        <v>0</v>
      </c>
      <c r="C53" s="67">
        <v>0</v>
      </c>
      <c r="D53" s="67">
        <v>0</v>
      </c>
      <c r="E53" s="70">
        <v>259.51662336237882</v>
      </c>
      <c r="F53" s="71">
        <v>150.91723936723758</v>
      </c>
      <c r="G53" s="72">
        <v>97.591505162481099</v>
      </c>
      <c r="H53" s="72">
        <v>81.279490241570997</v>
      </c>
      <c r="I53" s="70">
        <v>331.24722606793858</v>
      </c>
      <c r="J53" s="78"/>
    </row>
    <row r="54" spans="1:13" ht="15.6" customHeight="1">
      <c r="A54" s="50" t="s">
        <v>7</v>
      </c>
      <c r="B54" s="58">
        <v>0</v>
      </c>
      <c r="C54" s="56">
        <v>3.0000000000000001E-3</v>
      </c>
      <c r="D54" s="56">
        <v>0</v>
      </c>
      <c r="E54" s="57">
        <v>5784.9960937919195</v>
      </c>
      <c r="F54" s="58">
        <v>3785.2161051918165</v>
      </c>
      <c r="G54" s="56">
        <v>3632.1320388528211</v>
      </c>
      <c r="H54" s="56">
        <v>6940.0559055104513</v>
      </c>
      <c r="I54" s="57">
        <v>4717.9477471148548</v>
      </c>
      <c r="J54" s="78"/>
    </row>
    <row r="55" spans="1:13">
      <c r="A55" s="51" t="s">
        <v>8</v>
      </c>
      <c r="B55" s="69">
        <v>0</v>
      </c>
      <c r="C55" s="67">
        <v>0</v>
      </c>
      <c r="D55" s="67">
        <v>0</v>
      </c>
      <c r="E55" s="68">
        <v>4679.4968491862965</v>
      </c>
      <c r="F55" s="69">
        <v>2769.8646913236917</v>
      </c>
      <c r="G55" s="67">
        <v>2886.7449034750953</v>
      </c>
      <c r="H55" s="67">
        <v>3059.1610156931292</v>
      </c>
      <c r="I55" s="68">
        <v>2683.1614505289381</v>
      </c>
      <c r="J55" s="78"/>
    </row>
    <row r="56" spans="1:13">
      <c r="A56" s="52" t="s">
        <v>9</v>
      </c>
      <c r="B56" s="71">
        <v>0</v>
      </c>
      <c r="C56" s="72">
        <v>3.0000000000000001E-3</v>
      </c>
      <c r="D56" s="72">
        <v>0</v>
      </c>
      <c r="E56" s="70">
        <v>1105.4992446056233</v>
      </c>
      <c r="F56" s="71">
        <v>1015.3514138681247</v>
      </c>
      <c r="G56" s="72">
        <v>745.3871353777256</v>
      </c>
      <c r="H56" s="72">
        <v>3880.8948898173221</v>
      </c>
      <c r="I56" s="70">
        <v>2034.7862965859169</v>
      </c>
      <c r="J56" s="78"/>
    </row>
    <row r="57" spans="1:13" ht="6" customHeight="1">
      <c r="A57" s="53"/>
      <c r="B57" s="60"/>
    </row>
    <row r="58" spans="1:13" ht="25.5">
      <c r="A58" s="54" t="s">
        <v>25</v>
      </c>
      <c r="B58" s="75">
        <v>0</v>
      </c>
      <c r="C58" s="73">
        <v>0</v>
      </c>
      <c r="D58" s="140">
        <v>0</v>
      </c>
      <c r="E58" s="141">
        <v>696.71218891102671</v>
      </c>
      <c r="F58" s="142">
        <v>1035.2171627934172</v>
      </c>
      <c r="G58" s="140">
        <v>499.79279485028735</v>
      </c>
      <c r="H58" s="140">
        <v>1009.2210194732497</v>
      </c>
      <c r="I58" s="141">
        <v>479.88826150815828</v>
      </c>
      <c r="J58" s="78"/>
    </row>
    <row r="59" spans="1:13">
      <c r="A59" s="40" t="s">
        <v>8</v>
      </c>
      <c r="B59" s="69">
        <v>0</v>
      </c>
      <c r="C59" s="67">
        <v>0</v>
      </c>
      <c r="D59" s="67">
        <v>0</v>
      </c>
      <c r="E59" s="68">
        <v>491.36827586532024</v>
      </c>
      <c r="F59" s="69">
        <v>843.14195900744357</v>
      </c>
      <c r="G59" s="67">
        <v>326.99624289167622</v>
      </c>
      <c r="H59" s="67">
        <v>843.14195900744357</v>
      </c>
      <c r="I59" s="68">
        <v>326.99624289167622</v>
      </c>
      <c r="J59" s="78"/>
    </row>
    <row r="60" spans="1:13">
      <c r="A60" s="49" t="s">
        <v>9</v>
      </c>
      <c r="B60" s="71">
        <v>0</v>
      </c>
      <c r="C60" s="72">
        <v>0</v>
      </c>
      <c r="D60" s="72">
        <v>0</v>
      </c>
      <c r="E60" s="70">
        <v>205.3439130457065</v>
      </c>
      <c r="F60" s="71">
        <v>192.07520378597371</v>
      </c>
      <c r="G60" s="72">
        <v>172.79655195861116</v>
      </c>
      <c r="H60" s="72">
        <v>166.07906046580609</v>
      </c>
      <c r="I60" s="70">
        <v>152.89201861648203</v>
      </c>
      <c r="J60" s="78"/>
    </row>
    <row r="61" spans="1:13" ht="5.25" customHeight="1">
      <c r="A61" s="53"/>
      <c r="B61" s="60"/>
    </row>
    <row r="62" spans="1:13" ht="31.15" customHeight="1">
      <c r="A62" s="54" t="s">
        <v>60</v>
      </c>
      <c r="B62" s="75">
        <v>0</v>
      </c>
      <c r="C62" s="73">
        <v>0</v>
      </c>
      <c r="D62" s="140">
        <v>0</v>
      </c>
      <c r="E62" s="141">
        <v>7325.4965717499999</v>
      </c>
      <c r="F62" s="142">
        <v>5036.4033457999994</v>
      </c>
      <c r="G62" s="140">
        <v>9496.0147281499994</v>
      </c>
      <c r="H62" s="140">
        <v>1231.0858902</v>
      </c>
      <c r="I62" s="141">
        <v>4857.0333474500003</v>
      </c>
      <c r="J62" s="78"/>
    </row>
    <row r="63" spans="1:13">
      <c r="A63" s="143" t="s">
        <v>161</v>
      </c>
      <c r="B63" s="69">
        <v>0</v>
      </c>
      <c r="C63" s="67">
        <v>0</v>
      </c>
      <c r="D63" s="67">
        <v>0</v>
      </c>
      <c r="E63" s="68">
        <v>5601.9759999999997</v>
      </c>
      <c r="F63" s="69">
        <v>3554.0929999999998</v>
      </c>
      <c r="G63" s="67">
        <v>8094.3349999999991</v>
      </c>
      <c r="H63" s="67">
        <v>29.850999999999999</v>
      </c>
      <c r="I63" s="68">
        <v>3920.2849999999999</v>
      </c>
      <c r="J63" s="78"/>
    </row>
    <row r="64" spans="1:13">
      <c r="A64" s="144" t="s">
        <v>162</v>
      </c>
      <c r="B64" s="71">
        <v>0</v>
      </c>
      <c r="C64" s="72">
        <v>0</v>
      </c>
      <c r="D64" s="72">
        <v>0</v>
      </c>
      <c r="E64" s="70">
        <v>1723.52057175</v>
      </c>
      <c r="F64" s="71">
        <v>1482.3103457999998</v>
      </c>
      <c r="G64" s="72">
        <v>1401.6797281500001</v>
      </c>
      <c r="H64" s="72">
        <v>1201.2348901999999</v>
      </c>
      <c r="I64" s="70">
        <v>936.74834744999998</v>
      </c>
      <c r="J64" s="78"/>
    </row>
    <row r="65" spans="1:10" ht="6.75" customHeight="1">
      <c r="A65" s="53"/>
      <c r="J65" s="80"/>
    </row>
    <row r="66" spans="1:10">
      <c r="A66" s="55" t="s">
        <v>129</v>
      </c>
    </row>
    <row r="67" spans="1:10">
      <c r="A67" s="55" t="s">
        <v>130</v>
      </c>
    </row>
    <row r="68" spans="1:10">
      <c r="A68" s="55" t="s">
        <v>131</v>
      </c>
    </row>
    <row r="69" spans="1:10">
      <c r="A69" s="55" t="s">
        <v>132</v>
      </c>
    </row>
  </sheetData>
  <mergeCells count="4">
    <mergeCell ref="A1:I1"/>
    <mergeCell ref="D2:I2"/>
    <mergeCell ref="B3:E3"/>
    <mergeCell ref="F3:I3"/>
  </mergeCells>
  <pageMargins left="0.15748031496062992" right="0.15748031496062992" top="0.63" bottom="0.27" header="0.31496062992125984" footer="0.17"/>
  <pageSetup paperSize="9" scale="79" orientation="portrait" r:id="rId1"/>
  <headerFooter>
    <oddFooter xml:space="preserve">&amp;R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80" zoomScaleNormal="80" workbookViewId="0">
      <pane ySplit="4" topLeftCell="A5" activePane="bottomLeft" state="frozen"/>
      <selection activeCell="B5" sqref="B5:I64"/>
      <selection pane="bottomLeft" activeCell="H4" sqref="H1:I1048576"/>
    </sheetView>
  </sheetViews>
  <sheetFormatPr defaultRowHeight="14.25"/>
  <cols>
    <col min="1" max="1" width="51" style="36" customWidth="1"/>
    <col min="2" max="2" width="14.7109375" hidden="1" customWidth="1" collapsed="1"/>
    <col min="3" max="3" width="14.7109375" style="60" hidden="1" customWidth="1"/>
    <col min="4" max="7" width="14.7109375" style="60" customWidth="1"/>
    <col min="8" max="9" width="14.7109375" style="60" hidden="1" customWidth="1"/>
  </cols>
  <sheetData>
    <row r="1" spans="1:10" ht="15.75">
      <c r="A1" s="150" t="s">
        <v>164</v>
      </c>
      <c r="B1" s="150"/>
      <c r="C1" s="150"/>
      <c r="D1" s="150"/>
      <c r="E1" s="150"/>
      <c r="F1" s="150"/>
      <c r="G1" s="150"/>
      <c r="H1" s="150"/>
      <c r="I1" s="150"/>
    </row>
    <row r="2" spans="1:10">
      <c r="D2" s="151" t="s">
        <v>135</v>
      </c>
      <c r="E2" s="151"/>
      <c r="F2" s="151"/>
      <c r="G2" s="151"/>
      <c r="H2" s="151"/>
      <c r="I2" s="151"/>
    </row>
    <row r="3" spans="1:10" ht="26.45" customHeight="1">
      <c r="A3" s="37"/>
      <c r="B3" s="152" t="s">
        <v>139</v>
      </c>
      <c r="C3" s="152"/>
      <c r="D3" s="152"/>
      <c r="E3" s="152"/>
      <c r="F3" s="152" t="s">
        <v>153</v>
      </c>
      <c r="G3" s="152"/>
      <c r="H3" s="152"/>
      <c r="I3" s="152"/>
      <c r="J3" s="78"/>
    </row>
    <row r="4" spans="1:10" s="20" customFormat="1" ht="15">
      <c r="A4" s="38"/>
      <c r="B4" s="62" t="s">
        <v>140</v>
      </c>
      <c r="C4" s="62" t="s">
        <v>141</v>
      </c>
      <c r="D4" s="62" t="s">
        <v>142</v>
      </c>
      <c r="E4" s="62" t="s">
        <v>143</v>
      </c>
      <c r="F4" s="63" t="s">
        <v>154</v>
      </c>
      <c r="G4" s="62" t="s">
        <v>155</v>
      </c>
      <c r="H4" s="62" t="s">
        <v>156</v>
      </c>
      <c r="I4" s="62" t="s">
        <v>157</v>
      </c>
      <c r="J4" s="79"/>
    </row>
    <row r="5" spans="1:10" ht="15.6" customHeight="1">
      <c r="A5" s="39" t="s">
        <v>126</v>
      </c>
      <c r="B5" s="66">
        <v>0</v>
      </c>
      <c r="C5" s="64">
        <v>0</v>
      </c>
      <c r="D5" s="64">
        <v>1320.5043130839906</v>
      </c>
      <c r="E5" s="65">
        <v>1216.601858817276</v>
      </c>
      <c r="F5" s="66">
        <v>1374.1905217725659</v>
      </c>
      <c r="G5" s="64">
        <v>1846.7738840748211</v>
      </c>
      <c r="H5" s="64">
        <v>4840.1919526394558</v>
      </c>
      <c r="I5" s="65">
        <v>2190.5748908135429</v>
      </c>
      <c r="J5" s="78"/>
    </row>
    <row r="6" spans="1:10">
      <c r="A6" s="40" t="s">
        <v>8</v>
      </c>
      <c r="B6" s="69">
        <v>0</v>
      </c>
      <c r="C6" s="67">
        <v>0</v>
      </c>
      <c r="D6" s="67">
        <v>895.72007207811453</v>
      </c>
      <c r="E6" s="68">
        <v>679.90302289365013</v>
      </c>
      <c r="F6" s="69">
        <v>843.03527210909283</v>
      </c>
      <c r="G6" s="67">
        <v>1411.735838796084</v>
      </c>
      <c r="H6" s="67">
        <v>1691.7305733267017</v>
      </c>
      <c r="I6" s="68">
        <v>937.48732361544057</v>
      </c>
      <c r="J6" s="78"/>
    </row>
    <row r="7" spans="1:10">
      <c r="A7" s="40" t="s">
        <v>9</v>
      </c>
      <c r="B7" s="69">
        <v>0</v>
      </c>
      <c r="C7" s="67">
        <v>0</v>
      </c>
      <c r="D7" s="67">
        <v>424.78424100587608</v>
      </c>
      <c r="E7" s="68">
        <v>536.69883592362589</v>
      </c>
      <c r="F7" s="69">
        <v>531.15524966347311</v>
      </c>
      <c r="G7" s="67">
        <v>435.03804527873706</v>
      </c>
      <c r="H7" s="67">
        <v>3148.4613793127546</v>
      </c>
      <c r="I7" s="68">
        <v>1253.0875671981025</v>
      </c>
      <c r="J7" s="78"/>
    </row>
    <row r="8" spans="1:10">
      <c r="A8" s="41" t="s">
        <v>45</v>
      </c>
      <c r="B8" s="69"/>
      <c r="C8" s="67"/>
      <c r="D8" s="67"/>
      <c r="E8" s="68"/>
      <c r="F8" s="69"/>
      <c r="G8" s="67"/>
      <c r="H8" s="67"/>
      <c r="I8" s="68"/>
      <c r="J8" s="78"/>
    </row>
    <row r="9" spans="1:10">
      <c r="A9" s="42" t="s">
        <v>47</v>
      </c>
      <c r="B9" s="69">
        <v>0</v>
      </c>
      <c r="C9" s="67">
        <v>0</v>
      </c>
      <c r="D9" s="67">
        <v>1039.2874793405665</v>
      </c>
      <c r="E9" s="68">
        <v>959.03881334274593</v>
      </c>
      <c r="F9" s="69">
        <v>1133.3890106051138</v>
      </c>
      <c r="G9" s="67">
        <v>1559.5836383762285</v>
      </c>
      <c r="H9" s="67">
        <v>1139.3152187326348</v>
      </c>
      <c r="I9" s="68">
        <v>1263.1656546289514</v>
      </c>
      <c r="J9" s="78"/>
    </row>
    <row r="10" spans="1:10">
      <c r="A10" s="43" t="s">
        <v>8</v>
      </c>
      <c r="B10" s="69">
        <v>0</v>
      </c>
      <c r="C10" s="67">
        <v>0</v>
      </c>
      <c r="D10" s="67">
        <v>697.59621010363378</v>
      </c>
      <c r="E10" s="68">
        <v>508.31953023601494</v>
      </c>
      <c r="F10" s="69">
        <v>712.5427853636337</v>
      </c>
      <c r="G10" s="67">
        <v>1199.7308217541406</v>
      </c>
      <c r="H10" s="67">
        <v>779.3609861836336</v>
      </c>
      <c r="I10" s="68">
        <v>823.75794923414082</v>
      </c>
      <c r="J10" s="78"/>
    </row>
    <row r="11" spans="1:10">
      <c r="A11" s="43" t="s">
        <v>9</v>
      </c>
      <c r="B11" s="69">
        <v>0</v>
      </c>
      <c r="C11" s="67">
        <v>0</v>
      </c>
      <c r="D11" s="67">
        <v>341.69126923693267</v>
      </c>
      <c r="E11" s="68">
        <v>450.71928310673098</v>
      </c>
      <c r="F11" s="69">
        <v>420.84622524148006</v>
      </c>
      <c r="G11" s="67">
        <v>359.85281662208786</v>
      </c>
      <c r="H11" s="67">
        <v>359.95423254900118</v>
      </c>
      <c r="I11" s="68">
        <v>439.40770539481053</v>
      </c>
      <c r="J11" s="78"/>
    </row>
    <row r="12" spans="1:10">
      <c r="A12" s="44" t="s">
        <v>48</v>
      </c>
      <c r="B12" s="69">
        <v>0</v>
      </c>
      <c r="C12" s="67">
        <v>0</v>
      </c>
      <c r="D12" s="67">
        <v>0</v>
      </c>
      <c r="E12" s="68">
        <v>0</v>
      </c>
      <c r="F12" s="69">
        <v>33.727499999999999</v>
      </c>
      <c r="G12" s="67">
        <v>0</v>
      </c>
      <c r="H12" s="67">
        <v>3633.02286155</v>
      </c>
      <c r="I12" s="68">
        <v>749.53472699999998</v>
      </c>
      <c r="J12" s="78"/>
    </row>
    <row r="13" spans="1:10">
      <c r="A13" s="45" t="s">
        <v>8</v>
      </c>
      <c r="B13" s="69">
        <v>0</v>
      </c>
      <c r="C13" s="67">
        <v>0</v>
      </c>
      <c r="D13" s="67">
        <v>0</v>
      </c>
      <c r="E13" s="68">
        <v>0</v>
      </c>
      <c r="F13" s="69">
        <v>0</v>
      </c>
      <c r="G13" s="67">
        <v>0</v>
      </c>
      <c r="H13" s="67">
        <v>912.35400000000004</v>
      </c>
      <c r="I13" s="68">
        <v>0</v>
      </c>
      <c r="J13" s="78"/>
    </row>
    <row r="14" spans="1:10">
      <c r="A14" s="45" t="s">
        <v>9</v>
      </c>
      <c r="B14" s="69">
        <v>0</v>
      </c>
      <c r="C14" s="67">
        <v>0</v>
      </c>
      <c r="D14" s="67">
        <v>0</v>
      </c>
      <c r="E14" s="68">
        <v>0</v>
      </c>
      <c r="F14" s="69">
        <v>33.727499999999999</v>
      </c>
      <c r="G14" s="67">
        <v>0</v>
      </c>
      <c r="H14" s="67">
        <v>2720.6688615499997</v>
      </c>
      <c r="I14" s="68">
        <v>749.53472699999998</v>
      </c>
      <c r="J14" s="78"/>
    </row>
    <row r="15" spans="1:10">
      <c r="A15" s="44" t="s">
        <v>50</v>
      </c>
      <c r="B15" s="69">
        <v>0</v>
      </c>
      <c r="C15" s="67">
        <v>0</v>
      </c>
      <c r="D15" s="67">
        <v>240.22227200658489</v>
      </c>
      <c r="E15" s="68">
        <v>215.4091980821579</v>
      </c>
      <c r="F15" s="69">
        <v>164.95897266780787</v>
      </c>
      <c r="G15" s="67">
        <v>246.06545643803696</v>
      </c>
      <c r="H15" s="67">
        <v>25.815200043206463</v>
      </c>
      <c r="I15" s="68">
        <v>135.83583687097672</v>
      </c>
      <c r="J15" s="78"/>
    </row>
    <row r="16" spans="1:10">
      <c r="A16" s="45" t="s">
        <v>8</v>
      </c>
      <c r="B16" s="69">
        <v>0</v>
      </c>
      <c r="C16" s="67">
        <v>0</v>
      </c>
      <c r="D16" s="67">
        <v>198.12386197448083</v>
      </c>
      <c r="E16" s="68">
        <v>171.58349265763522</v>
      </c>
      <c r="F16" s="69">
        <v>130.49248674545919</v>
      </c>
      <c r="G16" s="67">
        <v>212.00501704194306</v>
      </c>
      <c r="H16" s="67">
        <v>1.558714306809667E-2</v>
      </c>
      <c r="I16" s="68">
        <v>113.72937438129979</v>
      </c>
      <c r="J16" s="78"/>
    </row>
    <row r="17" spans="1:10">
      <c r="A17" s="45" t="s">
        <v>9</v>
      </c>
      <c r="B17" s="69">
        <v>0</v>
      </c>
      <c r="C17" s="67">
        <v>0</v>
      </c>
      <c r="D17" s="67">
        <v>42.098410032104042</v>
      </c>
      <c r="E17" s="68">
        <v>43.825705424522681</v>
      </c>
      <c r="F17" s="69">
        <v>34.466485922348681</v>
      </c>
      <c r="G17" s="67">
        <v>34.060439396093912</v>
      </c>
      <c r="H17" s="67">
        <v>25.799612900138367</v>
      </c>
      <c r="I17" s="68">
        <v>22.106462489676932</v>
      </c>
      <c r="J17" s="78"/>
    </row>
    <row r="18" spans="1:10" ht="15.6" customHeight="1">
      <c r="A18" s="46" t="s">
        <v>6</v>
      </c>
      <c r="B18" s="66">
        <v>0</v>
      </c>
      <c r="C18" s="64">
        <v>0</v>
      </c>
      <c r="D18" s="64">
        <v>608.8107977526721</v>
      </c>
      <c r="E18" s="65">
        <v>292.0829436501956</v>
      </c>
      <c r="F18" s="66">
        <v>429.17227676048645</v>
      </c>
      <c r="G18" s="64">
        <v>111.79970929578337</v>
      </c>
      <c r="H18" s="64">
        <v>419.02308095496653</v>
      </c>
      <c r="I18" s="65">
        <v>104.12894902899208</v>
      </c>
      <c r="J18" s="78"/>
    </row>
    <row r="19" spans="1:10">
      <c r="A19" s="40" t="s">
        <v>8</v>
      </c>
      <c r="B19" s="69">
        <v>0</v>
      </c>
      <c r="C19" s="67">
        <v>0</v>
      </c>
      <c r="D19" s="67">
        <v>557.44722157698129</v>
      </c>
      <c r="E19" s="68">
        <v>247.62094341466963</v>
      </c>
      <c r="F19" s="69">
        <v>391.1879991839993</v>
      </c>
      <c r="G19" s="67">
        <v>81.361721021687671</v>
      </c>
      <c r="H19" s="67">
        <v>391.1879991839993</v>
      </c>
      <c r="I19" s="68">
        <v>81.361721021687671</v>
      </c>
      <c r="J19" s="78"/>
    </row>
    <row r="20" spans="1:10">
      <c r="A20" s="40" t="s">
        <v>9</v>
      </c>
      <c r="B20" s="69">
        <v>0</v>
      </c>
      <c r="C20" s="67">
        <v>0</v>
      </c>
      <c r="D20" s="67">
        <v>51.363576175690831</v>
      </c>
      <c r="E20" s="68">
        <v>44.462000235525991</v>
      </c>
      <c r="F20" s="69">
        <v>37.984277576487145</v>
      </c>
      <c r="G20" s="67">
        <v>30.437988274095694</v>
      </c>
      <c r="H20" s="67">
        <v>27.835081770967218</v>
      </c>
      <c r="I20" s="68">
        <v>22.767228007304407</v>
      </c>
      <c r="J20" s="78"/>
    </row>
    <row r="21" spans="1:10">
      <c r="A21" s="41" t="s">
        <v>45</v>
      </c>
      <c r="B21" s="69"/>
      <c r="C21" s="67"/>
      <c r="D21" s="67"/>
      <c r="E21" s="68"/>
      <c r="F21" s="69"/>
      <c r="G21" s="67"/>
      <c r="H21" s="67"/>
      <c r="I21" s="68"/>
      <c r="J21" s="78"/>
    </row>
    <row r="22" spans="1:10">
      <c r="A22" s="42" t="s">
        <v>47</v>
      </c>
      <c r="B22" s="69">
        <v>0</v>
      </c>
      <c r="C22" s="67">
        <v>0</v>
      </c>
      <c r="D22" s="67">
        <v>607.75102821729479</v>
      </c>
      <c r="E22" s="68">
        <v>290.9932048924266</v>
      </c>
      <c r="F22" s="69">
        <v>428.08354220842068</v>
      </c>
      <c r="G22" s="67">
        <v>110.73657334367101</v>
      </c>
      <c r="H22" s="67">
        <v>417.93632023238899</v>
      </c>
      <c r="I22" s="68">
        <v>103.04218830641457</v>
      </c>
      <c r="J22" s="78"/>
    </row>
    <row r="23" spans="1:10">
      <c r="A23" s="43" t="s">
        <v>8</v>
      </c>
      <c r="B23" s="69">
        <v>0</v>
      </c>
      <c r="C23" s="67">
        <v>0</v>
      </c>
      <c r="D23" s="67">
        <v>557.44722157698129</v>
      </c>
      <c r="E23" s="68">
        <v>247.62094341466963</v>
      </c>
      <c r="F23" s="69">
        <v>391.1879991839993</v>
      </c>
      <c r="G23" s="67">
        <v>81.361721021687671</v>
      </c>
      <c r="H23" s="67">
        <v>391.1879991839993</v>
      </c>
      <c r="I23" s="68">
        <v>81.361721021687671</v>
      </c>
      <c r="J23" s="78"/>
    </row>
    <row r="24" spans="1:10">
      <c r="A24" s="43" t="s">
        <v>9</v>
      </c>
      <c r="B24" s="69">
        <v>0</v>
      </c>
      <c r="C24" s="67">
        <v>0</v>
      </c>
      <c r="D24" s="67">
        <v>50.303806640313482</v>
      </c>
      <c r="E24" s="68">
        <v>43.372261477756979</v>
      </c>
      <c r="F24" s="69">
        <v>36.895543024421386</v>
      </c>
      <c r="G24" s="67">
        <v>29.374852321983337</v>
      </c>
      <c r="H24" s="67">
        <v>26.748321048389705</v>
      </c>
      <c r="I24" s="68">
        <v>21.680467284726895</v>
      </c>
      <c r="J24" s="78"/>
    </row>
    <row r="25" spans="1:10" ht="15.6" customHeight="1">
      <c r="A25" s="46" t="s">
        <v>127</v>
      </c>
      <c r="B25" s="66">
        <v>0</v>
      </c>
      <c r="C25" s="64">
        <v>0</v>
      </c>
      <c r="D25" s="64">
        <v>207.40441672673444</v>
      </c>
      <c r="E25" s="65">
        <v>115.12809704862622</v>
      </c>
      <c r="F25" s="66">
        <v>90.263632407675473</v>
      </c>
      <c r="G25" s="64">
        <v>81.641285328192893</v>
      </c>
      <c r="H25" s="64">
        <v>83.612308831256257</v>
      </c>
      <c r="I25" s="65">
        <v>74.492884554781824</v>
      </c>
      <c r="J25" s="78"/>
    </row>
    <row r="26" spans="1:10">
      <c r="A26" s="40" t="s">
        <v>8</v>
      </c>
      <c r="B26" s="69">
        <v>0</v>
      </c>
      <c r="C26" s="67">
        <v>0</v>
      </c>
      <c r="D26" s="67">
        <v>188.16563768567698</v>
      </c>
      <c r="E26" s="68">
        <v>99.973247727317826</v>
      </c>
      <c r="F26" s="69">
        <v>76.187769988696687</v>
      </c>
      <c r="G26" s="67">
        <v>69.274379783212396</v>
      </c>
      <c r="H26" s="67">
        <v>73.42391891919641</v>
      </c>
      <c r="I26" s="68">
        <v>63.848401892829287</v>
      </c>
      <c r="J26" s="78"/>
    </row>
    <row r="27" spans="1:10">
      <c r="A27" s="40" t="s">
        <v>9</v>
      </c>
      <c r="B27" s="69">
        <v>0</v>
      </c>
      <c r="C27" s="67">
        <v>0</v>
      </c>
      <c r="D27" s="67">
        <v>19.238779041057469</v>
      </c>
      <c r="E27" s="68">
        <v>15.154849321308394</v>
      </c>
      <c r="F27" s="69">
        <v>14.075862418978783</v>
      </c>
      <c r="G27" s="67">
        <v>12.366905544980497</v>
      </c>
      <c r="H27" s="67">
        <v>10.188389912059851</v>
      </c>
      <c r="I27" s="68">
        <v>10.644482661952544</v>
      </c>
      <c r="J27" s="78"/>
    </row>
    <row r="28" spans="1:10">
      <c r="A28" s="41" t="s">
        <v>45</v>
      </c>
      <c r="B28" s="69"/>
      <c r="C28" s="67"/>
      <c r="D28" s="67"/>
      <c r="E28" s="68"/>
      <c r="F28" s="69"/>
      <c r="G28" s="67"/>
      <c r="H28" s="67"/>
      <c r="I28" s="68"/>
      <c r="J28" s="78"/>
    </row>
    <row r="29" spans="1:10">
      <c r="A29" s="42" t="s">
        <v>47</v>
      </c>
      <c r="B29" s="69">
        <v>0</v>
      </c>
      <c r="C29" s="67">
        <v>0</v>
      </c>
      <c r="D29" s="67">
        <v>97.509306760090482</v>
      </c>
      <c r="E29" s="68">
        <v>94.362075249798849</v>
      </c>
      <c r="F29" s="69">
        <v>28.184061720034435</v>
      </c>
      <c r="G29" s="67">
        <v>68.358794972963864</v>
      </c>
      <c r="H29" s="67">
        <v>30.431367730822991</v>
      </c>
      <c r="I29" s="68">
        <v>66.364400367950779</v>
      </c>
      <c r="J29" s="78"/>
    </row>
    <row r="30" spans="1:10">
      <c r="A30" s="43" t="s">
        <v>8</v>
      </c>
      <c r="B30" s="69">
        <v>0</v>
      </c>
      <c r="C30" s="67">
        <v>0</v>
      </c>
      <c r="D30" s="67">
        <v>88.970057316774401</v>
      </c>
      <c r="E30" s="68">
        <v>85.107565666686455</v>
      </c>
      <c r="F30" s="69">
        <v>21.518105969577661</v>
      </c>
      <c r="G30" s="67">
        <v>61.616719010967898</v>
      </c>
      <c r="H30" s="67">
        <v>24.95750375893892</v>
      </c>
      <c r="I30" s="68">
        <v>61.252234468766076</v>
      </c>
      <c r="J30" s="78"/>
    </row>
    <row r="31" spans="1:10">
      <c r="A31" s="43" t="s">
        <v>9</v>
      </c>
      <c r="B31" s="69">
        <v>0</v>
      </c>
      <c r="C31" s="67">
        <v>0</v>
      </c>
      <c r="D31" s="67">
        <v>8.5392494433160753</v>
      </c>
      <c r="E31" s="68">
        <v>9.2545095831123998</v>
      </c>
      <c r="F31" s="69">
        <v>6.6659557504567726</v>
      </c>
      <c r="G31" s="67">
        <v>6.7420759619959698</v>
      </c>
      <c r="H31" s="67">
        <v>5.4738639718840716</v>
      </c>
      <c r="I31" s="68">
        <v>5.1121658991847045</v>
      </c>
      <c r="J31" s="78"/>
    </row>
    <row r="32" spans="1:10">
      <c r="A32" s="44" t="s">
        <v>48</v>
      </c>
      <c r="B32" s="69">
        <v>0</v>
      </c>
      <c r="C32" s="67">
        <v>0</v>
      </c>
      <c r="D32" s="67">
        <v>61.05064505</v>
      </c>
      <c r="E32" s="68">
        <v>5.2368421100000004</v>
      </c>
      <c r="F32" s="69">
        <v>58.483844609999998</v>
      </c>
      <c r="G32" s="67">
        <v>5.2368421100000004</v>
      </c>
      <c r="H32" s="67">
        <v>49.667048279999996</v>
      </c>
      <c r="I32" s="68">
        <v>5.2368421100000004</v>
      </c>
      <c r="J32" s="78"/>
    </row>
    <row r="33" spans="1:13">
      <c r="A33" s="45" t="s">
        <v>8</v>
      </c>
      <c r="B33" s="69">
        <v>0</v>
      </c>
      <c r="C33" s="67">
        <v>0</v>
      </c>
      <c r="D33" s="67">
        <v>51.533187499999997</v>
      </c>
      <c r="E33" s="68">
        <v>0</v>
      </c>
      <c r="F33" s="69">
        <v>51.533187499999997</v>
      </c>
      <c r="G33" s="67">
        <v>0</v>
      </c>
      <c r="H33" s="67">
        <v>45.283187499999997</v>
      </c>
      <c r="I33" s="68">
        <v>0</v>
      </c>
      <c r="J33" s="78"/>
    </row>
    <row r="34" spans="1:13">
      <c r="A34" s="45" t="s">
        <v>9</v>
      </c>
      <c r="B34" s="69">
        <v>0</v>
      </c>
      <c r="C34" s="67">
        <v>0</v>
      </c>
      <c r="D34" s="67">
        <v>9.5174575499999996</v>
      </c>
      <c r="E34" s="68">
        <v>5.2368421100000004</v>
      </c>
      <c r="F34" s="69">
        <v>6.9506571099999999</v>
      </c>
      <c r="G34" s="67">
        <v>5.2368421100000004</v>
      </c>
      <c r="H34" s="67">
        <v>4.38386078</v>
      </c>
      <c r="I34" s="68">
        <v>5.2368421100000004</v>
      </c>
      <c r="J34" s="78"/>
    </row>
    <row r="35" spans="1:13">
      <c r="A35" s="44" t="s">
        <v>52</v>
      </c>
      <c r="B35" s="69">
        <v>0</v>
      </c>
      <c r="C35" s="67">
        <v>0</v>
      </c>
      <c r="D35" s="67">
        <v>48.844464916643965</v>
      </c>
      <c r="E35" s="68">
        <v>15.529179688827352</v>
      </c>
      <c r="F35" s="69">
        <v>3.5957260776410385</v>
      </c>
      <c r="G35" s="67">
        <v>8.0456482452290317</v>
      </c>
      <c r="H35" s="67">
        <v>3.5138928204332647</v>
      </c>
      <c r="I35" s="68">
        <v>2.891642076831054</v>
      </c>
      <c r="J35" s="78"/>
    </row>
    <row r="36" spans="1:13">
      <c r="A36" s="45" t="s">
        <v>8</v>
      </c>
      <c r="B36" s="69">
        <v>0</v>
      </c>
      <c r="C36" s="67">
        <v>0</v>
      </c>
      <c r="D36" s="67">
        <v>47.662392868902572</v>
      </c>
      <c r="E36" s="68">
        <v>14.865682060631357</v>
      </c>
      <c r="F36" s="69">
        <v>3.1364765191190278</v>
      </c>
      <c r="G36" s="67">
        <v>7.6576607722445038</v>
      </c>
      <c r="H36" s="67">
        <v>3.1832276602574856</v>
      </c>
      <c r="I36" s="68">
        <v>2.5961674240632147</v>
      </c>
      <c r="J36" s="78"/>
    </row>
    <row r="37" spans="1:13">
      <c r="A37" s="45" t="s">
        <v>9</v>
      </c>
      <c r="B37" s="69">
        <v>0</v>
      </c>
      <c r="C37" s="67">
        <v>0</v>
      </c>
      <c r="D37" s="67">
        <v>1.1820720477413948</v>
      </c>
      <c r="E37" s="68">
        <v>0.66349762819599367</v>
      </c>
      <c r="F37" s="69">
        <v>0.45924955852201066</v>
      </c>
      <c r="G37" s="67">
        <v>0.38798747298452763</v>
      </c>
      <c r="H37" s="67">
        <v>0.33066516017577929</v>
      </c>
      <c r="I37" s="68">
        <v>0.29547465276783919</v>
      </c>
      <c r="J37" s="78"/>
    </row>
    <row r="38" spans="1:13" ht="15.6" customHeight="1">
      <c r="A38" s="46" t="s">
        <v>128</v>
      </c>
      <c r="B38" s="66">
        <v>0</v>
      </c>
      <c r="C38" s="64">
        <v>3.0000000000000001E-3</v>
      </c>
      <c r="D38" s="64">
        <v>996.19281597023348</v>
      </c>
      <c r="E38" s="65">
        <v>947.93258406747134</v>
      </c>
      <c r="F38" s="66">
        <v>646.84684912558396</v>
      </c>
      <c r="G38" s="64">
        <v>883.8759998154726</v>
      </c>
      <c r="H38" s="64">
        <v>589.67557497171151</v>
      </c>
      <c r="I38" s="65">
        <v>890.78943330353286</v>
      </c>
      <c r="J38" s="78"/>
    </row>
    <row r="39" spans="1:13">
      <c r="A39" s="40" t="s">
        <v>8</v>
      </c>
      <c r="B39" s="69">
        <v>0</v>
      </c>
      <c r="C39" s="67">
        <v>0</v>
      </c>
      <c r="D39" s="67">
        <v>806.14614153230264</v>
      </c>
      <c r="E39" s="68">
        <v>664.78881781434893</v>
      </c>
      <c r="F39" s="69">
        <v>435.63701507079145</v>
      </c>
      <c r="G39" s="67">
        <v>738.22520235981165</v>
      </c>
      <c r="H39" s="67">
        <v>272.06407513390445</v>
      </c>
      <c r="I39" s="68">
        <v>585.4316364998333</v>
      </c>
      <c r="J39" s="78"/>
    </row>
    <row r="40" spans="1:13">
      <c r="A40" s="40" t="s">
        <v>9</v>
      </c>
      <c r="B40" s="69">
        <v>0</v>
      </c>
      <c r="C40" s="67">
        <v>3.0000000000000001E-3</v>
      </c>
      <c r="D40" s="67">
        <v>190.04667443793085</v>
      </c>
      <c r="E40" s="68">
        <v>283.14376625312241</v>
      </c>
      <c r="F40" s="69">
        <v>211.20983405479248</v>
      </c>
      <c r="G40" s="67">
        <v>145.65079745566089</v>
      </c>
      <c r="H40" s="67">
        <v>317.611499837807</v>
      </c>
      <c r="I40" s="68">
        <v>305.35779680369956</v>
      </c>
      <c r="J40" s="78"/>
      <c r="M40" s="23"/>
    </row>
    <row r="41" spans="1:13">
      <c r="A41" s="41" t="s">
        <v>45</v>
      </c>
      <c r="B41" s="69"/>
      <c r="C41" s="67"/>
      <c r="D41" s="67"/>
      <c r="E41" s="68"/>
      <c r="F41" s="69"/>
      <c r="G41" s="67"/>
      <c r="H41" s="67"/>
      <c r="I41" s="68"/>
      <c r="J41" s="78"/>
      <c r="M41" s="23"/>
    </row>
    <row r="42" spans="1:13">
      <c r="A42" s="42" t="s">
        <v>47</v>
      </c>
      <c r="B42" s="69">
        <v>0</v>
      </c>
      <c r="C42" s="67">
        <v>0</v>
      </c>
      <c r="D42" s="67">
        <v>960.05317727023362</v>
      </c>
      <c r="E42" s="68">
        <v>904.11404520747124</v>
      </c>
      <c r="F42" s="69">
        <v>610.69996044558388</v>
      </c>
      <c r="G42" s="67">
        <v>442.27079429547246</v>
      </c>
      <c r="H42" s="67">
        <v>410.65889029827247</v>
      </c>
      <c r="I42" s="68">
        <v>688.71165447353303</v>
      </c>
      <c r="J42" s="78"/>
      <c r="M42" s="23"/>
    </row>
    <row r="43" spans="1:13">
      <c r="A43" s="43" t="s">
        <v>8</v>
      </c>
      <c r="B43" s="69">
        <v>0</v>
      </c>
      <c r="C43" s="67">
        <v>0</v>
      </c>
      <c r="D43" s="67">
        <v>806.14614153230275</v>
      </c>
      <c r="E43" s="68">
        <v>664.78881781434893</v>
      </c>
      <c r="F43" s="69">
        <v>435.63701507079151</v>
      </c>
      <c r="G43" s="67">
        <v>338.22520235981153</v>
      </c>
      <c r="H43" s="67">
        <v>272.06407513390445</v>
      </c>
      <c r="I43" s="68">
        <v>585.43163649983342</v>
      </c>
      <c r="J43" s="78"/>
      <c r="M43" s="23"/>
    </row>
    <row r="44" spans="1:13">
      <c r="A44" s="43" t="s">
        <v>9</v>
      </c>
      <c r="B44" s="69">
        <v>0</v>
      </c>
      <c r="C44" s="67">
        <v>0</v>
      </c>
      <c r="D44" s="67">
        <v>153.90703573793084</v>
      </c>
      <c r="E44" s="68">
        <v>239.32522739312236</v>
      </c>
      <c r="F44" s="69">
        <v>175.06294537479243</v>
      </c>
      <c r="G44" s="67">
        <v>104.04559193566089</v>
      </c>
      <c r="H44" s="67">
        <v>138.59481516436801</v>
      </c>
      <c r="I44" s="68">
        <v>103.28001797369963</v>
      </c>
      <c r="J44" s="78"/>
      <c r="M44" s="23"/>
    </row>
    <row r="45" spans="1:13">
      <c r="A45" s="47" t="s">
        <v>61</v>
      </c>
      <c r="B45" s="69">
        <v>0</v>
      </c>
      <c r="C45" s="67">
        <v>0</v>
      </c>
      <c r="D45" s="67">
        <v>52.16274638000003</v>
      </c>
      <c r="E45" s="68">
        <v>44.872575179999984</v>
      </c>
      <c r="F45" s="69">
        <v>87.881443710000056</v>
      </c>
      <c r="G45" s="67">
        <v>51.118447719999978</v>
      </c>
      <c r="H45" s="67">
        <v>86.419523340000069</v>
      </c>
      <c r="I45" s="68">
        <v>50.01167079999999</v>
      </c>
      <c r="J45" s="78"/>
      <c r="M45" s="23"/>
    </row>
    <row r="46" spans="1:13">
      <c r="A46" s="48" t="s">
        <v>8</v>
      </c>
      <c r="B46" s="69">
        <v>0</v>
      </c>
      <c r="C46" s="67">
        <v>0</v>
      </c>
      <c r="D46" s="67">
        <v>31.136744430000032</v>
      </c>
      <c r="E46" s="68">
        <v>28.454100209999986</v>
      </c>
      <c r="F46" s="69">
        <v>59.810146740000057</v>
      </c>
      <c r="G46" s="67">
        <v>35.905517459999977</v>
      </c>
      <c r="H46" s="67">
        <v>59.810146740000057</v>
      </c>
      <c r="I46" s="68">
        <v>36.080517459999975</v>
      </c>
      <c r="J46" s="78"/>
      <c r="M46" s="23"/>
    </row>
    <row r="47" spans="1:13">
      <c r="A47" s="48" t="s">
        <v>9</v>
      </c>
      <c r="B47" s="69">
        <v>0</v>
      </c>
      <c r="C47" s="67">
        <v>0</v>
      </c>
      <c r="D47" s="67">
        <v>21.026001949999994</v>
      </c>
      <c r="E47" s="68">
        <v>16.418474970000002</v>
      </c>
      <c r="F47" s="69">
        <v>28.071296969999999</v>
      </c>
      <c r="G47" s="67">
        <v>15.212930259999998</v>
      </c>
      <c r="H47" s="67">
        <v>26.609376600000004</v>
      </c>
      <c r="I47" s="68">
        <v>13.931153340000019</v>
      </c>
      <c r="J47" s="78"/>
      <c r="M47" s="23"/>
    </row>
    <row r="48" spans="1:13">
      <c r="A48" s="44" t="s">
        <v>48</v>
      </c>
      <c r="B48" s="69">
        <v>0</v>
      </c>
      <c r="C48" s="67">
        <v>3.0000000000000001E-3</v>
      </c>
      <c r="D48" s="67">
        <v>36.139638699999999</v>
      </c>
      <c r="E48" s="68">
        <v>43.818538860000004</v>
      </c>
      <c r="F48" s="69">
        <v>36.146888679999996</v>
      </c>
      <c r="G48" s="67">
        <v>441.60520552000003</v>
      </c>
      <c r="H48" s="67">
        <v>179.01668467343902</v>
      </c>
      <c r="I48" s="68">
        <v>202.07777883</v>
      </c>
      <c r="J48" s="78"/>
      <c r="M48" s="23"/>
    </row>
    <row r="49" spans="1:13">
      <c r="A49" s="45" t="s">
        <v>8</v>
      </c>
      <c r="B49" s="69">
        <v>0</v>
      </c>
      <c r="C49" s="67">
        <v>0</v>
      </c>
      <c r="D49" s="67">
        <v>0</v>
      </c>
      <c r="E49" s="68">
        <v>0</v>
      </c>
      <c r="F49" s="69">
        <v>0</v>
      </c>
      <c r="G49" s="67">
        <v>400</v>
      </c>
      <c r="H49" s="67">
        <v>0</v>
      </c>
      <c r="I49" s="68">
        <v>0</v>
      </c>
      <c r="J49" s="78"/>
      <c r="M49" s="23"/>
    </row>
    <row r="50" spans="1:13">
      <c r="A50" s="45" t="s">
        <v>9</v>
      </c>
      <c r="B50" s="69">
        <v>0</v>
      </c>
      <c r="C50" s="67">
        <v>3.0000000000000001E-3</v>
      </c>
      <c r="D50" s="67">
        <v>36.139638699999999</v>
      </c>
      <c r="E50" s="68">
        <v>43.818538860000004</v>
      </c>
      <c r="F50" s="69">
        <v>36.146888679999996</v>
      </c>
      <c r="G50" s="67">
        <v>41.605205520000005</v>
      </c>
      <c r="H50" s="67">
        <v>179.01668467343902</v>
      </c>
      <c r="I50" s="68">
        <v>202.07777883</v>
      </c>
      <c r="J50" s="78"/>
      <c r="M50" s="23"/>
    </row>
    <row r="51" spans="1:13" ht="15.6" customHeight="1">
      <c r="A51" s="46" t="s">
        <v>40</v>
      </c>
      <c r="B51" s="66">
        <v>0</v>
      </c>
      <c r="C51" s="64">
        <v>0</v>
      </c>
      <c r="D51" s="64">
        <v>1208.2924267682113</v>
      </c>
      <c r="E51" s="65">
        <v>2635.375017517913</v>
      </c>
      <c r="F51" s="66">
        <v>705.08395231223096</v>
      </c>
      <c r="G51" s="64">
        <v>460.27895545391732</v>
      </c>
      <c r="H51" s="64">
        <v>254.84291466528214</v>
      </c>
      <c r="I51" s="65">
        <v>1462.9805799321198</v>
      </c>
      <c r="J51" s="78"/>
    </row>
    <row r="52" spans="1:13">
      <c r="A52" s="40" t="s">
        <v>8</v>
      </c>
      <c r="B52" s="69">
        <v>0</v>
      </c>
      <c r="C52" s="67">
        <v>0</v>
      </c>
      <c r="D52" s="67">
        <v>1037.1091595996165</v>
      </c>
      <c r="E52" s="68">
        <v>2388.9579126266362</v>
      </c>
      <c r="F52" s="69">
        <v>558.55241852842039</v>
      </c>
      <c r="G52" s="67">
        <v>372.84827140350541</v>
      </c>
      <c r="H52" s="67">
        <v>190.31539951959053</v>
      </c>
      <c r="I52" s="68">
        <v>1141.8428239806226</v>
      </c>
      <c r="J52" s="78"/>
    </row>
    <row r="53" spans="1:13">
      <c r="A53" s="49" t="s">
        <v>9</v>
      </c>
      <c r="B53" s="71">
        <v>0</v>
      </c>
      <c r="C53" s="67">
        <v>0</v>
      </c>
      <c r="D53" s="67">
        <v>171.1832671685948</v>
      </c>
      <c r="E53" s="70">
        <v>246.41710489127661</v>
      </c>
      <c r="F53" s="71">
        <v>146.5315337838106</v>
      </c>
      <c r="G53" s="72">
        <v>87.430684050411898</v>
      </c>
      <c r="H53" s="72">
        <v>64.527515145691595</v>
      </c>
      <c r="I53" s="70">
        <v>321.13775595149718</v>
      </c>
      <c r="J53" s="78"/>
    </row>
    <row r="54" spans="1:13" ht="15.6" customHeight="1">
      <c r="A54" s="50" t="s">
        <v>7</v>
      </c>
      <c r="B54" s="58">
        <v>0</v>
      </c>
      <c r="C54" s="56">
        <v>3.0000000000000001E-3</v>
      </c>
      <c r="D54" s="56">
        <v>4341.2047703018416</v>
      </c>
      <c r="E54" s="57">
        <v>5207.1205011014827</v>
      </c>
      <c r="F54" s="58">
        <v>3245.5572323785432</v>
      </c>
      <c r="G54" s="56">
        <v>3384.3698339681873</v>
      </c>
      <c r="H54" s="56">
        <v>6187.3458320626723</v>
      </c>
      <c r="I54" s="57">
        <v>4722.9667376329689</v>
      </c>
      <c r="J54" s="78"/>
    </row>
    <row r="55" spans="1:13">
      <c r="A55" s="51" t="s">
        <v>8</v>
      </c>
      <c r="B55" s="69">
        <v>0</v>
      </c>
      <c r="C55" s="67">
        <v>0</v>
      </c>
      <c r="D55" s="67">
        <v>3484.5882324726917</v>
      </c>
      <c r="E55" s="68">
        <v>4081.2439444766228</v>
      </c>
      <c r="F55" s="69">
        <v>2304.600474881001</v>
      </c>
      <c r="G55" s="67">
        <v>2673.4454133643012</v>
      </c>
      <c r="H55" s="67">
        <v>2618.7219660833925</v>
      </c>
      <c r="I55" s="68">
        <v>2809.9719070104134</v>
      </c>
      <c r="J55" s="78"/>
    </row>
    <row r="56" spans="1:13">
      <c r="A56" s="52" t="s">
        <v>9</v>
      </c>
      <c r="B56" s="71">
        <v>0</v>
      </c>
      <c r="C56" s="72">
        <v>3.0000000000000001E-3</v>
      </c>
      <c r="D56" s="72">
        <v>856.61653782915005</v>
      </c>
      <c r="E56" s="70">
        <v>1125.8765566248594</v>
      </c>
      <c r="F56" s="71">
        <v>940.95675749754207</v>
      </c>
      <c r="G56" s="72">
        <v>710.92442060388601</v>
      </c>
      <c r="H56" s="72">
        <v>3568.6238659792803</v>
      </c>
      <c r="I56" s="70">
        <v>1912.994830622556</v>
      </c>
      <c r="J56" s="78"/>
    </row>
    <row r="57" spans="1:13" ht="6" customHeight="1">
      <c r="A57" s="53"/>
      <c r="B57" s="60"/>
    </row>
    <row r="58" spans="1:13" ht="25.5">
      <c r="A58" s="54" t="s">
        <v>25</v>
      </c>
      <c r="B58" s="75">
        <v>0</v>
      </c>
      <c r="C58" s="73">
        <v>0</v>
      </c>
      <c r="D58" s="140">
        <v>1223.0645034732499</v>
      </c>
      <c r="E58" s="141">
        <v>701.49659801062057</v>
      </c>
      <c r="F58" s="142">
        <v>1042.961156277172</v>
      </c>
      <c r="G58" s="140">
        <v>501.75319518137519</v>
      </c>
      <c r="H58" s="140">
        <v>1017.1367989110138</v>
      </c>
      <c r="I58" s="141">
        <v>481.96458493788919</v>
      </c>
      <c r="J58" s="78"/>
    </row>
    <row r="59" spans="1:13">
      <c r="A59" s="40" t="s">
        <v>8</v>
      </c>
      <c r="B59" s="69">
        <v>0</v>
      </c>
      <c r="C59" s="67">
        <v>0</v>
      </c>
      <c r="D59" s="67">
        <v>1019.0814691918031</v>
      </c>
      <c r="E59" s="68">
        <v>497.00977700414251</v>
      </c>
      <c r="F59" s="69">
        <v>852.8222467988212</v>
      </c>
      <c r="G59" s="67">
        <v>330.75055461116057</v>
      </c>
      <c r="H59" s="67">
        <v>852.8222467988212</v>
      </c>
      <c r="I59" s="68">
        <v>330.75055461116057</v>
      </c>
      <c r="J59" s="78"/>
    </row>
    <row r="60" spans="1:13">
      <c r="A60" s="49" t="s">
        <v>9</v>
      </c>
      <c r="B60" s="71">
        <v>0</v>
      </c>
      <c r="C60" s="72">
        <v>0</v>
      </c>
      <c r="D60" s="72">
        <v>203.98303428144692</v>
      </c>
      <c r="E60" s="70">
        <v>204.4868210064781</v>
      </c>
      <c r="F60" s="71">
        <v>190.13890947835068</v>
      </c>
      <c r="G60" s="72">
        <v>171.00264057021462</v>
      </c>
      <c r="H60" s="72">
        <v>164.31455211219262</v>
      </c>
      <c r="I60" s="70">
        <v>151.21403032672859</v>
      </c>
      <c r="J60" s="78"/>
    </row>
    <row r="61" spans="1:13" ht="7.5" customHeight="1">
      <c r="A61" s="53"/>
      <c r="B61" s="60"/>
    </row>
    <row r="62" spans="1:13" ht="31.15" customHeight="1">
      <c r="A62" s="54" t="s">
        <v>60</v>
      </c>
      <c r="B62" s="75">
        <v>0</v>
      </c>
      <c r="C62" s="73">
        <v>0</v>
      </c>
      <c r="D62" s="140">
        <v>8763.9309171000004</v>
      </c>
      <c r="E62" s="141">
        <v>7786.3946097500002</v>
      </c>
      <c r="F62" s="142">
        <v>5224.9571371000002</v>
      </c>
      <c r="G62" s="140">
        <v>8997.6475840999992</v>
      </c>
      <c r="H62" s="140">
        <v>944.02572430000009</v>
      </c>
      <c r="I62" s="141">
        <v>4967.3263841999997</v>
      </c>
      <c r="J62" s="78"/>
    </row>
    <row r="63" spans="1:13">
      <c r="A63" s="143" t="s">
        <v>161</v>
      </c>
      <c r="B63" s="69">
        <v>0</v>
      </c>
      <c r="C63" s="67">
        <v>0</v>
      </c>
      <c r="D63" s="67">
        <v>7224.451</v>
      </c>
      <c r="E63" s="68">
        <v>6185.4870000000001</v>
      </c>
      <c r="F63" s="69">
        <v>3964.5659999999998</v>
      </c>
      <c r="G63" s="67">
        <v>7752.1049999999996</v>
      </c>
      <c r="H63" s="67">
        <v>0.56999999999999995</v>
      </c>
      <c r="I63" s="68">
        <v>4158.924</v>
      </c>
      <c r="J63" s="78"/>
    </row>
    <row r="64" spans="1:13">
      <c r="A64" s="144" t="s">
        <v>162</v>
      </c>
      <c r="B64" s="71">
        <v>0</v>
      </c>
      <c r="C64" s="72">
        <v>0</v>
      </c>
      <c r="D64" s="72">
        <v>1539.4799171</v>
      </c>
      <c r="E64" s="70">
        <v>1600.9076097500001</v>
      </c>
      <c r="F64" s="71">
        <v>1260.3911370999999</v>
      </c>
      <c r="G64" s="72">
        <v>1245.5425841000001</v>
      </c>
      <c r="H64" s="72">
        <v>943.45572430000004</v>
      </c>
      <c r="I64" s="70">
        <v>808.40238419999991</v>
      </c>
      <c r="J64" s="78"/>
    </row>
    <row r="65" spans="1:10" ht="6.75" customHeight="1">
      <c r="A65" s="53"/>
      <c r="J65" s="80"/>
    </row>
    <row r="66" spans="1:10">
      <c r="A66" s="55" t="s">
        <v>129</v>
      </c>
    </row>
    <row r="67" spans="1:10">
      <c r="A67" s="55" t="s">
        <v>130</v>
      </c>
    </row>
    <row r="68" spans="1:10">
      <c r="A68" s="55" t="s">
        <v>131</v>
      </c>
    </row>
    <row r="69" spans="1:10">
      <c r="A69" s="55" t="s">
        <v>132</v>
      </c>
    </row>
  </sheetData>
  <mergeCells count="4">
    <mergeCell ref="A1:I1"/>
    <mergeCell ref="D2:I2"/>
    <mergeCell ref="B3:E3"/>
    <mergeCell ref="F3:I3"/>
  </mergeCells>
  <pageMargins left="0.15748031496062992" right="0.15748031496062992" top="0.63" bottom="0.27" header="0.31496062992125984" footer="0.17"/>
  <pageSetup paperSize="9" scale="79" orientation="portrait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28</vt:i4>
      </vt:variant>
      <vt:variant>
        <vt:lpstr>Іменовані діапазони</vt:lpstr>
      </vt:variant>
      <vt:variant>
        <vt:i4>23</vt:i4>
      </vt:variant>
    </vt:vector>
  </HeadingPairs>
  <TitlesOfParts>
    <vt:vector size="51" baseType="lpstr">
      <vt:lpstr>Contents</vt:lpstr>
      <vt:lpstr>methodological comment</vt:lpstr>
      <vt:lpstr>01.01.2025</vt:lpstr>
      <vt:lpstr>01.10.2024</vt:lpstr>
      <vt:lpstr>01.07.2024</vt:lpstr>
      <vt:lpstr>01.04.2024</vt:lpstr>
      <vt:lpstr>01.01.2024</vt:lpstr>
      <vt:lpstr>01.10.2023</vt:lpstr>
      <vt:lpstr>01.07.2023</vt:lpstr>
      <vt:lpstr>01.04.2023</vt:lpstr>
      <vt:lpstr>01.01.2023</vt:lpstr>
      <vt:lpstr>01.10.2022</vt:lpstr>
      <vt:lpstr>01.07.2022</vt:lpstr>
      <vt:lpstr>01.04.2022</vt:lpstr>
      <vt:lpstr>01.01.2022</vt:lpstr>
      <vt:lpstr>01.10.2021</vt:lpstr>
      <vt:lpstr>01.07.2021</vt:lpstr>
      <vt:lpstr>01.04.2021</vt:lpstr>
      <vt:lpstr>01.01.2021</vt:lpstr>
      <vt:lpstr>01.10.2020</vt:lpstr>
      <vt:lpstr>01.07.2020</vt:lpstr>
      <vt:lpstr>01.04.2020</vt:lpstr>
      <vt:lpstr>01.01.2020</vt:lpstr>
      <vt:lpstr>01.10.2019</vt:lpstr>
      <vt:lpstr>01.07.2019</vt:lpstr>
      <vt:lpstr>01.04.2019</vt:lpstr>
      <vt:lpstr>01.01.2019</vt:lpstr>
      <vt:lpstr>01.10.2018</vt:lpstr>
      <vt:lpstr>'01.01.2020'!Область_друку</vt:lpstr>
      <vt:lpstr>'01.01.2021'!Область_друку</vt:lpstr>
      <vt:lpstr>'01.01.2022'!Область_друку</vt:lpstr>
      <vt:lpstr>'01.01.2023'!Область_друку</vt:lpstr>
      <vt:lpstr>'01.01.2024'!Область_друку</vt:lpstr>
      <vt:lpstr>'01.01.2025'!Область_друку</vt:lpstr>
      <vt:lpstr>'01.04.2020'!Область_друку</vt:lpstr>
      <vt:lpstr>'01.04.2021'!Область_друку</vt:lpstr>
      <vt:lpstr>'01.04.2022'!Область_друку</vt:lpstr>
      <vt:lpstr>'01.04.2023'!Область_друку</vt:lpstr>
      <vt:lpstr>'01.04.2024'!Область_друку</vt:lpstr>
      <vt:lpstr>'01.07.2020'!Область_друку</vt:lpstr>
      <vt:lpstr>'01.07.2021'!Область_друку</vt:lpstr>
      <vt:lpstr>'01.07.2022'!Область_друку</vt:lpstr>
      <vt:lpstr>'01.07.2023'!Область_друку</vt:lpstr>
      <vt:lpstr>'01.07.2024'!Область_друку</vt:lpstr>
      <vt:lpstr>'01.10.2020'!Область_друку</vt:lpstr>
      <vt:lpstr>'01.10.2021'!Область_друку</vt:lpstr>
      <vt:lpstr>'01.10.2022'!Область_друку</vt:lpstr>
      <vt:lpstr>'01.10.2023'!Область_друку</vt:lpstr>
      <vt:lpstr>'01.10.2024'!Область_друку</vt:lpstr>
      <vt:lpstr>Contents!Область_друку</vt:lpstr>
      <vt:lpstr>'methodological comment'!Область_друку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Іванівна;Горовой Вячеслав Олександрович</dc:creator>
  <cp:lastModifiedBy>Горовой Вячеслав Олександрович</cp:lastModifiedBy>
  <cp:lastPrinted>2025-02-28T11:02:11Z</cp:lastPrinted>
  <dcterms:created xsi:type="dcterms:W3CDTF">2018-08-15T07:59:44Z</dcterms:created>
  <dcterms:modified xsi:type="dcterms:W3CDTF">2025-02-28T11:03:33Z</dcterms:modified>
</cp:coreProperties>
</file>