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 defaultThemeVersion="153222"/>
  <mc:AlternateContent xmlns:mc="http://schemas.openxmlformats.org/markup-compatibility/2006">
    <mc:Choice Requires="x15">
      <x15ac:absPath xmlns:x15ac="http://schemas.microsoft.com/office/spreadsheetml/2010/11/ac" url="M:\DSZ\EX_SEC_STATISTICS\K327\YAKIMENKO\ДИСТАНС\Баланс\попер\2025\02\сайт\"/>
    </mc:Choice>
  </mc:AlternateContent>
  <bookViews>
    <workbookView xWindow="0" yWindow="0" windowWidth="23040" windowHeight="8760" tabRatio="148"/>
  </bookViews>
  <sheets>
    <sheet name="I" sheetId="3" r:id="rId1"/>
    <sheet name="1.1" sheetId="5" r:id="rId2"/>
    <sheet name="1.2" sheetId="6" r:id="rId3"/>
    <sheet name="1.3" sheetId="4" r:id="rId4"/>
    <sheet name="1.3.1" sheetId="12" r:id="rId5"/>
    <sheet name="2.1" sheetId="8" r:id="rId6"/>
    <sheet name="2.2" sheetId="9" r:id="rId7"/>
    <sheet name="2.3" sheetId="10" r:id="rId8"/>
    <sheet name="2.4" sheetId="11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C" localSheetId="4">#REF!</definedName>
    <definedName name="\C" localSheetId="6">#REF!</definedName>
    <definedName name="\C" localSheetId="8">#REF!</definedName>
    <definedName name="\C">#REF!</definedName>
    <definedName name="\D" localSheetId="4">#REF!</definedName>
    <definedName name="\D" localSheetId="6">#REF!</definedName>
    <definedName name="\D" localSheetId="8">#REF!</definedName>
    <definedName name="\D">#REF!</definedName>
    <definedName name="\E" localSheetId="4">#REF!</definedName>
    <definedName name="\E" localSheetId="6">#REF!</definedName>
    <definedName name="\E" localSheetId="8">#REF!</definedName>
    <definedName name="\E">#REF!</definedName>
    <definedName name="\H" localSheetId="4">#REF!</definedName>
    <definedName name="\H" localSheetId="6">#REF!</definedName>
    <definedName name="\H" localSheetId="8">#REF!</definedName>
    <definedName name="\H">#REF!</definedName>
    <definedName name="\K" localSheetId="4">#REF!</definedName>
    <definedName name="\K" localSheetId="6">#REF!</definedName>
    <definedName name="\K" localSheetId="8">#REF!</definedName>
    <definedName name="\K">#REF!</definedName>
    <definedName name="\L" localSheetId="4">#REF!</definedName>
    <definedName name="\L" localSheetId="6">#REF!</definedName>
    <definedName name="\L" localSheetId="8">#REF!</definedName>
    <definedName name="\L">#REF!</definedName>
    <definedName name="\P" localSheetId="4">#REF!</definedName>
    <definedName name="\P" localSheetId="6">#REF!</definedName>
    <definedName name="\P" localSheetId="8">#REF!</definedName>
    <definedName name="\P">#REF!</definedName>
    <definedName name="\Q" localSheetId="4">#REF!</definedName>
    <definedName name="\Q" localSheetId="6">#REF!</definedName>
    <definedName name="\Q" localSheetId="8">#REF!</definedName>
    <definedName name="\Q">#REF!</definedName>
    <definedName name="\S" localSheetId="4">#REF!</definedName>
    <definedName name="\S" localSheetId="6">#REF!</definedName>
    <definedName name="\S" localSheetId="8">#REF!</definedName>
    <definedName name="\S">#REF!</definedName>
    <definedName name="\T" localSheetId="4">#REF!</definedName>
    <definedName name="\T" localSheetId="6">#REF!</definedName>
    <definedName name="\T" localSheetId="8">#REF!</definedName>
    <definedName name="\T">#REF!</definedName>
    <definedName name="\V" localSheetId="4">#REF!</definedName>
    <definedName name="\V" localSheetId="6">#REF!</definedName>
    <definedName name="\V" localSheetId="8">#REF!</definedName>
    <definedName name="\V">#REF!</definedName>
    <definedName name="\W" localSheetId="4">#REF!</definedName>
    <definedName name="\W" localSheetId="6">#REF!</definedName>
    <definedName name="\W" localSheetId="8">#REF!</definedName>
    <definedName name="\W">#REF!</definedName>
    <definedName name="\X" localSheetId="4">#REF!</definedName>
    <definedName name="\X" localSheetId="6">#REF!</definedName>
    <definedName name="\X" localSheetId="8">#REF!</definedName>
    <definedName name="\X">#REF!</definedName>
    <definedName name="______t04" hidden="1">{#N/A,#N/A,FALSE,"т04"}</definedName>
    <definedName name="______t06" hidden="1">{#N/A,#N/A,FALSE,"т04"}</definedName>
    <definedName name="_____t04" hidden="1">{#N/A,#N/A,FALSE,"т04"}</definedName>
    <definedName name="_____t06" hidden="1">{#N/A,#N/A,FALSE,"т04"}</definedName>
    <definedName name="____t04" hidden="1">{#N/A,#N/A,FALSE,"т04"}</definedName>
    <definedName name="____t06" hidden="1">{#N/A,#N/A,FALSE,"т04"}</definedName>
    <definedName name="___t04" hidden="1">{#N/A,#N/A,FALSE,"т04"}</definedName>
    <definedName name="___t06" hidden="1">{#N/A,#N/A,FALSE,"т04"}</definedName>
    <definedName name="__t04" hidden="1">{#N/A,#N/A,FALSE,"т04"}</definedName>
    <definedName name="__t06" hidden="1">{#N/A,#N/A,FALSE,"т04"}</definedName>
    <definedName name="_g7.2" hidden="1">{#N/A,#N/A,FALSE,"т04"}</definedName>
    <definedName name="_t04" hidden="1">{#N/A,#N/A,FALSE,"т04"}</definedName>
    <definedName name="_t06" hidden="1">{#N/A,#N/A,FALSE,"т04"}</definedName>
    <definedName name="_tab06" localSheetId="4">#REF!</definedName>
    <definedName name="_tab06" localSheetId="6">#REF!</definedName>
    <definedName name="_tab06" localSheetId="8">#REF!</definedName>
    <definedName name="_tab06">#REF!</definedName>
    <definedName name="_tab07" localSheetId="4">#REF!</definedName>
    <definedName name="_tab07" localSheetId="6">#REF!</definedName>
    <definedName name="_tab07" localSheetId="8">#REF!</definedName>
    <definedName name="_tab07">#REF!</definedName>
    <definedName name="_Tab1" localSheetId="4">#REF!</definedName>
    <definedName name="_Tab1" localSheetId="6">#REF!</definedName>
    <definedName name="_Tab1" localSheetId="8">#REF!</definedName>
    <definedName name="_Tab1">#REF!</definedName>
    <definedName name="_UKR1" localSheetId="4">#REF!</definedName>
    <definedName name="_UKR1" localSheetId="6">#REF!</definedName>
    <definedName name="_UKR1" localSheetId="8">#REF!</definedName>
    <definedName name="_UKR1">#REF!</definedName>
    <definedName name="_UKR2" localSheetId="4">#REF!</definedName>
    <definedName name="_UKR2" localSheetId="6">#REF!</definedName>
    <definedName name="_UKR2" localSheetId="8">#REF!</definedName>
    <definedName name="_UKR2">#REF!</definedName>
    <definedName name="_UKR3" localSheetId="4">#REF!</definedName>
    <definedName name="_UKR3" localSheetId="6">#REF!</definedName>
    <definedName name="_UKR3" localSheetId="8">#REF!</definedName>
    <definedName name="_UKR3">#REF!</definedName>
    <definedName name="_xlnm._FilterDatabase" localSheetId="7" hidden="1">'2.3'!$A$5:$DY$5</definedName>
    <definedName name="_xlnm._FilterDatabase" localSheetId="8" hidden="1">'2.4'!$A$5:$DY$5</definedName>
    <definedName name="a" localSheetId="4">#REF!</definedName>
    <definedName name="a" localSheetId="6">#REF!</definedName>
    <definedName name="a" localSheetId="8">#REF!</definedName>
    <definedName name="a">#REF!</definedName>
    <definedName name="Agency_List">[1]Control!$H$17:$H$19</definedName>
    <definedName name="All_Data" localSheetId="4">#REF!</definedName>
    <definedName name="All_Data" localSheetId="6">#REF!</definedName>
    <definedName name="All_Data" localSheetId="8">#REF!</definedName>
    <definedName name="All_Data">#REF!</definedName>
    <definedName name="Balance_of_payments" localSheetId="4">#REF!</definedName>
    <definedName name="Balance_of_payments" localSheetId="6">#REF!</definedName>
    <definedName name="Balance_of_payments" localSheetId="8">#REF!</definedName>
    <definedName name="Balance_of_payments">#REF!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4">#REF!</definedName>
    <definedName name="BRO" localSheetId="6">#REF!</definedName>
    <definedName name="BRO" localSheetId="8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4">#REF!</definedName>
    <definedName name="BudArrears" localSheetId="6">#REF!</definedName>
    <definedName name="BudArrears" localSheetId="8">#REF!</definedName>
    <definedName name="BudArrears">#REF!</definedName>
    <definedName name="budfin" localSheetId="4">#REF!</definedName>
    <definedName name="budfin" localSheetId="6">#REF!</definedName>
    <definedName name="budfin" localSheetId="8">#REF!</definedName>
    <definedName name="budfin">#REF!</definedName>
    <definedName name="Budget" localSheetId="4">#REF!</definedName>
    <definedName name="Budget" localSheetId="6">#REF!</definedName>
    <definedName name="Budget" localSheetId="8">#REF!</definedName>
    <definedName name="Budget">#REF!</definedName>
    <definedName name="budget_financing" localSheetId="4">#REF!</definedName>
    <definedName name="budget_financing" localSheetId="6">#REF!</definedName>
    <definedName name="budget_financing" localSheetId="8">#REF!</definedName>
    <definedName name="budget_financing">#REF!</definedName>
    <definedName name="Central" localSheetId="4">#REF!</definedName>
    <definedName name="Central" localSheetId="6">#REF!</definedName>
    <definedName name="Central" localSheetId="8">#REF!</definedName>
    <definedName name="Central">#REF!</definedName>
    <definedName name="Coordinator_List">[1]Control!$J$20:$J$21</definedName>
    <definedName name="Country">[3]Control!$C$1</definedName>
    <definedName name="ctyList" localSheetId="4">#REF!</definedName>
    <definedName name="ctyList" localSheetId="6">#REF!</definedName>
    <definedName name="ctyList" localSheetId="8">#REF!</definedName>
    <definedName name="ctyList">#REF!</definedName>
    <definedName name="Currency_Def">[1]Control!$BA$330:$BA$487</definedName>
    <definedName name="CurrencyList">'[4]Report Form'!$B$5:$B$7</definedName>
    <definedName name="Current_account" localSheetId="4">#REF!</definedName>
    <definedName name="Current_account" localSheetId="6">#REF!</definedName>
    <definedName name="Current_account" localSheetId="8">#REF!</definedName>
    <definedName name="Current_account">#REF!</definedName>
    <definedName name="DATES" localSheetId="4">#REF!</definedName>
    <definedName name="DATES" localSheetId="6">#REF!</definedName>
    <definedName name="DATES" localSheetId="8">#REF!</definedName>
    <definedName name="DATES">#REF!</definedName>
    <definedName name="DATESA" localSheetId="4">#REF!</definedName>
    <definedName name="DATESA" localSheetId="6">#REF!</definedName>
    <definedName name="DATESA" localSheetId="8">#REF!</definedName>
    <definedName name="DATESA">#REF!</definedName>
    <definedName name="DATESM" localSheetId="4">#REF!</definedName>
    <definedName name="DATESM" localSheetId="6">#REF!</definedName>
    <definedName name="DATESM" localSheetId="8">#REF!</definedName>
    <definedName name="DATESM">#REF!</definedName>
    <definedName name="DATESQ" localSheetId="4">#REF!</definedName>
    <definedName name="DATESQ" localSheetId="6">#REF!</definedName>
    <definedName name="DATESQ" localSheetId="8">#REF!</definedName>
    <definedName name="DATESQ">#REF!</definedName>
    <definedName name="EdssBatchRange" localSheetId="4">#REF!</definedName>
    <definedName name="EdssBatchRange" localSheetId="6">#REF!</definedName>
    <definedName name="EdssBatchRange" localSheetId="8">#REF!</definedName>
    <definedName name="EdssBatchRange">#REF!</definedName>
    <definedName name="Exp_GDP" localSheetId="4">#REF!</definedName>
    <definedName name="Exp_GDP" localSheetId="6">#REF!</definedName>
    <definedName name="Exp_GDP" localSheetId="8">#REF!</definedName>
    <definedName name="Exp_GDP">#REF!</definedName>
    <definedName name="Exp_nom" localSheetId="4">#REF!</definedName>
    <definedName name="Exp_nom" localSheetId="6">#REF!</definedName>
    <definedName name="Exp_nom" localSheetId="8">#REF!</definedName>
    <definedName name="Exp_nom">#REF!</definedName>
    <definedName name="f" localSheetId="4">#REF!</definedName>
    <definedName name="f" localSheetId="6">#REF!</definedName>
    <definedName name="f" localSheetId="8">#REF!</definedName>
    <definedName name="f">#REF!</definedName>
    <definedName name="ff" hidden="1">{#N/A,#N/A,FALSE,"т02бд"}</definedName>
    <definedName name="Foreign_liabilities" localSheetId="4">#REF!</definedName>
    <definedName name="Foreign_liabilities" localSheetId="6">#REF!</definedName>
    <definedName name="Foreign_liabilities" localSheetId="8">#REF!</definedName>
    <definedName name="Foreign_liabilities">#REF!</definedName>
    <definedName name="FrequencyList">'[4]Report Form'!$F$4:$F$8</definedName>
    <definedName name="g7.2" hidden="1">{#N/A,#N/A,FALSE,"т04"}</definedName>
    <definedName name="GDPgrowth" localSheetId="4">#REF!</definedName>
    <definedName name="GDPgrowth" localSheetId="6">#REF!</definedName>
    <definedName name="GDPgrowth" localSheetId="8">#REF!</definedName>
    <definedName name="GDPgrowth">#REF!</definedName>
    <definedName name="Gross_reserves" localSheetId="4">#REF!</definedName>
    <definedName name="Gross_reserves" localSheetId="6">#REF!</definedName>
    <definedName name="Gross_reserves" localSheetId="8">#REF!</definedName>
    <definedName name="Gross_reserves">#REF!</definedName>
    <definedName name="HERE" localSheetId="4">#REF!</definedName>
    <definedName name="HERE" localSheetId="6">#REF!</definedName>
    <definedName name="HERE" localSheetId="8">#REF!</definedName>
    <definedName name="HERE">#REF!</definedName>
    <definedName name="In_millions_of_lei" localSheetId="4">#REF!</definedName>
    <definedName name="In_millions_of_lei" localSheetId="6">#REF!</definedName>
    <definedName name="In_millions_of_lei" localSheetId="8">#REF!</definedName>
    <definedName name="In_millions_of_lei">#REF!</definedName>
    <definedName name="In_millions_of_U.S._dollars" localSheetId="4">#REF!</definedName>
    <definedName name="In_millions_of_U.S._dollars" localSheetId="6">#REF!</definedName>
    <definedName name="In_millions_of_U.S._dollars" localSheetId="8">#REF!</definedName>
    <definedName name="In_millions_of_U.S._dollars">#REF!</definedName>
    <definedName name="k" hidden="1">{"WEO",#N/A,FALSE,"T"}</definedName>
    <definedName name="KEND" localSheetId="4">#REF!</definedName>
    <definedName name="KEND" localSheetId="6">#REF!</definedName>
    <definedName name="KEND" localSheetId="8">#REF!</definedName>
    <definedName name="KEND">#REF!</definedName>
    <definedName name="KMENU" localSheetId="4">#REF!</definedName>
    <definedName name="KMENU" localSheetId="6">#REF!</definedName>
    <definedName name="KMENU" localSheetId="8">#REF!</definedName>
    <definedName name="KMENU">#REF!</definedName>
    <definedName name="liquidity_reserve" localSheetId="4">#REF!</definedName>
    <definedName name="liquidity_reserve" localSheetId="6">#REF!</definedName>
    <definedName name="liquidity_reserve" localSheetId="8">#REF!</definedName>
    <definedName name="liquidity_reserve">#REF!</definedName>
    <definedName name="Local" localSheetId="4">#REF!</definedName>
    <definedName name="Local" localSheetId="6">#REF!</definedName>
    <definedName name="Local" localSheetId="8">#REF!</definedName>
    <definedName name="Local">#REF!</definedName>
    <definedName name="m" hidden="1">{#N/A,#N/A,FALSE,"I";#N/A,#N/A,FALSE,"J";#N/A,#N/A,FALSE,"K";#N/A,#N/A,FALSE,"L";#N/A,#N/A,FALSE,"M";#N/A,#N/A,FALSE,"N";#N/A,#N/A,FALSE,"O"}</definedName>
    <definedName name="MACROS" localSheetId="4">#REF!</definedName>
    <definedName name="MACROS" localSheetId="6">#REF!</definedName>
    <definedName name="MACROS" localSheetId="8">#REF!</definedName>
    <definedName name="MACROS">#REF!</definedName>
    <definedName name="Medium_term_BOP_scenario" localSheetId="4">#REF!</definedName>
    <definedName name="Medium_term_BOP_scenario" localSheetId="6">#REF!</definedName>
    <definedName name="Medium_term_BOP_scenario" localSheetId="8">#REF!</definedName>
    <definedName name="Medium_term_BOP_scenario">#REF!</definedName>
    <definedName name="mn" hidden="1">{"MONA",#N/A,FALSE,"S"}</definedName>
    <definedName name="Moldova__Balance_of_Payments__1994_98" localSheetId="4">#REF!</definedName>
    <definedName name="Moldova__Balance_of_Payments__1994_98" localSheetId="6">#REF!</definedName>
    <definedName name="Moldova__Balance_of_Payments__1994_98" localSheetId="8">#REF!</definedName>
    <definedName name="Moldova__Balance_of_Payments__1994_98">#REF!</definedName>
    <definedName name="Monetary_Program_Parameters" localSheetId="4">#REF!</definedName>
    <definedName name="Monetary_Program_Parameters" localSheetId="6">#REF!</definedName>
    <definedName name="Monetary_Program_Parameters" localSheetId="8">#REF!</definedName>
    <definedName name="Monetary_Program_Parameters">#REF!</definedName>
    <definedName name="moneyprogram" localSheetId="4">#REF!</definedName>
    <definedName name="moneyprogram" localSheetId="6">#REF!</definedName>
    <definedName name="moneyprogram" localSheetId="8">#REF!</definedName>
    <definedName name="moneyprogram">#REF!</definedName>
    <definedName name="monprogparameters" localSheetId="4">#REF!</definedName>
    <definedName name="monprogparameters" localSheetId="6">#REF!</definedName>
    <definedName name="monprogparameters" localSheetId="8">#REF!</definedName>
    <definedName name="monprogparameters">#REF!</definedName>
    <definedName name="monsurvey" localSheetId="4">#REF!</definedName>
    <definedName name="monsurvey" localSheetId="6">#REF!</definedName>
    <definedName name="monsurvey" localSheetId="8">#REF!</definedName>
    <definedName name="monsurvey">#REF!</definedName>
    <definedName name="mt_moneyprog" localSheetId="4">#REF!</definedName>
    <definedName name="mt_moneyprog" localSheetId="6">#REF!</definedName>
    <definedName name="mt_moneyprog" localSheetId="8">#REF!</definedName>
    <definedName name="mt_moneyprog">#REF!</definedName>
    <definedName name="NAMES" localSheetId="4">#REF!</definedName>
    <definedName name="NAMES" localSheetId="6">#REF!</definedName>
    <definedName name="NAMES" localSheetId="8">#REF!</definedName>
    <definedName name="NAMES">#REF!</definedName>
    <definedName name="NAMESA" localSheetId="4">#REF!</definedName>
    <definedName name="NAMESA" localSheetId="6">#REF!</definedName>
    <definedName name="NAMESA" localSheetId="8">#REF!</definedName>
    <definedName name="NAMESA">#REF!</definedName>
    <definedName name="NAMESM" localSheetId="4">#REF!</definedName>
    <definedName name="NAMESM" localSheetId="6">#REF!</definedName>
    <definedName name="NAMESM" localSheetId="8">#REF!</definedName>
    <definedName name="NAMESM">#REF!</definedName>
    <definedName name="NAMESQ" localSheetId="4">#REF!</definedName>
    <definedName name="NAMESQ" localSheetId="6">#REF!</definedName>
    <definedName name="NAMESQ" localSheetId="8">#REF!</definedName>
    <definedName name="NAMESQ">#REF!</definedName>
    <definedName name="NFA_assumptions" localSheetId="4">#REF!</definedName>
    <definedName name="NFA_assumptions" localSheetId="6">#REF!</definedName>
    <definedName name="NFA_assumptions" localSheetId="8">#REF!</definedName>
    <definedName name="NFA_assumptions">#REF!</definedName>
    <definedName name="Non_BRO" localSheetId="4">#REF!</definedName>
    <definedName name="Non_BRO" localSheetId="6">#REF!</definedName>
    <definedName name="Non_BRO" localSheetId="8">#REF!</definedName>
    <definedName name="Non_BRO">#REF!</definedName>
    <definedName name="Notes" localSheetId="4">#REF!</definedName>
    <definedName name="Notes" localSheetId="6">#REF!</definedName>
    <definedName name="Notes" localSheetId="8">#REF!</definedName>
    <definedName name="Notes">#REF!</definedName>
    <definedName name="p" localSheetId="4">[5]labels!#REF!</definedName>
    <definedName name="p" localSheetId="6">[5]labels!#REF!</definedName>
    <definedName name="p" localSheetId="8">[5]labels!#REF!</definedName>
    <definedName name="p">[5]labels!#REF!</definedName>
    <definedName name="PEND" localSheetId="4">#REF!</definedName>
    <definedName name="PEND" localSheetId="6">#REF!</definedName>
    <definedName name="PEND" localSheetId="8">#REF!</definedName>
    <definedName name="PEND">#REF!</definedName>
    <definedName name="PeriodList">'[4]Report Form'!$E$4:$E$74</definedName>
    <definedName name="Pilot2" localSheetId="4">#REF!</definedName>
    <definedName name="Pilot2" localSheetId="6">#REF!</definedName>
    <definedName name="Pilot2" localSheetId="8">#REF!</definedName>
    <definedName name="Pilot2">#REF!</definedName>
    <definedName name="PMENU" localSheetId="4">#REF!</definedName>
    <definedName name="PMENU" localSheetId="6">#REF!</definedName>
    <definedName name="PMENU" localSheetId="8">#REF!</definedName>
    <definedName name="PMENU">#REF!</definedName>
    <definedName name="PRINT_AREA_MI" localSheetId="4">#REF!</definedName>
    <definedName name="PRINT_AREA_MI" localSheetId="6">#REF!</definedName>
    <definedName name="PRINT_AREA_MI" localSheetId="8">#REF!</definedName>
    <definedName name="PRINT_AREA_MI">#REF!</definedName>
    <definedName name="q" hidden="1">{#N/A,#N/A,FALSE,"т02бд"}</definedName>
    <definedName name="Range_Country" localSheetId="4">#REF!</definedName>
    <definedName name="Range_Country" localSheetId="6">#REF!</definedName>
    <definedName name="Range_Country" localSheetId="8">#REF!</definedName>
    <definedName name="Range_Country">#REF!</definedName>
    <definedName name="Range_DownloadAnnual">[2]Control!$C$4</definedName>
    <definedName name="Range_DownloadDateTime" localSheetId="4">#REF!</definedName>
    <definedName name="Range_DownloadDateTime" localSheetId="6">#REF!</definedName>
    <definedName name="Range_DownloadDateTime" localSheetId="8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4">#REF!</definedName>
    <definedName name="Range_DSTNotes" localSheetId="6">#REF!</definedName>
    <definedName name="Range_DSTNotes" localSheetId="8">#REF!</definedName>
    <definedName name="Range_DSTNotes">#REF!</definedName>
    <definedName name="Range_InValidResultsStart" localSheetId="4">#REF!</definedName>
    <definedName name="Range_InValidResultsStart" localSheetId="6">#REF!</definedName>
    <definedName name="Range_InValidResultsStart" localSheetId="8">#REF!</definedName>
    <definedName name="Range_InValidResultsStart">#REF!</definedName>
    <definedName name="Range_NumberofFailuresStart" localSheetId="4">#REF!</definedName>
    <definedName name="Range_NumberofFailuresStart" localSheetId="6">#REF!</definedName>
    <definedName name="Range_NumberofFailuresStart" localSheetId="8">#REF!</definedName>
    <definedName name="Range_NumberofFailuresStart">#REF!</definedName>
    <definedName name="Range_ReportFormName" localSheetId="4">#REF!</definedName>
    <definedName name="Range_ReportFormName" localSheetId="6">#REF!</definedName>
    <definedName name="Range_ReportFormName" localSheetId="8">#REF!</definedName>
    <definedName name="Range_ReportFormName">#REF!</definedName>
    <definedName name="Range_ValidationResultsStart" localSheetId="4">#REF!</definedName>
    <definedName name="Range_ValidationResultsStart" localSheetId="6">#REF!</definedName>
    <definedName name="Range_ValidationResultsStart" localSheetId="8">#REF!</definedName>
    <definedName name="Range_ValidationResultsStart">#REF!</definedName>
    <definedName name="Range_ValidationRulesStart" localSheetId="4">#REF!</definedName>
    <definedName name="Range_ValidationRulesStart" localSheetId="6">#REF!</definedName>
    <definedName name="Range_ValidationRulesStart" localSheetId="8">#REF!</definedName>
    <definedName name="Range_ValidationRulesStart">#REF!</definedName>
    <definedName name="REAL" localSheetId="4">#REF!</definedName>
    <definedName name="REAL" localSheetId="6">#REF!</definedName>
    <definedName name="REAL" localSheetId="8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4">#REF!</definedName>
    <definedName name="RevA" localSheetId="6">#REF!</definedName>
    <definedName name="RevA" localSheetId="8">#REF!</definedName>
    <definedName name="RevA">#REF!</definedName>
    <definedName name="RevB" localSheetId="4">#REF!</definedName>
    <definedName name="RevB" localSheetId="6">#REF!</definedName>
    <definedName name="RevB" localSheetId="8">#REF!</definedName>
    <definedName name="RevB">#REF!</definedName>
    <definedName name="rrrrr">[6]Control!$A$19:$A$20</definedName>
    <definedName name="rrrrrrrrrr">[6]Control!$C$4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calesList">'[4]Report Form'!$A$5:$A$8</definedName>
    <definedName name="sencount" hidden="1">2</definedName>
    <definedName name="SUMMARY1" localSheetId="4">#REF!</definedName>
    <definedName name="SUMMARY1" localSheetId="6">#REF!</definedName>
    <definedName name="SUMMARY1" localSheetId="8">#REF!</definedName>
    <definedName name="SUMMARY1">#REF!</definedName>
    <definedName name="SUMMARY2" localSheetId="4">#REF!</definedName>
    <definedName name="SUMMARY2" localSheetId="6">#REF!</definedName>
    <definedName name="SUMMARY2" localSheetId="8">#REF!</definedName>
    <definedName name="SUMMARY2">#REF!</definedName>
    <definedName name="t01англ" hidden="1">{#N/A,#N/A,FALSE,"т02бд"}</definedName>
    <definedName name="t05n" hidden="1">{#N/A,#N/A,FALSE,"т04"}</definedName>
    <definedName name="t05nn" hidden="1">{#N/A,#N/A,FALSE,"т04"}</definedName>
    <definedName name="Taballgastables" localSheetId="4">#REF!</definedName>
    <definedName name="Taballgastables" localSheetId="6">#REF!</definedName>
    <definedName name="Taballgastables" localSheetId="8">#REF!</definedName>
    <definedName name="Taballgastables">#REF!</definedName>
    <definedName name="TabAmort2004" localSheetId="4">#REF!</definedName>
    <definedName name="TabAmort2004" localSheetId="6">#REF!</definedName>
    <definedName name="TabAmort2004" localSheetId="8">#REF!</definedName>
    <definedName name="TabAmort2004">#REF!</definedName>
    <definedName name="TabAssumptionsImports" localSheetId="4">#REF!</definedName>
    <definedName name="TabAssumptionsImports" localSheetId="6">#REF!</definedName>
    <definedName name="TabAssumptionsImports" localSheetId="8">#REF!</definedName>
    <definedName name="TabAssumptionsImports">#REF!</definedName>
    <definedName name="TabCapAccount" localSheetId="4">#REF!</definedName>
    <definedName name="TabCapAccount" localSheetId="6">#REF!</definedName>
    <definedName name="TabCapAccount" localSheetId="8">#REF!</definedName>
    <definedName name="TabCapAccount">#REF!</definedName>
    <definedName name="Tabdebt_historic" localSheetId="4">#REF!</definedName>
    <definedName name="Tabdebt_historic" localSheetId="6">#REF!</definedName>
    <definedName name="Tabdebt_historic" localSheetId="8">#REF!</definedName>
    <definedName name="Tabdebt_historic">#REF!</definedName>
    <definedName name="Tabdebtflow" localSheetId="4">#REF!</definedName>
    <definedName name="Tabdebtflow" localSheetId="6">#REF!</definedName>
    <definedName name="Tabdebtflow" localSheetId="8">#REF!</definedName>
    <definedName name="Tabdebtflow">#REF!</definedName>
    <definedName name="TabExports" localSheetId="4">#REF!</definedName>
    <definedName name="TabExports" localSheetId="6">#REF!</definedName>
    <definedName name="TabExports" localSheetId="8">#REF!</definedName>
    <definedName name="TabExports">#REF!</definedName>
    <definedName name="TabFcredit2007" localSheetId="4">#REF!</definedName>
    <definedName name="TabFcredit2007" localSheetId="6">#REF!</definedName>
    <definedName name="TabFcredit2007" localSheetId="8">#REF!</definedName>
    <definedName name="TabFcredit2007">#REF!</definedName>
    <definedName name="TabFcredit2010" localSheetId="4">#REF!</definedName>
    <definedName name="TabFcredit2010" localSheetId="6">#REF!</definedName>
    <definedName name="TabFcredit2010" localSheetId="8">#REF!</definedName>
    <definedName name="TabFcredit2010">#REF!</definedName>
    <definedName name="TabGas_arrears_to_Russia" localSheetId="4">#REF!</definedName>
    <definedName name="TabGas_arrears_to_Russia" localSheetId="6">#REF!</definedName>
    <definedName name="TabGas_arrears_to_Russia" localSheetId="8">#REF!</definedName>
    <definedName name="TabGas_arrears_to_Russia">#REF!</definedName>
    <definedName name="TabImportdetail" localSheetId="4">#REF!</definedName>
    <definedName name="TabImportdetail" localSheetId="6">#REF!</definedName>
    <definedName name="TabImportdetail" localSheetId="8">#REF!</definedName>
    <definedName name="TabImportdetail">#REF!</definedName>
    <definedName name="TabImports" localSheetId="4">#REF!</definedName>
    <definedName name="TabImports" localSheetId="6">#REF!</definedName>
    <definedName name="TabImports" localSheetId="8">#REF!</definedName>
    <definedName name="TabImports">#REF!</definedName>
    <definedName name="Table" localSheetId="4">#REF!</definedName>
    <definedName name="Table" localSheetId="6">#REF!</definedName>
    <definedName name="Table" localSheetId="8">#REF!</definedName>
    <definedName name="Table">#REF!</definedName>
    <definedName name="Table_2____Moldova___General_Government_Budget_1995_98__Mdl_millions__1" localSheetId="4">#REF!</definedName>
    <definedName name="Table_2____Moldova___General_Government_Budget_1995_98__Mdl_millions__1" localSheetId="6">#REF!</definedName>
    <definedName name="Table_2____Moldova___General_Government_Budget_1995_98__Mdl_millions__1" localSheetId="8">#REF!</definedName>
    <definedName name="Table_2____Moldova___General_Government_Budget_1995_98__Mdl_millions__1">#REF!</definedName>
    <definedName name="Table_3._Moldova__Balance_of_Payments__1994_98" localSheetId="4">#REF!</definedName>
    <definedName name="Table_3._Moldova__Balance_of_Payments__1994_98" localSheetId="6">#REF!</definedName>
    <definedName name="Table_3._Moldova__Balance_of_Payments__1994_98" localSheetId="8">#REF!</definedName>
    <definedName name="Table_3._Moldova__Balance_of_Payments__1994_98">#REF!</definedName>
    <definedName name="Table_4.__Moldova____Monetary_Survey_and_Projections__1994_98_1" localSheetId="4">#REF!</definedName>
    <definedName name="Table_4.__Moldova____Monetary_Survey_and_Projections__1994_98_1" localSheetId="6">#REF!</definedName>
    <definedName name="Table_4.__Moldova____Monetary_Survey_and_Projections__1994_98_1" localSheetId="8">#REF!</definedName>
    <definedName name="Table_4.__Moldova____Monetary_Survey_and_Projections__1994_98_1">#REF!</definedName>
    <definedName name="Table_6.__Moldova__Balance_of_Payments__1994_98" localSheetId="4">#REF!</definedName>
    <definedName name="Table_6.__Moldova__Balance_of_Payments__1994_98" localSheetId="6">#REF!</definedName>
    <definedName name="Table_6.__Moldova__Balance_of_Payments__1994_98" localSheetId="8">#REF!</definedName>
    <definedName name="Table_6.__Moldova__Balance_of_Payments__1994_98">#REF!</definedName>
    <definedName name="Table129" localSheetId="4">#REF!</definedName>
    <definedName name="Table129" localSheetId="6">#REF!</definedName>
    <definedName name="Table129" localSheetId="8">#REF!</definedName>
    <definedName name="Table129">#REF!</definedName>
    <definedName name="table130" localSheetId="4">#REF!</definedName>
    <definedName name="table130" localSheetId="6">#REF!</definedName>
    <definedName name="table130" localSheetId="8">#REF!</definedName>
    <definedName name="table130">#REF!</definedName>
    <definedName name="Table135" localSheetId="4">#REF!,[7]Contents!$A$87:$H$247</definedName>
    <definedName name="Table135" localSheetId="6">#REF!,[7]Contents!$A$87:$H$247</definedName>
    <definedName name="Table135" localSheetId="8">#REF!,[7]Contents!$A$87:$H$247</definedName>
    <definedName name="Table135">#REF!,[7]Contents!$A$87:$H$247</definedName>
    <definedName name="Table16_2000" localSheetId="4">#REF!</definedName>
    <definedName name="Table16_2000" localSheetId="6">#REF!</definedName>
    <definedName name="Table16_2000" localSheetId="8">#REF!</definedName>
    <definedName name="Table16_2000">#REF!</definedName>
    <definedName name="Table17" localSheetId="4">#REF!</definedName>
    <definedName name="Table17" localSheetId="6">#REF!</definedName>
    <definedName name="Table17" localSheetId="8">#REF!</definedName>
    <definedName name="Table17">#REF!</definedName>
    <definedName name="Table19" localSheetId="4">#REF!</definedName>
    <definedName name="Table19" localSheetId="6">#REF!</definedName>
    <definedName name="Table19" localSheetId="8">#REF!</definedName>
    <definedName name="Table19">#REF!</definedName>
    <definedName name="Table20" localSheetId="4">#REF!</definedName>
    <definedName name="Table20" localSheetId="6">#REF!</definedName>
    <definedName name="Table20" localSheetId="8">#REF!</definedName>
    <definedName name="Table20">#REF!</definedName>
    <definedName name="Table21" localSheetId="4">#REF!,[8]Contents!$A$87:$H$247</definedName>
    <definedName name="Table21" localSheetId="6">#REF!,[8]Contents!$A$87:$H$247</definedName>
    <definedName name="Table21" localSheetId="8">#REF!,[8]Contents!$A$87:$H$247</definedName>
    <definedName name="Table21">#REF!,[8]Contents!$A$87:$H$247</definedName>
    <definedName name="Table22" localSheetId="4">#REF!</definedName>
    <definedName name="Table22" localSheetId="6">#REF!</definedName>
    <definedName name="Table22" localSheetId="8">#REF!</definedName>
    <definedName name="Table22">#REF!</definedName>
    <definedName name="Table23" localSheetId="4">#REF!</definedName>
    <definedName name="Table23" localSheetId="6">#REF!</definedName>
    <definedName name="Table23" localSheetId="8">#REF!</definedName>
    <definedName name="Table23">#REF!</definedName>
    <definedName name="Table24" localSheetId="4">#REF!</definedName>
    <definedName name="Table24" localSheetId="6">#REF!</definedName>
    <definedName name="Table24" localSheetId="8">#REF!</definedName>
    <definedName name="Table24">#REF!</definedName>
    <definedName name="Table25" localSheetId="4">#REF!</definedName>
    <definedName name="Table25" localSheetId="6">#REF!</definedName>
    <definedName name="Table25" localSheetId="8">#REF!</definedName>
    <definedName name="Table25">#REF!</definedName>
    <definedName name="Table26" localSheetId="4">#REF!</definedName>
    <definedName name="Table26" localSheetId="6">#REF!</definedName>
    <definedName name="Table26" localSheetId="8">#REF!</definedName>
    <definedName name="Table26">#REF!</definedName>
    <definedName name="Table27" localSheetId="4">#REF!</definedName>
    <definedName name="Table27" localSheetId="6">#REF!</definedName>
    <definedName name="Table27" localSheetId="8">#REF!</definedName>
    <definedName name="Table27">#REF!</definedName>
    <definedName name="Table28" localSheetId="4">#REF!</definedName>
    <definedName name="Table28" localSheetId="6">#REF!</definedName>
    <definedName name="Table28" localSheetId="8">#REF!</definedName>
    <definedName name="Table28">#REF!</definedName>
    <definedName name="Table29" localSheetId="4">#REF!</definedName>
    <definedName name="Table29" localSheetId="6">#REF!</definedName>
    <definedName name="Table29" localSheetId="8">#REF!</definedName>
    <definedName name="Table29">#REF!</definedName>
    <definedName name="Table30" localSheetId="4">#REF!</definedName>
    <definedName name="Table30" localSheetId="6">#REF!</definedName>
    <definedName name="Table30" localSheetId="8">#REF!</definedName>
    <definedName name="Table30">#REF!</definedName>
    <definedName name="Table31" localSheetId="4">#REF!</definedName>
    <definedName name="Table31" localSheetId="6">#REF!</definedName>
    <definedName name="Table31" localSheetId="8">#REF!</definedName>
    <definedName name="Table31">#REF!</definedName>
    <definedName name="Table32" localSheetId="4">#REF!</definedName>
    <definedName name="Table32" localSheetId="6">#REF!</definedName>
    <definedName name="Table32" localSheetId="8">#REF!</definedName>
    <definedName name="Table32">#REF!</definedName>
    <definedName name="Table33" localSheetId="4">#REF!</definedName>
    <definedName name="Table33" localSheetId="6">#REF!</definedName>
    <definedName name="Table33" localSheetId="8">#REF!</definedName>
    <definedName name="Table33">#REF!</definedName>
    <definedName name="Table330" localSheetId="4">#REF!</definedName>
    <definedName name="Table330" localSheetId="6">#REF!</definedName>
    <definedName name="Table330" localSheetId="8">#REF!</definedName>
    <definedName name="Table330">#REF!</definedName>
    <definedName name="Table336" localSheetId="4">#REF!</definedName>
    <definedName name="Table336" localSheetId="6">#REF!</definedName>
    <definedName name="Table336" localSheetId="8">#REF!</definedName>
    <definedName name="Table336">#REF!</definedName>
    <definedName name="Table34" localSheetId="4">#REF!</definedName>
    <definedName name="Table34" localSheetId="6">#REF!</definedName>
    <definedName name="Table34" localSheetId="8">#REF!</definedName>
    <definedName name="Table34">#REF!</definedName>
    <definedName name="Table35" localSheetId="4">#REF!</definedName>
    <definedName name="Table35" localSheetId="6">#REF!</definedName>
    <definedName name="Table35" localSheetId="8">#REF!</definedName>
    <definedName name="Table35">#REF!</definedName>
    <definedName name="Table36" localSheetId="4">#REF!</definedName>
    <definedName name="Table36" localSheetId="6">#REF!</definedName>
    <definedName name="Table36" localSheetId="8">#REF!</definedName>
    <definedName name="Table36">#REF!</definedName>
    <definedName name="Table37" localSheetId="4">#REF!</definedName>
    <definedName name="Table37" localSheetId="6">#REF!</definedName>
    <definedName name="Table37" localSheetId="8">#REF!</definedName>
    <definedName name="Table37">#REF!</definedName>
    <definedName name="Table38" localSheetId="4">#REF!</definedName>
    <definedName name="Table38" localSheetId="6">#REF!</definedName>
    <definedName name="Table38" localSheetId="8">#REF!</definedName>
    <definedName name="Table38">#REF!</definedName>
    <definedName name="Table39" localSheetId="4">#REF!</definedName>
    <definedName name="Table39" localSheetId="6">#REF!</definedName>
    <definedName name="Table39" localSheetId="8">#REF!</definedName>
    <definedName name="Table39">#REF!</definedName>
    <definedName name="Table40" localSheetId="4">#REF!</definedName>
    <definedName name="Table40" localSheetId="6">#REF!</definedName>
    <definedName name="Table40" localSheetId="8">#REF!</definedName>
    <definedName name="Table40">#REF!</definedName>
    <definedName name="Table41" localSheetId="4">#REF!</definedName>
    <definedName name="Table41" localSheetId="6">#REF!</definedName>
    <definedName name="Table41" localSheetId="8">#REF!</definedName>
    <definedName name="Table41">#REF!</definedName>
    <definedName name="Table42" localSheetId="4">#REF!</definedName>
    <definedName name="Table42" localSheetId="6">#REF!</definedName>
    <definedName name="Table42" localSheetId="8">#REF!</definedName>
    <definedName name="Table42">#REF!</definedName>
    <definedName name="Table43" localSheetId="4">#REF!</definedName>
    <definedName name="Table43" localSheetId="6">#REF!</definedName>
    <definedName name="Table43" localSheetId="8">#REF!</definedName>
    <definedName name="Table43">#REF!</definedName>
    <definedName name="Table44" localSheetId="4">#REF!</definedName>
    <definedName name="Table44" localSheetId="6">#REF!</definedName>
    <definedName name="Table44" localSheetId="8">#REF!</definedName>
    <definedName name="Table44">#REF!</definedName>
    <definedName name="TabMTBOP2006" localSheetId="4">#REF!</definedName>
    <definedName name="TabMTBOP2006" localSheetId="6">#REF!</definedName>
    <definedName name="TabMTBOP2006" localSheetId="8">#REF!</definedName>
    <definedName name="TabMTBOP2006">#REF!</definedName>
    <definedName name="TabMTbop2010" localSheetId="4">#REF!</definedName>
    <definedName name="TabMTbop2010" localSheetId="6">#REF!</definedName>
    <definedName name="TabMTbop2010" localSheetId="8">#REF!</definedName>
    <definedName name="TabMTbop2010">#REF!</definedName>
    <definedName name="TabMTdebt" localSheetId="4">#REF!</definedName>
    <definedName name="TabMTdebt" localSheetId="6">#REF!</definedName>
    <definedName name="TabMTdebt" localSheetId="8">#REF!</definedName>
    <definedName name="TabMTdebt">#REF!</definedName>
    <definedName name="TabNonfactorServices_and_Income" localSheetId="4">#REF!</definedName>
    <definedName name="TabNonfactorServices_and_Income" localSheetId="6">#REF!</definedName>
    <definedName name="TabNonfactorServices_and_Income" localSheetId="8">#REF!</definedName>
    <definedName name="TabNonfactorServices_and_Income">#REF!</definedName>
    <definedName name="TabOutMon" localSheetId="4">#REF!</definedName>
    <definedName name="TabOutMon" localSheetId="6">#REF!</definedName>
    <definedName name="TabOutMon" localSheetId="8">#REF!</definedName>
    <definedName name="TabOutMon">#REF!</definedName>
    <definedName name="TabsimplifiedBOP" localSheetId="4">#REF!</definedName>
    <definedName name="TabsimplifiedBOP" localSheetId="6">#REF!</definedName>
    <definedName name="TabsimplifiedBOP" localSheetId="8">#REF!</definedName>
    <definedName name="TabsimplifiedBOP">#REF!</definedName>
    <definedName name="TaxArrears" localSheetId="4">#REF!</definedName>
    <definedName name="TaxArrears" localSheetId="6">#REF!</definedName>
    <definedName name="TaxArrears" localSheetId="8">#REF!</definedName>
    <definedName name="TaxArrears">#REF!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4">#REF!</definedName>
    <definedName name="Test" localSheetId="6">#REF!</definedName>
    <definedName name="Test" localSheetId="8">#REF!</definedName>
    <definedName name="Test">#REF!</definedName>
    <definedName name="Test1" localSheetId="4">#REF!</definedName>
    <definedName name="Test1" localSheetId="6">#REF!</definedName>
    <definedName name="Test1" localSheetId="8">#REF!</definedName>
    <definedName name="Test1">#REF!</definedName>
    <definedName name="Trade_balance" localSheetId="4">#REF!</definedName>
    <definedName name="Trade_balance" localSheetId="6">#REF!</definedName>
    <definedName name="Trade_balance" localSheetId="8">#REF!</definedName>
    <definedName name="Trade_balance">#REF!</definedName>
    <definedName name="trade_figure" localSheetId="4">#REF!</definedName>
    <definedName name="trade_figure" localSheetId="6">#REF!</definedName>
    <definedName name="trade_figure" localSheetId="8">#REF!</definedName>
    <definedName name="trade_figure">#REF!</definedName>
    <definedName name="Uploaded_Currency">[3]Control!$F$17</definedName>
    <definedName name="Uploaded_Scale">[3]Control!$F$18</definedName>
    <definedName name="wrn.04." hidden="1">{#N/A,#N/A,FALSE,"т02бд"}</definedName>
    <definedName name="wrn.05" hidden="1">{#N/A,#N/A,FALSE,"т02бд"}</definedName>
    <definedName name="wrn.BOP_MIDTERM." hidden="1">{"BOP_TAB",#N/A,FALSE,"N";"MIDTERM_TAB",#N/A,FALSE,"O"}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WEO." hidden="1">{"WEO",#N/A,FALSE,"T"}</definedName>
    <definedName name="wrn.д02." hidden="1">{#N/A,#N/A,FALSE,"т02бд"}</definedName>
    <definedName name="wrn.т171банки." hidden="1">{#N/A,#N/A,FALSE,"т17-1банки (2)"}</definedName>
    <definedName name="www">[9]Control!$B$13</definedName>
    <definedName name="Year">[3]Control!$C$3</definedName>
    <definedName name="zDollarGDP">[10]ass!$A$7:$IV$7</definedName>
    <definedName name="zGDPgrowth" localSheetId="4">#REF!</definedName>
    <definedName name="zGDPgrowth" localSheetId="6">#REF!</definedName>
    <definedName name="zGDPgrowth" localSheetId="8">#REF!</definedName>
    <definedName name="zGDPgrowth">#REF!</definedName>
    <definedName name="zIGNFS" localSheetId="4">#REF!</definedName>
    <definedName name="zIGNFS" localSheetId="6">#REF!</definedName>
    <definedName name="zIGNFS" localSheetId="8">#REF!</definedName>
    <definedName name="zIGNFS">#REF!</definedName>
    <definedName name="zImports" localSheetId="4">#REF!</definedName>
    <definedName name="zImports" localSheetId="6">#REF!</definedName>
    <definedName name="zImports" localSheetId="8">#REF!</definedName>
    <definedName name="zImports">#REF!</definedName>
    <definedName name="zLiborUS" localSheetId="4">#REF!</definedName>
    <definedName name="zLiborUS" localSheetId="6">#REF!</definedName>
    <definedName name="zLiborUS" localSheetId="8">#REF!</definedName>
    <definedName name="zLiborUS">#REF!</definedName>
    <definedName name="zReserves">[10]oth!$A$17:$IV$17</definedName>
    <definedName name="zRoWCPIchange" localSheetId="4">#REF!</definedName>
    <definedName name="zRoWCPIchange" localSheetId="6">#REF!</definedName>
    <definedName name="zRoWCPIchange" localSheetId="8">#REF!</definedName>
    <definedName name="zRoWCPIchange">#REF!</definedName>
    <definedName name="zSDReRate">[10]ass!$A$24:$IV$24</definedName>
    <definedName name="zXGNFS" localSheetId="4">#REF!</definedName>
    <definedName name="zXGNFS" localSheetId="6">#REF!</definedName>
    <definedName name="zXGNFS" localSheetId="8">#REF!</definedName>
    <definedName name="zXGNFS">#REF!</definedName>
    <definedName name="вфіп" hidden="1">{"BOP_TAB",#N/A,FALSE,"N";"MIDTERM_TAB",#N/A,FALSE,"O"}</definedName>
    <definedName name="еее" hidden="1">{#N/A,#N/A,FALSE,"т02бд"}</definedName>
    <definedName name="ж" hidden="1">{#N/A,#N/A,FALSE,"т04"}</definedName>
    <definedName name="йив" hidden="1">{#N/A,#N/A,FALSE,"т02бд"}</definedName>
    <definedName name="ккк" hidden="1">{#N/A,#N/A,FALSE,"т02бд"}</definedName>
    <definedName name="лор" hidden="1">{#N/A,#N/A,FALSE,"т02бд"}</definedName>
    <definedName name="МР" hidden="1">{#N/A,#N/A,FALSE,"т02бд"}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1">'1.1'!$A$2:$GG$28</definedName>
    <definedName name="_xlnm.Print_Area" localSheetId="2">'1.2'!$A$2:$GG$28</definedName>
    <definedName name="_xlnm.Print_Area" localSheetId="3">'1.3'!$A$2:$T$21</definedName>
    <definedName name="_xlnm.Print_Area" localSheetId="4">'1.3.1'!$A$2:$T$21</definedName>
    <definedName name="_xlnm.Print_Area" localSheetId="5">'2.1'!$A$2:$GH$62</definedName>
    <definedName name="_xlnm.Print_Area" localSheetId="6">'2.2'!$A$2:$GH$62</definedName>
    <definedName name="_xlnm.Print_Area" localSheetId="7">'2.3'!$A$2:$DZ$53</definedName>
    <definedName name="_xlnm.Print_Area" localSheetId="8">'2.4'!$A$2:$DZ$33</definedName>
    <definedName name="_xlnm.Print_Area" localSheetId="0">I!$B$1:$M$11</definedName>
    <definedName name="_xlnm.Print_Area">#REF!</definedName>
    <definedName name="Область_печати_ИМ" localSheetId="4">#REF!</definedName>
    <definedName name="Область_печати_ИМ" localSheetId="6">#REF!</definedName>
    <definedName name="Область_печати_ИМ" localSheetId="8">#REF!</definedName>
    <definedName name="Область_печати_ИМ">#REF!</definedName>
    <definedName name="ррпеак" hidden="1">{"MONA",#N/A,FALSE,"S"}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т05" hidden="1">{#N/A,#N/A,FALSE,"т04"}</definedName>
    <definedName name="т841" hidden="1">{#N/A,#N/A,FALSE,"т02бд"}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т" hidden="1">{#N/A,#N/A,FALSE,"т04"}</definedName>
  </definedNames>
  <calcPr calcId="162913"/>
</workbook>
</file>

<file path=xl/calcChain.xml><?xml version="1.0" encoding="utf-8"?>
<calcChain xmlns="http://schemas.openxmlformats.org/spreadsheetml/2006/main">
  <c r="DS5" i="11" l="1"/>
  <c r="DR5" i="11"/>
  <c r="DQ5" i="11"/>
  <c r="DS5" i="10"/>
  <c r="DR5" i="10"/>
  <c r="DQ5" i="10"/>
  <c r="GA6" i="9"/>
  <c r="FZ6" i="9"/>
  <c r="FY6" i="9"/>
  <c r="FU6" i="6"/>
  <c r="FT6" i="6"/>
  <c r="FS6" i="6"/>
  <c r="GA6" i="6"/>
  <c r="FZ6" i="6"/>
  <c r="FY6" i="6"/>
  <c r="GA6" i="5"/>
  <c r="FZ6" i="5"/>
  <c r="FY6" i="5"/>
  <c r="DV11" i="11"/>
  <c r="DW11" i="11"/>
  <c r="DV12" i="11"/>
  <c r="DW12" i="11"/>
  <c r="DV13" i="11"/>
  <c r="DW13" i="11"/>
  <c r="DV14" i="11"/>
  <c r="DW14" i="11"/>
  <c r="DV15" i="11"/>
  <c r="DW15" i="11"/>
  <c r="DV16" i="11"/>
  <c r="DW16" i="11"/>
  <c r="DV17" i="11"/>
  <c r="DW17" i="11"/>
  <c r="DV18" i="11"/>
  <c r="DW18" i="11"/>
  <c r="DV19" i="11"/>
  <c r="DW19" i="11"/>
  <c r="DV20" i="11"/>
  <c r="DW20" i="11"/>
  <c r="DV21" i="11"/>
  <c r="DW21" i="11"/>
  <c r="DV22" i="11"/>
  <c r="DW22" i="11"/>
  <c r="DV23" i="11"/>
  <c r="DW23" i="11"/>
  <c r="DV24" i="11"/>
  <c r="DW24" i="11"/>
  <c r="DV25" i="11"/>
  <c r="DW25" i="11"/>
  <c r="DV26" i="11"/>
  <c r="DW26" i="11"/>
  <c r="DV27" i="11"/>
  <c r="DW27" i="11"/>
  <c r="DV28" i="11"/>
  <c r="DW28" i="11"/>
  <c r="DV29" i="11"/>
  <c r="DW29" i="11"/>
  <c r="DV30" i="11"/>
  <c r="DW30" i="11"/>
  <c r="DW10" i="11"/>
  <c r="DV10" i="11"/>
  <c r="DW8" i="11"/>
  <c r="DV8" i="11"/>
  <c r="DW6" i="11"/>
  <c r="DV6" i="11"/>
  <c r="DW5" i="11"/>
  <c r="DV5" i="11"/>
  <c r="DU5" i="11"/>
  <c r="DV11" i="10"/>
  <c r="DW11" i="10"/>
  <c r="DV12" i="10"/>
  <c r="DW12" i="10"/>
  <c r="DV13" i="10"/>
  <c r="DW13" i="10"/>
  <c r="DV14" i="10"/>
  <c r="DW14" i="10"/>
  <c r="DV15" i="10"/>
  <c r="DW15" i="10"/>
  <c r="DV16" i="10"/>
  <c r="DW16" i="10"/>
  <c r="DV17" i="10"/>
  <c r="DW17" i="10"/>
  <c r="DV18" i="10"/>
  <c r="DW18" i="10"/>
  <c r="DV19" i="10"/>
  <c r="DW19" i="10"/>
  <c r="DV20" i="10"/>
  <c r="DW20" i="10"/>
  <c r="DV21" i="10"/>
  <c r="DW21" i="10"/>
  <c r="DV22" i="10"/>
  <c r="DW22" i="10"/>
  <c r="DV23" i="10"/>
  <c r="DW23" i="10"/>
  <c r="DV24" i="10"/>
  <c r="DW24" i="10"/>
  <c r="DV25" i="10"/>
  <c r="DW25" i="10"/>
  <c r="DV26" i="10"/>
  <c r="DW26" i="10"/>
  <c r="DV27" i="10"/>
  <c r="DW27" i="10"/>
  <c r="DV28" i="10"/>
  <c r="DW28" i="10"/>
  <c r="DV29" i="10"/>
  <c r="DW29" i="10"/>
  <c r="DV30" i="10"/>
  <c r="DW30" i="10"/>
  <c r="DV31" i="10"/>
  <c r="DW31" i="10"/>
  <c r="DV32" i="10"/>
  <c r="DW32" i="10"/>
  <c r="DV33" i="10"/>
  <c r="DW33" i="10"/>
  <c r="DV34" i="10"/>
  <c r="DW34" i="10"/>
  <c r="DV35" i="10"/>
  <c r="DW35" i="10"/>
  <c r="DV36" i="10"/>
  <c r="DW36" i="10"/>
  <c r="DV37" i="10"/>
  <c r="DW37" i="10"/>
  <c r="DV38" i="10"/>
  <c r="DW38" i="10"/>
  <c r="DV39" i="10"/>
  <c r="DW39" i="10"/>
  <c r="DV40" i="10"/>
  <c r="DW40" i="10"/>
  <c r="DV41" i="10"/>
  <c r="DW41" i="10"/>
  <c r="DV42" i="10"/>
  <c r="DW42" i="10"/>
  <c r="DV43" i="10"/>
  <c r="DW43" i="10"/>
  <c r="DV44" i="10"/>
  <c r="DW44" i="10"/>
  <c r="DV45" i="10"/>
  <c r="DW45" i="10"/>
  <c r="DV46" i="10"/>
  <c r="DW46" i="10"/>
  <c r="DV47" i="10"/>
  <c r="DW47" i="10"/>
  <c r="DV48" i="10"/>
  <c r="DW48" i="10"/>
  <c r="DV49" i="10"/>
  <c r="DW49" i="10"/>
  <c r="DV50" i="10"/>
  <c r="DW50" i="10"/>
  <c r="DW10" i="10"/>
  <c r="DV10" i="10"/>
  <c r="DW8" i="10"/>
  <c r="DV8" i="10"/>
  <c r="DW6" i="10"/>
  <c r="DV6" i="10"/>
  <c r="DW5" i="10"/>
  <c r="DV5" i="10"/>
  <c r="DU5" i="10"/>
  <c r="GD9" i="9"/>
  <c r="GE9" i="9"/>
  <c r="GD10" i="9"/>
  <c r="GE10" i="9"/>
  <c r="GD11" i="9"/>
  <c r="GE11" i="9"/>
  <c r="GD12" i="9"/>
  <c r="GE12" i="9"/>
  <c r="GD13" i="9"/>
  <c r="GE13" i="9"/>
  <c r="GD14" i="9"/>
  <c r="GE14" i="9"/>
  <c r="GD15" i="9"/>
  <c r="GE15" i="9"/>
  <c r="GD16" i="9"/>
  <c r="GE16" i="9"/>
  <c r="GD17" i="9"/>
  <c r="GE17" i="9"/>
  <c r="GD18" i="9"/>
  <c r="GE18" i="9"/>
  <c r="GD19" i="9"/>
  <c r="GE19" i="9"/>
  <c r="GD20" i="9"/>
  <c r="GE20" i="9"/>
  <c r="GD21" i="9"/>
  <c r="GE21" i="9"/>
  <c r="GD22" i="9"/>
  <c r="GE22" i="9"/>
  <c r="GD23" i="9"/>
  <c r="GE23" i="9"/>
  <c r="GD24" i="9"/>
  <c r="GE24" i="9"/>
  <c r="GD25" i="9"/>
  <c r="GE25" i="9"/>
  <c r="GD26" i="9"/>
  <c r="GE26" i="9"/>
  <c r="GD27" i="9"/>
  <c r="GE27" i="9"/>
  <c r="GD28" i="9"/>
  <c r="GE28" i="9"/>
  <c r="GD29" i="9"/>
  <c r="GE29" i="9"/>
  <c r="GD30" i="9"/>
  <c r="GE30" i="9"/>
  <c r="GD31" i="9"/>
  <c r="GE31" i="9"/>
  <c r="GD32" i="9"/>
  <c r="GE32" i="9"/>
  <c r="GD33" i="9"/>
  <c r="GE33" i="9"/>
  <c r="GD34" i="9"/>
  <c r="GE34" i="9"/>
  <c r="GD36" i="9"/>
  <c r="GE36" i="9"/>
  <c r="GD37" i="9"/>
  <c r="GE37" i="9"/>
  <c r="GD38" i="9"/>
  <c r="GE38" i="9"/>
  <c r="GD39" i="9"/>
  <c r="GE39" i="9"/>
  <c r="GD40" i="9"/>
  <c r="GE40" i="9"/>
  <c r="GD41" i="9"/>
  <c r="GE41" i="9"/>
  <c r="GD42" i="9"/>
  <c r="GE42" i="9"/>
  <c r="GD43" i="9"/>
  <c r="GE43" i="9"/>
  <c r="GD44" i="9"/>
  <c r="GE44" i="9"/>
  <c r="GD45" i="9"/>
  <c r="GE45" i="9"/>
  <c r="GD46" i="9"/>
  <c r="GE46" i="9"/>
  <c r="GD47" i="9"/>
  <c r="GE47" i="9"/>
  <c r="GD48" i="9"/>
  <c r="GE48" i="9"/>
  <c r="GD49" i="9"/>
  <c r="GE49" i="9"/>
  <c r="GD50" i="9"/>
  <c r="GE50" i="9"/>
  <c r="GD51" i="9"/>
  <c r="GE51" i="9"/>
  <c r="GD52" i="9"/>
  <c r="GE52" i="9"/>
  <c r="GD53" i="9"/>
  <c r="GE53" i="9"/>
  <c r="GD54" i="9"/>
  <c r="GE54" i="9"/>
  <c r="GD55" i="9"/>
  <c r="GE55" i="9"/>
  <c r="GD56" i="9"/>
  <c r="GE56" i="9"/>
  <c r="GD57" i="9"/>
  <c r="GE57" i="9"/>
  <c r="GD58" i="9"/>
  <c r="GE58" i="9"/>
  <c r="GD59" i="9"/>
  <c r="GE59" i="9"/>
  <c r="GE8" i="9"/>
  <c r="GD8" i="9"/>
  <c r="GE6" i="9"/>
  <c r="GD6" i="9"/>
  <c r="GC6" i="9"/>
  <c r="GA6" i="8"/>
  <c r="FZ6" i="8"/>
  <c r="FY6" i="8"/>
  <c r="GD9" i="8"/>
  <c r="GE9" i="8"/>
  <c r="GD10" i="8"/>
  <c r="GE10" i="8"/>
  <c r="GD11" i="8"/>
  <c r="GE11" i="8"/>
  <c r="GD12" i="8"/>
  <c r="GE12" i="8"/>
  <c r="GD13" i="8"/>
  <c r="GE13" i="8"/>
  <c r="GD14" i="8"/>
  <c r="GE14" i="8"/>
  <c r="GD15" i="8"/>
  <c r="GE15" i="8"/>
  <c r="GD16" i="8"/>
  <c r="GE16" i="8"/>
  <c r="GD17" i="8"/>
  <c r="GE17" i="8"/>
  <c r="GD18" i="8"/>
  <c r="GE18" i="8"/>
  <c r="GD19" i="8"/>
  <c r="GE19" i="8"/>
  <c r="GD20" i="8"/>
  <c r="GE20" i="8"/>
  <c r="GD21" i="8"/>
  <c r="GE21" i="8"/>
  <c r="GD22" i="8"/>
  <c r="GE22" i="8"/>
  <c r="GD23" i="8"/>
  <c r="GE23" i="8"/>
  <c r="GD24" i="8"/>
  <c r="GE24" i="8"/>
  <c r="GD25" i="8"/>
  <c r="GE25" i="8"/>
  <c r="GD26" i="8"/>
  <c r="GE26" i="8"/>
  <c r="GD27" i="8"/>
  <c r="GE27" i="8"/>
  <c r="GD28" i="8"/>
  <c r="GE28" i="8"/>
  <c r="GD29" i="8"/>
  <c r="GE29" i="8"/>
  <c r="GD30" i="8"/>
  <c r="GE30" i="8"/>
  <c r="GD31" i="8"/>
  <c r="GE31" i="8"/>
  <c r="GD32" i="8"/>
  <c r="GE32" i="8"/>
  <c r="GD33" i="8"/>
  <c r="GE33" i="8"/>
  <c r="GD34" i="8"/>
  <c r="GE34" i="8"/>
  <c r="GD36" i="8"/>
  <c r="GE36" i="8"/>
  <c r="GD37" i="8"/>
  <c r="GE37" i="8"/>
  <c r="GD38" i="8"/>
  <c r="GE38" i="8"/>
  <c r="GD39" i="8"/>
  <c r="GE39" i="8"/>
  <c r="GD40" i="8"/>
  <c r="GE40" i="8"/>
  <c r="GD41" i="8"/>
  <c r="GE41" i="8"/>
  <c r="GD42" i="8"/>
  <c r="GE42" i="8"/>
  <c r="GD43" i="8"/>
  <c r="GE43" i="8"/>
  <c r="GD44" i="8"/>
  <c r="GE44" i="8"/>
  <c r="GD45" i="8"/>
  <c r="GE45" i="8"/>
  <c r="GD46" i="8"/>
  <c r="GE46" i="8"/>
  <c r="GD47" i="8"/>
  <c r="GE47" i="8"/>
  <c r="GD48" i="8"/>
  <c r="GE48" i="8"/>
  <c r="GD49" i="8"/>
  <c r="GE49" i="8"/>
  <c r="GD50" i="8"/>
  <c r="GE50" i="8"/>
  <c r="GD51" i="8"/>
  <c r="GE51" i="8"/>
  <c r="GD52" i="8"/>
  <c r="GE52" i="8"/>
  <c r="GD53" i="8"/>
  <c r="GE53" i="8"/>
  <c r="GD54" i="8"/>
  <c r="GE54" i="8"/>
  <c r="GD55" i="8"/>
  <c r="GE55" i="8"/>
  <c r="GD56" i="8"/>
  <c r="GE56" i="8"/>
  <c r="GD57" i="8"/>
  <c r="GE57" i="8"/>
  <c r="GD58" i="8"/>
  <c r="GE58" i="8"/>
  <c r="GD59" i="8"/>
  <c r="GE59" i="8"/>
  <c r="GE8" i="8"/>
  <c r="GD8" i="8"/>
  <c r="GE6" i="8" l="1"/>
  <c r="GD6" i="8"/>
  <c r="GC6" i="8"/>
  <c r="F6" i="4"/>
  <c r="D6" i="4"/>
  <c r="F6" i="12"/>
  <c r="D6" i="12"/>
  <c r="B5" i="3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T6" i="12"/>
  <c r="S6" i="12"/>
  <c r="A6" i="12"/>
  <c r="S5" i="12"/>
  <c r="N5" i="12"/>
  <c r="I5" i="12"/>
  <c r="D5" i="12"/>
  <c r="A3" i="12"/>
  <c r="A2" i="12"/>
  <c r="A1" i="12"/>
  <c r="GG6" i="6"/>
  <c r="GF6" i="6"/>
  <c r="GE6" i="6"/>
  <c r="GD6" i="6"/>
  <c r="GC6" i="6"/>
  <c r="GF5" i="6"/>
  <c r="GD5" i="6"/>
  <c r="GF5" i="5"/>
  <c r="GD5" i="5"/>
  <c r="GG6" i="5"/>
  <c r="GF6" i="5"/>
  <c r="GE6" i="5"/>
  <c r="GD6" i="5"/>
  <c r="GC6" i="5"/>
  <c r="K6" i="12" l="1"/>
  <c r="P6" i="12"/>
  <c r="I6" i="12"/>
  <c r="N6" i="12"/>
  <c r="DT5" i="11"/>
  <c r="DT5" i="10"/>
  <c r="GB6" i="9"/>
  <c r="GB6" i="8"/>
  <c r="GB6" i="5"/>
  <c r="GB6" i="6"/>
  <c r="GB5" i="6"/>
  <c r="GB5" i="5"/>
  <c r="DZ11" i="11" l="1"/>
  <c r="DZ12" i="11"/>
  <c r="DZ13" i="11"/>
  <c r="DZ14" i="11"/>
  <c r="DZ15" i="11"/>
  <c r="DZ16" i="11"/>
  <c r="DZ17" i="11"/>
  <c r="DZ18" i="11"/>
  <c r="DZ19" i="11"/>
  <c r="DZ20" i="11"/>
  <c r="DZ21" i="11"/>
  <c r="DZ22" i="11"/>
  <c r="DZ23" i="11"/>
  <c r="DZ24" i="11"/>
  <c r="DZ25" i="11"/>
  <c r="DZ26" i="11"/>
  <c r="DZ27" i="11"/>
  <c r="DZ28" i="11"/>
  <c r="DZ29" i="11"/>
  <c r="DZ30" i="11"/>
  <c r="DZ10" i="11"/>
  <c r="DZ8" i="11"/>
  <c r="DZ6" i="11"/>
  <c r="DZ11" i="10"/>
  <c r="DZ12" i="10"/>
  <c r="DZ13" i="10"/>
  <c r="DZ14" i="10"/>
  <c r="DZ15" i="10"/>
  <c r="DZ16" i="10"/>
  <c r="DZ17" i="10"/>
  <c r="DZ18" i="10"/>
  <c r="DZ19" i="10"/>
  <c r="DZ20" i="10"/>
  <c r="DZ21" i="10"/>
  <c r="DZ22" i="10"/>
  <c r="DZ23" i="10"/>
  <c r="DZ24" i="10"/>
  <c r="DZ25" i="10"/>
  <c r="DZ26" i="10"/>
  <c r="DZ27" i="10"/>
  <c r="DZ28" i="10"/>
  <c r="DZ29" i="10"/>
  <c r="DZ30" i="10"/>
  <c r="DZ31" i="10"/>
  <c r="DZ32" i="10"/>
  <c r="DZ33" i="10"/>
  <c r="DZ34" i="10"/>
  <c r="DZ35" i="10"/>
  <c r="DZ36" i="10"/>
  <c r="DZ37" i="10"/>
  <c r="DZ38" i="10"/>
  <c r="DZ39" i="10"/>
  <c r="DZ40" i="10"/>
  <c r="DZ41" i="10"/>
  <c r="DZ42" i="10"/>
  <c r="DZ43" i="10"/>
  <c r="DZ44" i="10"/>
  <c r="DZ45" i="10"/>
  <c r="DZ46" i="10"/>
  <c r="DZ47" i="10"/>
  <c r="DZ48" i="10"/>
  <c r="DZ49" i="10"/>
  <c r="DZ50" i="10"/>
  <c r="DZ10" i="10"/>
  <c r="DZ8" i="10"/>
  <c r="DZ6" i="10"/>
  <c r="GH9" i="9"/>
  <c r="GH10" i="9"/>
  <c r="GH11" i="9"/>
  <c r="GH12" i="9"/>
  <c r="GH13" i="9"/>
  <c r="GH14" i="9"/>
  <c r="GH15" i="9"/>
  <c r="GH16" i="9"/>
  <c r="GH17" i="9"/>
  <c r="GH18" i="9"/>
  <c r="GH19" i="9"/>
  <c r="GH20" i="9"/>
  <c r="GH21" i="9"/>
  <c r="GH22" i="9"/>
  <c r="GH23" i="9"/>
  <c r="GH24" i="9"/>
  <c r="GH25" i="9"/>
  <c r="GH26" i="9"/>
  <c r="GH27" i="9"/>
  <c r="GH28" i="9"/>
  <c r="GH29" i="9"/>
  <c r="GH30" i="9"/>
  <c r="GH31" i="9"/>
  <c r="GH32" i="9"/>
  <c r="GH33" i="9"/>
  <c r="GH34" i="9"/>
  <c r="GH36" i="9"/>
  <c r="GH37" i="9"/>
  <c r="GH38" i="9"/>
  <c r="GH39" i="9"/>
  <c r="GH40" i="9"/>
  <c r="GH41" i="9"/>
  <c r="GH42" i="9"/>
  <c r="GH43" i="9"/>
  <c r="GH44" i="9"/>
  <c r="GH45" i="9"/>
  <c r="GH46" i="9"/>
  <c r="GH47" i="9"/>
  <c r="GH48" i="9"/>
  <c r="GH49" i="9"/>
  <c r="GH50" i="9"/>
  <c r="GH51" i="9"/>
  <c r="GH52" i="9"/>
  <c r="GH53" i="9"/>
  <c r="GH54" i="9"/>
  <c r="GH55" i="9"/>
  <c r="GH56" i="9"/>
  <c r="GH57" i="9"/>
  <c r="GH58" i="9"/>
  <c r="GH59" i="9"/>
  <c r="GH8" i="9"/>
  <c r="GH9" i="8"/>
  <c r="GH10" i="8"/>
  <c r="GH11" i="8"/>
  <c r="GH12" i="8"/>
  <c r="GH13" i="8"/>
  <c r="GH14" i="8"/>
  <c r="GH15" i="8"/>
  <c r="GH16" i="8"/>
  <c r="GH17" i="8"/>
  <c r="GH18" i="8"/>
  <c r="GH19" i="8"/>
  <c r="GH20" i="8"/>
  <c r="GH21" i="8"/>
  <c r="GH22" i="8"/>
  <c r="GH23" i="8"/>
  <c r="GH24" i="8"/>
  <c r="GH25" i="8"/>
  <c r="GH26" i="8"/>
  <c r="GH27" i="8"/>
  <c r="GH28" i="8"/>
  <c r="GH29" i="8"/>
  <c r="GH30" i="8"/>
  <c r="GH31" i="8"/>
  <c r="GH32" i="8"/>
  <c r="GH33" i="8"/>
  <c r="GH34" i="8"/>
  <c r="GH36" i="8"/>
  <c r="GH37" i="8"/>
  <c r="GH38" i="8"/>
  <c r="GH39" i="8"/>
  <c r="GH40" i="8"/>
  <c r="GH41" i="8"/>
  <c r="GH42" i="8"/>
  <c r="GH43" i="8"/>
  <c r="GH44" i="8"/>
  <c r="GH45" i="8"/>
  <c r="GH46" i="8"/>
  <c r="GH47" i="8"/>
  <c r="GH48" i="8"/>
  <c r="GH49" i="8"/>
  <c r="GH50" i="8"/>
  <c r="GH51" i="8"/>
  <c r="GH52" i="8"/>
  <c r="GH53" i="8"/>
  <c r="GH54" i="8"/>
  <c r="GH55" i="8"/>
  <c r="GH56" i="8"/>
  <c r="GH57" i="8"/>
  <c r="GH58" i="8"/>
  <c r="GH59" i="8"/>
  <c r="GH8" i="8"/>
  <c r="I6" i="4"/>
  <c r="K6" i="4"/>
  <c r="DP5" i="11" l="1"/>
  <c r="DO5" i="11"/>
  <c r="DN5" i="11"/>
  <c r="DP5" i="10"/>
  <c r="DO5" i="10"/>
  <c r="DN5" i="10"/>
  <c r="FX6" i="9" l="1"/>
  <c r="FW6" i="9"/>
  <c r="FV6" i="9"/>
  <c r="FX6" i="8"/>
  <c r="FW6" i="8"/>
  <c r="FV6" i="8"/>
  <c r="FX6" i="6"/>
  <c r="FW6" i="6"/>
  <c r="FV6" i="6"/>
  <c r="FX6" i="5"/>
  <c r="FW6" i="5"/>
  <c r="FV6" i="5"/>
  <c r="DM5" i="11" l="1"/>
  <c r="DL5" i="11"/>
  <c r="DK5" i="11"/>
  <c r="DM5" i="10"/>
  <c r="DL5" i="10"/>
  <c r="DK5" i="10"/>
  <c r="FU6" i="9"/>
  <c r="FT6" i="9"/>
  <c r="FS6" i="9"/>
  <c r="FU6" i="8"/>
  <c r="FT6" i="8"/>
  <c r="FS6" i="8"/>
  <c r="FU6" i="5" l="1"/>
  <c r="FT6" i="5"/>
  <c r="FS6" i="5"/>
  <c r="A1" i="4" l="1"/>
  <c r="DJ5" i="11" l="1"/>
  <c r="DI5" i="11"/>
  <c r="DH5" i="11"/>
  <c r="DJ5" i="10"/>
  <c r="DI5" i="10"/>
  <c r="DH5" i="10"/>
  <c r="FR6" i="9"/>
  <c r="FQ6" i="9"/>
  <c r="FP6" i="9"/>
  <c r="FR6" i="8"/>
  <c r="FQ6" i="8"/>
  <c r="FP6" i="8"/>
  <c r="FR6" i="6" l="1"/>
  <c r="FQ6" i="6"/>
  <c r="FP6" i="6"/>
  <c r="FP5" i="6"/>
  <c r="FR6" i="5"/>
  <c r="FQ6" i="5"/>
  <c r="FP6" i="5"/>
  <c r="FO6" i="6" l="1"/>
  <c r="FN6" i="6"/>
  <c r="FM6" i="6"/>
  <c r="FO6" i="5"/>
  <c r="FN6" i="5"/>
  <c r="FM6" i="5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DG5" i="11" l="1"/>
  <c r="DF5" i="11"/>
  <c r="DE5" i="11"/>
  <c r="DG5" i="10"/>
  <c r="DF5" i="10"/>
  <c r="DE5" i="10"/>
  <c r="FO6" i="9"/>
  <c r="FN6" i="9"/>
  <c r="FM6" i="9"/>
  <c r="FO6" i="8"/>
  <c r="FN6" i="8"/>
  <c r="FM6" i="8"/>
  <c r="A3" i="10" l="1"/>
  <c r="A2" i="11" l="1"/>
  <c r="A2" i="10"/>
  <c r="A2" i="9"/>
  <c r="A2" i="8"/>
  <c r="GF8" i="8" l="1"/>
  <c r="GF9" i="8"/>
  <c r="GF10" i="8"/>
  <c r="GF11" i="8"/>
  <c r="GF12" i="8"/>
  <c r="GF13" i="8"/>
  <c r="GF14" i="8"/>
  <c r="GF15" i="8"/>
  <c r="GF16" i="8"/>
  <c r="GF17" i="8"/>
  <c r="GF18" i="8"/>
  <c r="GF19" i="8"/>
  <c r="GF20" i="8"/>
  <c r="GF21" i="8"/>
  <c r="GF22" i="8"/>
  <c r="GF23" i="8"/>
  <c r="GF24" i="8"/>
  <c r="GF25" i="8"/>
  <c r="GF26" i="8"/>
  <c r="GF27" i="8"/>
  <c r="GF28" i="8"/>
  <c r="GF29" i="8"/>
  <c r="GF30" i="8"/>
  <c r="GF31" i="8"/>
  <c r="GF32" i="8"/>
  <c r="GF33" i="8"/>
  <c r="GF34" i="8"/>
  <c r="GF36" i="8"/>
  <c r="GF37" i="8"/>
  <c r="GF38" i="8"/>
  <c r="GF39" i="8"/>
  <c r="GF40" i="8"/>
  <c r="GF41" i="8"/>
  <c r="GF42" i="8"/>
  <c r="GF43" i="8"/>
  <c r="GF44" i="8"/>
  <c r="GF45" i="8"/>
  <c r="GF46" i="8"/>
  <c r="GF47" i="8"/>
  <c r="GF48" i="8"/>
  <c r="GF49" i="8"/>
  <c r="GF50" i="8"/>
  <c r="GF51" i="8"/>
  <c r="GF52" i="8"/>
  <c r="GF53" i="8"/>
  <c r="GF54" i="8"/>
  <c r="GF55" i="8"/>
  <c r="GF56" i="8"/>
  <c r="GF57" i="8"/>
  <c r="GF58" i="8"/>
  <c r="GF59" i="8"/>
  <c r="FP5" i="5" l="1"/>
  <c r="A10" i="10" l="1"/>
  <c r="A11" i="10"/>
  <c r="A12" i="10"/>
  <c r="A13" i="10"/>
  <c r="A14" i="10"/>
  <c r="A15" i="10"/>
  <c r="A16" i="10"/>
  <c r="A17" i="10"/>
  <c r="A19" i="10"/>
  <c r="A18" i="10"/>
  <c r="A20" i="10"/>
  <c r="A21" i="10"/>
  <c r="A22" i="10"/>
  <c r="A23" i="10"/>
  <c r="A24" i="10"/>
  <c r="A25" i="10"/>
  <c r="A26" i="10"/>
  <c r="A28" i="10"/>
  <c r="A31" i="10"/>
  <c r="A29" i="10"/>
  <c r="A30" i="10"/>
  <c r="A27" i="10"/>
  <c r="A32" i="10"/>
  <c r="A33" i="10"/>
  <c r="A34" i="10"/>
  <c r="A35" i="10"/>
  <c r="A37" i="10"/>
  <c r="A38" i="10"/>
  <c r="A39" i="10"/>
  <c r="A36" i="10"/>
  <c r="A40" i="10"/>
  <c r="A41" i="10"/>
  <c r="A42" i="10"/>
  <c r="A43" i="10"/>
  <c r="A44" i="10"/>
  <c r="A45" i="10"/>
  <c r="A46" i="10"/>
  <c r="A47" i="10"/>
  <c r="A48" i="10"/>
  <c r="A49" i="10"/>
  <c r="A50" i="10"/>
  <c r="DY8" i="10" l="1"/>
  <c r="DY10" i="10"/>
  <c r="DY11" i="10"/>
  <c r="DY12" i="10"/>
  <c r="DY13" i="10"/>
  <c r="DY14" i="10"/>
  <c r="DY15" i="10"/>
  <c r="DY16" i="10"/>
  <c r="DY17" i="10"/>
  <c r="DY19" i="10"/>
  <c r="DY18" i="10"/>
  <c r="DY20" i="10"/>
  <c r="DY21" i="10"/>
  <c r="DY22" i="10"/>
  <c r="DY23" i="10"/>
  <c r="DY24" i="10"/>
  <c r="DY25" i="10"/>
  <c r="DY26" i="10"/>
  <c r="DY28" i="10"/>
  <c r="DY31" i="10"/>
  <c r="DY29" i="10"/>
  <c r="DY30" i="10"/>
  <c r="DY27" i="10"/>
  <c r="DY32" i="10"/>
  <c r="DY33" i="10"/>
  <c r="DY34" i="10"/>
  <c r="DY35" i="10"/>
  <c r="DY37" i="10"/>
  <c r="DY38" i="10"/>
  <c r="DY39" i="10"/>
  <c r="DY36" i="10"/>
  <c r="DY40" i="10"/>
  <c r="DY41" i="10"/>
  <c r="DY42" i="10"/>
  <c r="DY43" i="10"/>
  <c r="DY44" i="10"/>
  <c r="DY45" i="10"/>
  <c r="DY46" i="10"/>
  <c r="DY47" i="10"/>
  <c r="DY48" i="10"/>
  <c r="DY49" i="10"/>
  <c r="DY50" i="10"/>
  <c r="DY6" i="10"/>
  <c r="DX8" i="10"/>
  <c r="DX10" i="10"/>
  <c r="DX11" i="10"/>
  <c r="DX12" i="10"/>
  <c r="DX13" i="10"/>
  <c r="DX14" i="10"/>
  <c r="DX15" i="10"/>
  <c r="DX16" i="10"/>
  <c r="DX17" i="10"/>
  <c r="DX19" i="10"/>
  <c r="DX18" i="10"/>
  <c r="DX20" i="10"/>
  <c r="DX21" i="10"/>
  <c r="DX22" i="10"/>
  <c r="DX23" i="10"/>
  <c r="DX24" i="10"/>
  <c r="DX25" i="10"/>
  <c r="DX26" i="10"/>
  <c r="DX28" i="10"/>
  <c r="DX31" i="10"/>
  <c r="DX29" i="10"/>
  <c r="DX30" i="10"/>
  <c r="DX27" i="10"/>
  <c r="DX32" i="10"/>
  <c r="DX33" i="10"/>
  <c r="DX34" i="10"/>
  <c r="DX35" i="10"/>
  <c r="DX37" i="10"/>
  <c r="DX38" i="10"/>
  <c r="DX39" i="10"/>
  <c r="DX36" i="10"/>
  <c r="DX40" i="10"/>
  <c r="DX41" i="10"/>
  <c r="DX42" i="10"/>
  <c r="DX43" i="10"/>
  <c r="DX44" i="10"/>
  <c r="DX45" i="10"/>
  <c r="DX46" i="10"/>
  <c r="DX47" i="10"/>
  <c r="DX48" i="10"/>
  <c r="DX49" i="10"/>
  <c r="DX50" i="10"/>
  <c r="DX6" i="10"/>
  <c r="DY8" i="11"/>
  <c r="DY10" i="11"/>
  <c r="DY11" i="11"/>
  <c r="DY12" i="11"/>
  <c r="DY13" i="11"/>
  <c r="DY14" i="11"/>
  <c r="DY15" i="11"/>
  <c r="DY16" i="11"/>
  <c r="DY17" i="11"/>
  <c r="DY18" i="11"/>
  <c r="DY19" i="11"/>
  <c r="DY20" i="11"/>
  <c r="DY21" i="11"/>
  <c r="DY22" i="11"/>
  <c r="DY23" i="11"/>
  <c r="DY24" i="11"/>
  <c r="DY25" i="11"/>
  <c r="DY26" i="11"/>
  <c r="DY27" i="11"/>
  <c r="DY28" i="11"/>
  <c r="DY29" i="11"/>
  <c r="DY30" i="11"/>
  <c r="DX8" i="11"/>
  <c r="DX10" i="11"/>
  <c r="DX11" i="11"/>
  <c r="DX12" i="11"/>
  <c r="DX13" i="11"/>
  <c r="DX14" i="11"/>
  <c r="DX15" i="11"/>
  <c r="DX16" i="11"/>
  <c r="DX17" i="11"/>
  <c r="DX18" i="11"/>
  <c r="DX19" i="11"/>
  <c r="DX20" i="11"/>
  <c r="DX21" i="11"/>
  <c r="DX22" i="11"/>
  <c r="DX23" i="11"/>
  <c r="DX24" i="11"/>
  <c r="DX25" i="11"/>
  <c r="DX26" i="11"/>
  <c r="DX27" i="11"/>
  <c r="DX28" i="11"/>
  <c r="DX29" i="11"/>
  <c r="DX30" i="11"/>
  <c r="DY6" i="11"/>
  <c r="DX6" i="11"/>
  <c r="GG9" i="9"/>
  <c r="GG10" i="9"/>
  <c r="GG11" i="9"/>
  <c r="GG12" i="9"/>
  <c r="GG13" i="9"/>
  <c r="GG14" i="9"/>
  <c r="GG15" i="9"/>
  <c r="GG16" i="9"/>
  <c r="GG17" i="9"/>
  <c r="GG18" i="9"/>
  <c r="GG19" i="9"/>
  <c r="GG20" i="9"/>
  <c r="GG21" i="9"/>
  <c r="GG22" i="9"/>
  <c r="GG23" i="9"/>
  <c r="GG24" i="9"/>
  <c r="GG25" i="9"/>
  <c r="GG26" i="9"/>
  <c r="GG27" i="9"/>
  <c r="GG28" i="9"/>
  <c r="GG29" i="9"/>
  <c r="GG30" i="9"/>
  <c r="GG31" i="9"/>
  <c r="GG32" i="9"/>
  <c r="GG33" i="9"/>
  <c r="GG34" i="9"/>
  <c r="GG36" i="9"/>
  <c r="GG37" i="9"/>
  <c r="GG38" i="9"/>
  <c r="GG39" i="9"/>
  <c r="GG40" i="9"/>
  <c r="GG41" i="9"/>
  <c r="GG42" i="9"/>
  <c r="GG43" i="9"/>
  <c r="GG44" i="9"/>
  <c r="GG45" i="9"/>
  <c r="GG46" i="9"/>
  <c r="GG47" i="9"/>
  <c r="GG48" i="9"/>
  <c r="GG49" i="9"/>
  <c r="GG50" i="9"/>
  <c r="GG51" i="9"/>
  <c r="GG52" i="9"/>
  <c r="GG53" i="9"/>
  <c r="GG54" i="9"/>
  <c r="GG55" i="9"/>
  <c r="GG56" i="9"/>
  <c r="GG57" i="9"/>
  <c r="GG58" i="9"/>
  <c r="GG59" i="9"/>
  <c r="GF9" i="9"/>
  <c r="GF10" i="9"/>
  <c r="GF11" i="9"/>
  <c r="GF12" i="9"/>
  <c r="GF13" i="9"/>
  <c r="GF14" i="9"/>
  <c r="GF15" i="9"/>
  <c r="GF16" i="9"/>
  <c r="GF17" i="9"/>
  <c r="GF18" i="9"/>
  <c r="GF19" i="9"/>
  <c r="GF20" i="9"/>
  <c r="GF21" i="9"/>
  <c r="GF22" i="9"/>
  <c r="GF23" i="9"/>
  <c r="GF24" i="9"/>
  <c r="GF25" i="9"/>
  <c r="GF26" i="9"/>
  <c r="GF27" i="9"/>
  <c r="GF28" i="9"/>
  <c r="GF29" i="9"/>
  <c r="GF30" i="9"/>
  <c r="GF31" i="9"/>
  <c r="GF32" i="9"/>
  <c r="GF33" i="9"/>
  <c r="GF34" i="9"/>
  <c r="GF36" i="9"/>
  <c r="GF37" i="9"/>
  <c r="GF38" i="9"/>
  <c r="GF39" i="9"/>
  <c r="GF40" i="9"/>
  <c r="GF41" i="9"/>
  <c r="GF42" i="9"/>
  <c r="GF43" i="9"/>
  <c r="GF44" i="9"/>
  <c r="GF45" i="9"/>
  <c r="GF46" i="9"/>
  <c r="GF47" i="9"/>
  <c r="GF48" i="9"/>
  <c r="GF49" i="9"/>
  <c r="GF50" i="9"/>
  <c r="GF51" i="9"/>
  <c r="GF52" i="9"/>
  <c r="GF53" i="9"/>
  <c r="GF54" i="9"/>
  <c r="GF55" i="9"/>
  <c r="GF56" i="9"/>
  <c r="GF57" i="9"/>
  <c r="GF58" i="9"/>
  <c r="GF59" i="9"/>
  <c r="GG8" i="9"/>
  <c r="GF8" i="9"/>
  <c r="GG9" i="8"/>
  <c r="GG10" i="8"/>
  <c r="GG11" i="8"/>
  <c r="GG12" i="8"/>
  <c r="GG13" i="8"/>
  <c r="GG14" i="8"/>
  <c r="GG15" i="8"/>
  <c r="GG16" i="8"/>
  <c r="GG17" i="8"/>
  <c r="GG18" i="8"/>
  <c r="GG19" i="8"/>
  <c r="GG20" i="8"/>
  <c r="GG21" i="8"/>
  <c r="GG22" i="8"/>
  <c r="GG23" i="8"/>
  <c r="GG24" i="8"/>
  <c r="GG25" i="8"/>
  <c r="GG26" i="8"/>
  <c r="GG27" i="8"/>
  <c r="GG28" i="8"/>
  <c r="GG29" i="8"/>
  <c r="GG30" i="8"/>
  <c r="GG31" i="8"/>
  <c r="GG32" i="8"/>
  <c r="GG33" i="8"/>
  <c r="GG34" i="8"/>
  <c r="GG36" i="8"/>
  <c r="GG37" i="8"/>
  <c r="GG38" i="8"/>
  <c r="GG39" i="8"/>
  <c r="GG40" i="8"/>
  <c r="GG41" i="8"/>
  <c r="GG42" i="8"/>
  <c r="GG43" i="8"/>
  <c r="GG44" i="8"/>
  <c r="GG45" i="8"/>
  <c r="GG46" i="8"/>
  <c r="GG47" i="8"/>
  <c r="GG48" i="8"/>
  <c r="GG49" i="8"/>
  <c r="GG50" i="8"/>
  <c r="GG51" i="8"/>
  <c r="GG52" i="8"/>
  <c r="GG53" i="8"/>
  <c r="GG54" i="8"/>
  <c r="GG55" i="8"/>
  <c r="GG56" i="8"/>
  <c r="GG57" i="8"/>
  <c r="GG58" i="8"/>
  <c r="GG59" i="8"/>
  <c r="GG8" i="8"/>
  <c r="DD5" i="11" l="1"/>
  <c r="DC5" i="11"/>
  <c r="DB5" i="11"/>
  <c r="DD5" i="10"/>
  <c r="DC5" i="10"/>
  <c r="DB5" i="10"/>
  <c r="FL6" i="9"/>
  <c r="FK6" i="9"/>
  <c r="FJ6" i="9"/>
  <c r="FL6" i="8"/>
  <c r="FK6" i="8"/>
  <c r="FJ6" i="8"/>
  <c r="FL6" i="6"/>
  <c r="FK6" i="6"/>
  <c r="FJ6" i="6"/>
  <c r="FL6" i="5"/>
  <c r="FK6" i="5"/>
  <c r="FJ6" i="5"/>
  <c r="A7" i="10" l="1"/>
  <c r="A8" i="10"/>
  <c r="A9" i="10"/>
  <c r="A6" i="10"/>
  <c r="A3" i="11" l="1"/>
  <c r="A33" i="11" l="1"/>
  <c r="A53" i="10"/>
  <c r="A62" i="9"/>
  <c r="A62" i="8"/>
  <c r="A20" i="4"/>
  <c r="A28" i="6"/>
  <c r="A32" i="11" l="1"/>
  <c r="A31" i="11"/>
  <c r="A52" i="10"/>
  <c r="A51" i="10"/>
  <c r="A61" i="9"/>
  <c r="A60" i="9"/>
  <c r="A61" i="8"/>
  <c r="A60" i="8"/>
  <c r="DA5" i="11" l="1"/>
  <c r="CZ5" i="11"/>
  <c r="CY5" i="11"/>
  <c r="CX5" i="11"/>
  <c r="CW5" i="11"/>
  <c r="CV5" i="11"/>
  <c r="CU5" i="11"/>
  <c r="CT5" i="11"/>
  <c r="CS5" i="11"/>
  <c r="CR5" i="11"/>
  <c r="CQ5" i="11"/>
  <c r="CP5" i="11"/>
  <c r="CO5" i="11"/>
  <c r="CN5" i="11"/>
  <c r="CM5" i="11"/>
  <c r="CL5" i="11"/>
  <c r="CK5" i="11"/>
  <c r="CJ5" i="11"/>
  <c r="CI5" i="11"/>
  <c r="CH5" i="11"/>
  <c r="CG5" i="11"/>
  <c r="CF5" i="11"/>
  <c r="CE5" i="11"/>
  <c r="CD5" i="11"/>
  <c r="CC5" i="11"/>
  <c r="CB5" i="11"/>
  <c r="CA5" i="11"/>
  <c r="BZ5" i="11"/>
  <c r="BY5" i="11"/>
  <c r="BX5" i="11"/>
  <c r="BW5" i="11"/>
  <c r="BV5" i="11"/>
  <c r="BU5" i="11"/>
  <c r="BT5" i="11"/>
  <c r="BS5" i="11"/>
  <c r="BR5" i="11"/>
  <c r="BQ5" i="11"/>
  <c r="BP5" i="11"/>
  <c r="BO5" i="11"/>
  <c r="BN5" i="11"/>
  <c r="BM5" i="11"/>
  <c r="BL5" i="11"/>
  <c r="BK5" i="11"/>
  <c r="BJ5" i="11"/>
  <c r="BI5" i="11"/>
  <c r="BH5" i="11"/>
  <c r="BG5" i="11"/>
  <c r="BF5" i="11"/>
  <c r="BE5" i="11"/>
  <c r="BD5" i="11"/>
  <c r="BC5" i="11"/>
  <c r="BB5" i="11"/>
  <c r="BA5" i="11"/>
  <c r="AZ5" i="11"/>
  <c r="AY5" i="11"/>
  <c r="AX5" i="11"/>
  <c r="AW5" i="11"/>
  <c r="AV5" i="11"/>
  <c r="AU5" i="11"/>
  <c r="AT5" i="11"/>
  <c r="AS5" i="11"/>
  <c r="AR5" i="11"/>
  <c r="AQ5" i="11"/>
  <c r="AP5" i="11"/>
  <c r="AO5" i="11"/>
  <c r="AN5" i="11"/>
  <c r="AM5" i="11"/>
  <c r="AL5" i="11"/>
  <c r="AK5" i="11"/>
  <c r="AJ5" i="11"/>
  <c r="AI5" i="11"/>
  <c r="AH5" i="11"/>
  <c r="AG5" i="11"/>
  <c r="AF5" i="11"/>
  <c r="AE5" i="11"/>
  <c r="AD5" i="11"/>
  <c r="AC5" i="11"/>
  <c r="AB5" i="11"/>
  <c r="AA5" i="11"/>
  <c r="Z5" i="11"/>
  <c r="Y5" i="11"/>
  <c r="X5" i="11"/>
  <c r="W5" i="11"/>
  <c r="V5" i="11"/>
  <c r="U5" i="11"/>
  <c r="T5" i="11"/>
  <c r="S5" i="1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A7" i="11"/>
  <c r="A8" i="11"/>
  <c r="A9" i="11"/>
  <c r="A6" i="11"/>
  <c r="A1" i="11"/>
  <c r="DA5" i="10"/>
  <c r="CZ5" i="10"/>
  <c r="CY5" i="10"/>
  <c r="CX5" i="10"/>
  <c r="CW5" i="10"/>
  <c r="CV5" i="10"/>
  <c r="CU5" i="10"/>
  <c r="CT5" i="10"/>
  <c r="CS5" i="10"/>
  <c r="CR5" i="10"/>
  <c r="CQ5" i="10"/>
  <c r="CP5" i="10"/>
  <c r="CO5" i="10"/>
  <c r="CN5" i="10"/>
  <c r="CM5" i="10"/>
  <c r="CL5" i="10"/>
  <c r="CK5" i="10"/>
  <c r="CJ5" i="10"/>
  <c r="CI5" i="10"/>
  <c r="CH5" i="10"/>
  <c r="CG5" i="10"/>
  <c r="CF5" i="10"/>
  <c r="CE5" i="10"/>
  <c r="CD5" i="10"/>
  <c r="CC5" i="10"/>
  <c r="CB5" i="10"/>
  <c r="CA5" i="10"/>
  <c r="BZ5" i="10"/>
  <c r="BY5" i="10"/>
  <c r="BX5" i="10"/>
  <c r="BW5" i="10"/>
  <c r="BV5" i="10"/>
  <c r="BU5" i="10"/>
  <c r="BT5" i="10"/>
  <c r="BS5" i="10"/>
  <c r="BR5" i="10"/>
  <c r="BQ5" i="10"/>
  <c r="BP5" i="10"/>
  <c r="BO5" i="10"/>
  <c r="BN5" i="10"/>
  <c r="BM5" i="10"/>
  <c r="BL5" i="10"/>
  <c r="BK5" i="10"/>
  <c r="BJ5" i="10"/>
  <c r="BI5" i="10"/>
  <c r="BH5" i="10"/>
  <c r="BG5" i="10"/>
  <c r="BF5" i="10"/>
  <c r="BE5" i="10"/>
  <c r="BD5" i="10"/>
  <c r="BC5" i="10"/>
  <c r="BB5" i="10"/>
  <c r="BA5" i="10"/>
  <c r="AZ5" i="10"/>
  <c r="AY5" i="10"/>
  <c r="AX5" i="10"/>
  <c r="AW5" i="10"/>
  <c r="AV5" i="10"/>
  <c r="AU5" i="10"/>
  <c r="AT5" i="10"/>
  <c r="AS5" i="10"/>
  <c r="AR5" i="10"/>
  <c r="AQ5" i="10"/>
  <c r="AP5" i="10"/>
  <c r="AO5" i="10"/>
  <c r="AN5" i="10"/>
  <c r="AM5" i="10"/>
  <c r="AL5" i="10"/>
  <c r="AK5" i="10"/>
  <c r="AJ5" i="10"/>
  <c r="AI5" i="10"/>
  <c r="AH5" i="10"/>
  <c r="AG5" i="10"/>
  <c r="AF5" i="10"/>
  <c r="AE5" i="10"/>
  <c r="AD5" i="10"/>
  <c r="AC5" i="10"/>
  <c r="AB5" i="10"/>
  <c r="AA5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FI6" i="9" l="1"/>
  <c r="FH6" i="9"/>
  <c r="FG6" i="9"/>
  <c r="FF6" i="9"/>
  <c r="FE6" i="9"/>
  <c r="FD6" i="9"/>
  <c r="FC6" i="9"/>
  <c r="FB6" i="9"/>
  <c r="FA6" i="9"/>
  <c r="EZ6" i="9"/>
  <c r="EY6" i="9"/>
  <c r="EX6" i="9"/>
  <c r="EW6" i="9"/>
  <c r="EV6" i="9"/>
  <c r="EU6" i="9"/>
  <c r="ET6" i="9"/>
  <c r="ES6" i="9"/>
  <c r="ER6" i="9"/>
  <c r="EQ6" i="9"/>
  <c r="EP6" i="9"/>
  <c r="EO6" i="9"/>
  <c r="EN6" i="9"/>
  <c r="EM6" i="9"/>
  <c r="EL6" i="9"/>
  <c r="EK6" i="9"/>
  <c r="EJ6" i="9"/>
  <c r="EI6" i="9"/>
  <c r="EH6" i="9"/>
  <c r="EG6" i="9"/>
  <c r="EF6" i="9"/>
  <c r="EE6" i="9"/>
  <c r="ED6" i="9"/>
  <c r="EC6" i="9"/>
  <c r="EB6" i="9"/>
  <c r="EA6" i="9"/>
  <c r="DZ6" i="9"/>
  <c r="DY6" i="9"/>
  <c r="DX6" i="9"/>
  <c r="DW6" i="9"/>
  <c r="DV6" i="9"/>
  <c r="DU6" i="9"/>
  <c r="DT6" i="9"/>
  <c r="DS6" i="9"/>
  <c r="DR6" i="9"/>
  <c r="DQ6" i="9"/>
  <c r="DP6" i="9"/>
  <c r="DO6" i="9"/>
  <c r="DN6" i="9"/>
  <c r="DM6" i="9"/>
  <c r="DL6" i="9"/>
  <c r="DK6" i="9"/>
  <c r="DJ6" i="9"/>
  <c r="DI6" i="9"/>
  <c r="DH6" i="9"/>
  <c r="DG6" i="9"/>
  <c r="DF6" i="9"/>
  <c r="DE6" i="9"/>
  <c r="DD6" i="9"/>
  <c r="DC6" i="9"/>
  <c r="DB6" i="9"/>
  <c r="DA6" i="9"/>
  <c r="CZ6" i="9"/>
  <c r="CY6" i="9"/>
  <c r="CX6" i="9"/>
  <c r="CW6" i="9"/>
  <c r="CV6" i="9"/>
  <c r="CU6" i="9"/>
  <c r="CT6" i="9"/>
  <c r="CS6" i="9"/>
  <c r="CR6" i="9"/>
  <c r="CQ6" i="9"/>
  <c r="CP6" i="9"/>
  <c r="CO6" i="9"/>
  <c r="CN6" i="9"/>
  <c r="CM6" i="9"/>
  <c r="CL6" i="9"/>
  <c r="CK6" i="9"/>
  <c r="CJ6" i="9"/>
  <c r="CI6" i="9"/>
  <c r="CH6" i="9"/>
  <c r="CG6" i="9"/>
  <c r="CF6" i="9"/>
  <c r="CE6" i="9"/>
  <c r="CD6" i="9"/>
  <c r="CC6" i="9"/>
  <c r="CB6" i="9"/>
  <c r="CA6" i="9"/>
  <c r="BZ6" i="9"/>
  <c r="BY6" i="9"/>
  <c r="BX6" i="9"/>
  <c r="BW6" i="9"/>
  <c r="BV6" i="9"/>
  <c r="BU6" i="9"/>
  <c r="BT6" i="9"/>
  <c r="BS6" i="9"/>
  <c r="BR6" i="9"/>
  <c r="BQ6" i="9"/>
  <c r="BP6" i="9"/>
  <c r="BO6" i="9"/>
  <c r="BN6" i="9"/>
  <c r="BM6" i="9"/>
  <c r="BL6" i="9"/>
  <c r="BK6" i="9"/>
  <c r="BJ6" i="9"/>
  <c r="BI6" i="9"/>
  <c r="BH6" i="9"/>
  <c r="BG6" i="9"/>
  <c r="BF6" i="9"/>
  <c r="BE6" i="9"/>
  <c r="BD6" i="9"/>
  <c r="BC6" i="9"/>
  <c r="BB6" i="9"/>
  <c r="BA6" i="9"/>
  <c r="AZ6" i="9"/>
  <c r="AY6" i="9"/>
  <c r="AX6" i="9"/>
  <c r="AW6" i="9"/>
  <c r="AV6" i="9"/>
  <c r="AU6" i="9"/>
  <c r="AT6" i="9"/>
  <c r="AS6" i="9"/>
  <c r="AR6" i="9"/>
  <c r="AQ6" i="9"/>
  <c r="AP6" i="9"/>
  <c r="AO6" i="9"/>
  <c r="AN6" i="9"/>
  <c r="AM6" i="9"/>
  <c r="AL6" i="9"/>
  <c r="AK6" i="9"/>
  <c r="AJ6" i="9"/>
  <c r="AI6" i="9"/>
  <c r="AH6" i="9"/>
  <c r="AG6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6" i="9"/>
  <c r="A4" i="9"/>
  <c r="A3" i="9"/>
  <c r="A1" i="9"/>
  <c r="A3" i="8"/>
  <c r="A4" i="8"/>
  <c r="A6" i="8"/>
  <c r="A9" i="8" l="1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8" i="8"/>
  <c r="FI6" i="8" l="1"/>
  <c r="FH6" i="8"/>
  <c r="FG6" i="8"/>
  <c r="FF6" i="8"/>
  <c r="FE6" i="8"/>
  <c r="FD6" i="8"/>
  <c r="FC6" i="8"/>
  <c r="FB6" i="8"/>
  <c r="FA6" i="8"/>
  <c r="EZ6" i="8"/>
  <c r="EY6" i="8"/>
  <c r="EX6" i="8"/>
  <c r="EW6" i="8"/>
  <c r="EV6" i="8"/>
  <c r="EU6" i="8"/>
  <c r="ET6" i="8"/>
  <c r="ES6" i="8"/>
  <c r="ER6" i="8"/>
  <c r="EQ6" i="8"/>
  <c r="EP6" i="8"/>
  <c r="EO6" i="8"/>
  <c r="EN6" i="8"/>
  <c r="EM6" i="8"/>
  <c r="EL6" i="8"/>
  <c r="EK6" i="8"/>
  <c r="EJ6" i="8"/>
  <c r="EI6" i="8"/>
  <c r="EH6" i="8"/>
  <c r="EG6" i="8"/>
  <c r="EF6" i="8"/>
  <c r="EE6" i="8"/>
  <c r="ED6" i="8"/>
  <c r="EC6" i="8"/>
  <c r="EB6" i="8"/>
  <c r="EA6" i="8"/>
  <c r="DZ6" i="8"/>
  <c r="DY6" i="8"/>
  <c r="DX6" i="8"/>
  <c r="DW6" i="8"/>
  <c r="DV6" i="8"/>
  <c r="DU6" i="8"/>
  <c r="DT6" i="8"/>
  <c r="DS6" i="8"/>
  <c r="DR6" i="8"/>
  <c r="DQ6" i="8"/>
  <c r="DP6" i="8"/>
  <c r="DO6" i="8"/>
  <c r="DN6" i="8"/>
  <c r="DM6" i="8"/>
  <c r="DL6" i="8"/>
  <c r="DK6" i="8"/>
  <c r="DJ6" i="8"/>
  <c r="DI6" i="8"/>
  <c r="DH6" i="8"/>
  <c r="DG6" i="8"/>
  <c r="DF6" i="8"/>
  <c r="DE6" i="8"/>
  <c r="DD6" i="8"/>
  <c r="DC6" i="8"/>
  <c r="DB6" i="8"/>
  <c r="DA6" i="8"/>
  <c r="CZ6" i="8"/>
  <c r="CY6" i="8"/>
  <c r="CX6" i="8"/>
  <c r="CW6" i="8"/>
  <c r="CV6" i="8"/>
  <c r="CU6" i="8"/>
  <c r="CT6" i="8"/>
  <c r="CS6" i="8"/>
  <c r="CR6" i="8"/>
  <c r="CQ6" i="8"/>
  <c r="CP6" i="8"/>
  <c r="CO6" i="8"/>
  <c r="CN6" i="8"/>
  <c r="CM6" i="8"/>
  <c r="CL6" i="8"/>
  <c r="CK6" i="8"/>
  <c r="CJ6" i="8"/>
  <c r="CI6" i="8"/>
  <c r="CH6" i="8"/>
  <c r="CG6" i="8"/>
  <c r="CF6" i="8"/>
  <c r="CE6" i="8"/>
  <c r="CD6" i="8"/>
  <c r="CC6" i="8"/>
  <c r="CB6" i="8"/>
  <c r="CA6" i="8"/>
  <c r="BZ6" i="8"/>
  <c r="BY6" i="8"/>
  <c r="BX6" i="8"/>
  <c r="BW6" i="8"/>
  <c r="BV6" i="8"/>
  <c r="BU6" i="8"/>
  <c r="BT6" i="8"/>
  <c r="BS6" i="8"/>
  <c r="BR6" i="8"/>
  <c r="BQ6" i="8"/>
  <c r="BP6" i="8"/>
  <c r="BO6" i="8"/>
  <c r="BN6" i="8"/>
  <c r="BM6" i="8"/>
  <c r="BL6" i="8"/>
  <c r="BK6" i="8"/>
  <c r="BJ6" i="8"/>
  <c r="BI6" i="8"/>
  <c r="BH6" i="8"/>
  <c r="BG6" i="8"/>
  <c r="BF6" i="8"/>
  <c r="BE6" i="8"/>
  <c r="BD6" i="8"/>
  <c r="BC6" i="8"/>
  <c r="BB6" i="8"/>
  <c r="BA6" i="8"/>
  <c r="AZ6" i="8"/>
  <c r="AY6" i="8"/>
  <c r="AX6" i="8"/>
  <c r="AW6" i="8"/>
  <c r="AV6" i="8"/>
  <c r="AU6" i="8"/>
  <c r="AT6" i="8"/>
  <c r="AS6" i="8"/>
  <c r="AR6" i="8"/>
  <c r="AQ6" i="8"/>
  <c r="AP6" i="8"/>
  <c r="AO6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A1" i="10"/>
  <c r="B9" i="3"/>
  <c r="B10" i="3"/>
  <c r="A1" i="8"/>
  <c r="B7" i="3" l="1"/>
  <c r="B8" i="3"/>
  <c r="B6" i="3" l="1"/>
  <c r="FI6" i="5" l="1"/>
  <c r="FH6" i="5"/>
  <c r="FG6" i="5"/>
  <c r="FI6" i="6"/>
  <c r="FH6" i="6"/>
  <c r="FG6" i="6"/>
  <c r="FF6" i="6" l="1"/>
  <c r="FE6" i="6"/>
  <c r="FD6" i="6"/>
  <c r="FF6" i="5"/>
  <c r="FE6" i="5"/>
  <c r="FD6" i="5"/>
  <c r="A28" i="5" l="1"/>
  <c r="A27" i="5"/>
  <c r="A27" i="6"/>
  <c r="A19" i="4"/>
  <c r="FC6" i="6"/>
  <c r="FB6" i="6"/>
  <c r="FA6" i="6"/>
  <c r="FC6" i="5" l="1"/>
  <c r="FB6" i="5"/>
  <c r="FA6" i="5"/>
  <c r="FD5" i="6" l="1"/>
  <c r="FD5" i="5"/>
  <c r="EZ6" i="6" l="1"/>
  <c r="EY6" i="6"/>
  <c r="EX6" i="6"/>
  <c r="EZ6" i="5"/>
  <c r="EY6" i="5"/>
  <c r="EX6" i="5"/>
  <c r="EW6" i="6" l="1"/>
  <c r="EV6" i="6"/>
  <c r="EU6" i="6"/>
  <c r="ET6" i="6"/>
  <c r="ES6" i="6"/>
  <c r="ER6" i="6"/>
  <c r="ER5" i="6"/>
  <c r="EW6" i="5"/>
  <c r="EV6" i="5"/>
  <c r="EU6" i="5"/>
  <c r="ER5" i="5" l="1"/>
  <c r="ET6" i="5"/>
  <c r="ES6" i="5"/>
  <c r="ER6" i="5"/>
  <c r="N6" i="4" l="1"/>
  <c r="P6" i="4"/>
  <c r="EQ6" i="6" l="1"/>
  <c r="EP6" i="6"/>
  <c r="EO6" i="6"/>
  <c r="EQ6" i="5"/>
  <c r="EP6" i="5"/>
  <c r="EO6" i="5"/>
  <c r="A16" i="4" l="1"/>
  <c r="A17" i="4"/>
  <c r="EN6" i="6"/>
  <c r="EM6" i="6"/>
  <c r="EL6" i="6"/>
  <c r="EN6" i="5"/>
  <c r="EM6" i="5"/>
  <c r="EL6" i="5"/>
  <c r="EK6" i="6" l="1"/>
  <c r="EJ6" i="6"/>
  <c r="EI6" i="6"/>
  <c r="EK6" i="5"/>
  <c r="EJ6" i="5"/>
  <c r="EI6" i="5"/>
  <c r="EF5" i="6" l="1"/>
  <c r="EF6" i="6"/>
  <c r="EG6" i="6"/>
  <c r="EH6" i="6"/>
  <c r="DV6" i="6" l="1"/>
  <c r="EH6" i="5"/>
  <c r="DV6" i="5"/>
  <c r="EG6" i="5"/>
  <c r="EF6" i="5"/>
  <c r="EE6" i="6" l="1"/>
  <c r="ED6" i="6"/>
  <c r="EC6" i="6"/>
  <c r="EE6" i="5"/>
  <c r="ED6" i="5"/>
  <c r="EC6" i="5"/>
  <c r="T6" i="4" l="1"/>
  <c r="S6" i="4"/>
  <c r="EF5" i="5"/>
  <c r="DT6" i="5" l="1"/>
  <c r="EB6" i="6" l="1"/>
  <c r="EA6" i="6"/>
  <c r="DZ6" i="6"/>
  <c r="EB6" i="5"/>
  <c r="EA6" i="5"/>
  <c r="DZ6" i="5"/>
  <c r="DY6" i="6" l="1"/>
  <c r="DX6" i="6"/>
  <c r="DW6" i="6"/>
  <c r="DY6" i="5"/>
  <c r="DX6" i="5"/>
  <c r="DW6" i="5"/>
  <c r="DU6" i="6" l="1"/>
  <c r="DT6" i="6"/>
  <c r="DU6" i="5"/>
  <c r="DS6" i="6" l="1"/>
  <c r="DR6" i="6"/>
  <c r="DQ6" i="6"/>
  <c r="DS6" i="5"/>
  <c r="DR6" i="5"/>
  <c r="DQ6" i="5"/>
  <c r="DP6" i="6" l="1"/>
  <c r="DO6" i="6"/>
  <c r="DN6" i="6"/>
  <c r="DP6" i="5"/>
  <c r="DO6" i="5"/>
  <c r="DN6" i="5"/>
  <c r="S7" i="4" l="1"/>
  <c r="P7" i="4"/>
  <c r="N7" i="4"/>
  <c r="K7" i="4"/>
  <c r="I7" i="4"/>
  <c r="F7" i="4"/>
  <c r="D7" i="4"/>
  <c r="DM6" i="6"/>
  <c r="DL6" i="6"/>
  <c r="DK6" i="6"/>
  <c r="DM6" i="5"/>
  <c r="DL6" i="5"/>
  <c r="DK6" i="5"/>
  <c r="DJ6" i="6" l="1"/>
  <c r="DI6" i="6"/>
  <c r="DH6" i="6"/>
  <c r="DJ6" i="5"/>
  <c r="DI6" i="5"/>
  <c r="DH6" i="5"/>
  <c r="DG6" i="6" l="1"/>
  <c r="DF6" i="6"/>
  <c r="DE6" i="6"/>
  <c r="DD6" i="6"/>
  <c r="DC6" i="6"/>
  <c r="DB6" i="6"/>
  <c r="DA6" i="6"/>
  <c r="CZ6" i="6"/>
  <c r="CY6" i="6"/>
  <c r="CX6" i="6"/>
  <c r="CW6" i="6"/>
  <c r="CV6" i="6"/>
  <c r="DG6" i="5"/>
  <c r="DF6" i="5"/>
  <c r="DE6" i="5"/>
  <c r="R7" i="4" l="1"/>
  <c r="Q7" i="4"/>
  <c r="O7" i="4"/>
  <c r="M7" i="4"/>
  <c r="L7" i="4"/>
  <c r="J7" i="4"/>
  <c r="H7" i="4"/>
  <c r="G7" i="4"/>
  <c r="E7" i="4"/>
  <c r="DD6" i="5" l="1"/>
  <c r="DC6" i="5"/>
  <c r="DB6" i="5"/>
  <c r="CZ6" i="5" l="1"/>
  <c r="DA6" i="5" l="1"/>
  <c r="CY6" i="5"/>
  <c r="A26" i="6" l="1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CU6" i="6"/>
  <c r="CT6" i="6"/>
  <c r="CS6" i="6"/>
  <c r="CR6" i="6"/>
  <c r="CQ6" i="6"/>
  <c r="CP6" i="6"/>
  <c r="CO6" i="6"/>
  <c r="CN6" i="6"/>
  <c r="CM6" i="6"/>
  <c r="CL6" i="6"/>
  <c r="CK6" i="6"/>
  <c r="CJ6" i="6"/>
  <c r="CI6" i="6"/>
  <c r="CH6" i="6"/>
  <c r="CG6" i="6"/>
  <c r="CF6" i="6"/>
  <c r="CE6" i="6"/>
  <c r="CD6" i="6"/>
  <c r="CC6" i="6"/>
  <c r="CB6" i="6"/>
  <c r="CA6" i="6"/>
  <c r="BZ6" i="6"/>
  <c r="BY6" i="6"/>
  <c r="BX6" i="6"/>
  <c r="BW6" i="6"/>
  <c r="BV6" i="6"/>
  <c r="BU6" i="6"/>
  <c r="BT6" i="6"/>
  <c r="BS6" i="6"/>
  <c r="BR6" i="6"/>
  <c r="BQ6" i="6"/>
  <c r="BP6" i="6"/>
  <c r="BO6" i="6"/>
  <c r="BN6" i="6"/>
  <c r="BM6" i="6"/>
  <c r="BL6" i="6"/>
  <c r="BK6" i="6"/>
  <c r="BJ6" i="6"/>
  <c r="BI6" i="6"/>
  <c r="BH6" i="6"/>
  <c r="BG6" i="6"/>
  <c r="BF6" i="6"/>
  <c r="BE6" i="6"/>
  <c r="BD6" i="6"/>
  <c r="BC6" i="6"/>
  <c r="BB6" i="6"/>
  <c r="BA6" i="6"/>
  <c r="AZ6" i="6"/>
  <c r="AY6" i="6"/>
  <c r="AX6" i="6"/>
  <c r="AW6" i="6"/>
  <c r="AV6" i="6"/>
  <c r="AU6" i="6"/>
  <c r="AT6" i="6"/>
  <c r="AS6" i="6"/>
  <c r="AR6" i="6"/>
  <c r="AQ6" i="6"/>
  <c r="AP6" i="6"/>
  <c r="AO6" i="6"/>
  <c r="AN6" i="6"/>
  <c r="AM6" i="6"/>
  <c r="AL6" i="6"/>
  <c r="AK6" i="6"/>
  <c r="AJ6" i="6"/>
  <c r="AI6" i="6"/>
  <c r="AH6" i="6"/>
  <c r="AG6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V5" i="6"/>
  <c r="A5" i="6"/>
  <c r="A4" i="6"/>
  <c r="A3" i="6"/>
  <c r="A2" i="6"/>
  <c r="A1" i="6"/>
  <c r="A26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V5" i="5"/>
  <c r="A5" i="5"/>
  <c r="A4" i="5"/>
  <c r="A3" i="5"/>
  <c r="A2" i="5"/>
  <c r="A1" i="5"/>
  <c r="A9" i="4" l="1"/>
  <c r="A10" i="4"/>
  <c r="A11" i="4"/>
  <c r="A12" i="4"/>
  <c r="A13" i="4"/>
  <c r="A14" i="4"/>
  <c r="A15" i="4"/>
  <c r="A18" i="4"/>
  <c r="A8" i="4"/>
  <c r="A6" i="4"/>
  <c r="A3" i="4"/>
  <c r="A2" i="4"/>
  <c r="S5" i="4"/>
  <c r="N5" i="4"/>
  <c r="I5" i="4"/>
  <c r="D5" i="4"/>
  <c r="B2" i="3"/>
  <c r="B3" i="3"/>
  <c r="B4" i="3"/>
  <c r="B1" i="3"/>
</calcChain>
</file>

<file path=xl/sharedStrings.xml><?xml version="1.0" encoding="utf-8"?>
<sst xmlns="http://schemas.openxmlformats.org/spreadsheetml/2006/main" count="584" uniqueCount="257">
  <si>
    <t xml:space="preserve">Найменування </t>
  </si>
  <si>
    <t>груп товарів</t>
  </si>
  <si>
    <t>УСЬОГО</t>
  </si>
  <si>
    <t>Зміна до відповідного періоду минулого року, %</t>
  </si>
  <si>
    <t>у тому числі:</t>
  </si>
  <si>
    <t>Продовольчі товари та сировина для їх виробництва</t>
  </si>
  <si>
    <t>Мінеральні продукти</t>
  </si>
  <si>
    <t>Продукція хімічної та пов'язаних з нею галузей промисловості</t>
  </si>
  <si>
    <t>Деревина та вироби з неї</t>
  </si>
  <si>
    <t>Промислові вироби</t>
  </si>
  <si>
    <t>Чорні й кольорові метали та вироби з них</t>
  </si>
  <si>
    <t xml:space="preserve">Машини, устаткування, транспортні засоби та прилади </t>
  </si>
  <si>
    <t xml:space="preserve"> * Попередні  дані</t>
  </si>
  <si>
    <t>(відповідно до КПБ6)</t>
  </si>
  <si>
    <t>1.1. Динаміка товарної структури експорту</t>
  </si>
  <si>
    <t>1.2. Динаміка товарної структури імпорту</t>
  </si>
  <si>
    <t>Регіони</t>
  </si>
  <si>
    <t>* Попередні дані</t>
  </si>
  <si>
    <t>укр</t>
  </si>
  <si>
    <t>eng</t>
  </si>
  <si>
    <t>1.1. Exports of Goods</t>
  </si>
  <si>
    <t>1.2. Imports of Goods</t>
  </si>
  <si>
    <t>1.3. Merchandise trade by regions</t>
  </si>
  <si>
    <t xml:space="preserve">(according to BPM6) </t>
  </si>
  <si>
    <t>TOTAL</t>
  </si>
  <si>
    <t>Y-o-y changes, %</t>
  </si>
  <si>
    <t>of which:</t>
  </si>
  <si>
    <t>Agricultural products</t>
  </si>
  <si>
    <t>Mineral products</t>
  </si>
  <si>
    <t>Chemicals</t>
  </si>
  <si>
    <t>Timber and wood products</t>
  </si>
  <si>
    <t>Industrial goods</t>
  </si>
  <si>
    <t>Ferrrous and nonferrous metals</t>
  </si>
  <si>
    <t>Machinery and equipment</t>
  </si>
  <si>
    <t>Other (incl. informal trade)</t>
  </si>
  <si>
    <t xml:space="preserve"> * Preliminary data</t>
  </si>
  <si>
    <t>Різне (з урахуванням неформальної торгівлі)</t>
  </si>
  <si>
    <t>Regions</t>
  </si>
  <si>
    <t>Total</t>
  </si>
  <si>
    <t>CIS countries</t>
  </si>
  <si>
    <t>Europe</t>
  </si>
  <si>
    <t>Asia</t>
  </si>
  <si>
    <t>America</t>
  </si>
  <si>
    <t>incl. USA</t>
  </si>
  <si>
    <t>Africa</t>
  </si>
  <si>
    <t>млн дол. США</t>
  </si>
  <si>
    <t>Australia and Oceania</t>
  </si>
  <si>
    <t>EU countries</t>
  </si>
  <si>
    <t>Reference:</t>
  </si>
  <si>
    <t>Європа</t>
  </si>
  <si>
    <t xml:space="preserve">Азія </t>
  </si>
  <si>
    <t>Америка</t>
  </si>
  <si>
    <t>у т.ч. США</t>
  </si>
  <si>
    <t>Африка</t>
  </si>
  <si>
    <t>Австралія і Океанія</t>
  </si>
  <si>
    <t>Довідково:</t>
  </si>
  <si>
    <t xml:space="preserve">Країни СНД </t>
  </si>
  <si>
    <t>Країни ЄС</t>
  </si>
  <si>
    <t>Примітка</t>
  </si>
  <si>
    <t xml:space="preserve">Note </t>
  </si>
  <si>
    <t xml:space="preserve">USD mln </t>
  </si>
  <si>
    <t xml:space="preserve"> Description </t>
  </si>
  <si>
    <t>2.1. Exports of Services</t>
  </si>
  <si>
    <t>2.2. Imports of Services</t>
  </si>
  <si>
    <t xml:space="preserve">2.3. Динаміка експорту комп'ютерних послуг за основними країнами-партнерами </t>
  </si>
  <si>
    <t xml:space="preserve">2.4. Динаміка імпорт комп'ютерних послуг за основними країнами-партнерами  </t>
  </si>
  <si>
    <t>Послуги</t>
  </si>
  <si>
    <t>Послуги з переробки матеріальних ресурсів, що належать іншим сторонам</t>
  </si>
  <si>
    <t>Послуги з ремонту та технічного обслуговування, не віднесені до іншіх категорій</t>
  </si>
  <si>
    <t>Транспорт</t>
  </si>
  <si>
    <t>Усі види транспорту</t>
  </si>
  <si>
    <t>Пасажирський</t>
  </si>
  <si>
    <t>Вантажний</t>
  </si>
  <si>
    <t>Інший</t>
  </si>
  <si>
    <t>Морський транспорт</t>
  </si>
  <si>
    <t>Повітряний транспорт</t>
  </si>
  <si>
    <t>Залізничний транспорт</t>
  </si>
  <si>
    <t>Автомобільний транспорт</t>
  </si>
  <si>
    <t>Інший транспорт</t>
  </si>
  <si>
    <t xml:space="preserve">                у тому числі</t>
  </si>
  <si>
    <t>трубопровідний транспорт</t>
  </si>
  <si>
    <t>Поштові послуги та послуги кур'єрського зв'язку</t>
  </si>
  <si>
    <t>Подорожі</t>
  </si>
  <si>
    <t>Ділові</t>
  </si>
  <si>
    <t>Особисті</t>
  </si>
  <si>
    <t>Будівництво</t>
  </si>
  <si>
    <t>Послуги зі страхування та пенсійного забезпечення</t>
  </si>
  <si>
    <t>Фінансові послуги</t>
  </si>
  <si>
    <t xml:space="preserve">Послуги, за які стягується плата у явній формі та інші фінансові послуги </t>
  </si>
  <si>
    <t>Послуги з фінансового посередництва, що вимірюються непрямим шляхом (FISIM)</t>
  </si>
  <si>
    <t xml:space="preserve">Плата за користування інтелектуальною власністю, що не віднесена до інших категорій  </t>
  </si>
  <si>
    <t>Телекомунікаційні, комп'ютерні та інформаційні послуги</t>
  </si>
  <si>
    <t>Телекомунікаційні послуги</t>
  </si>
  <si>
    <t>Комп'ютерні послуги</t>
  </si>
  <si>
    <t>Інформаційні послуги</t>
  </si>
  <si>
    <t>Інші ділові послуги</t>
  </si>
  <si>
    <t>Науково-дослідні та дослідно-конструкторські послуги</t>
  </si>
  <si>
    <t>Професійні послуги та консультаційні послуги з управління</t>
  </si>
  <si>
    <t>Технічні послуги, послуги з торгівлі та інші ділові послуги</t>
  </si>
  <si>
    <t>Послуги приватним особам та послуги в галузі культури та відпочинку</t>
  </si>
  <si>
    <t>Аудіовізуальні послуги та пов'язані з ними послуги</t>
  </si>
  <si>
    <t>Інші послуги приватним особам та послуги в галузі культури та відпочинку</t>
  </si>
  <si>
    <t>Державні товари та послуги, не віднесені до інших категорій</t>
  </si>
  <si>
    <t>млн дол США</t>
  </si>
  <si>
    <t>Послуги, всього</t>
  </si>
  <si>
    <t>з них:</t>
  </si>
  <si>
    <t xml:space="preserve">   комп'ютерні послуги</t>
  </si>
  <si>
    <t>Сполучені Штати Америки</t>
  </si>
  <si>
    <t>Мальта</t>
  </si>
  <si>
    <t>Сполучене Королівство Великої Британії та Північної Ірландії</t>
  </si>
  <si>
    <t>Кіпр</t>
  </si>
  <si>
    <t>Ізраїль</t>
  </si>
  <si>
    <t>Швейцарія</t>
  </si>
  <si>
    <t>Німеччина</t>
  </si>
  <si>
    <t>Естонія</t>
  </si>
  <si>
    <t>Польща</t>
  </si>
  <si>
    <t>Нідерланди</t>
  </si>
  <si>
    <t>Канада</t>
  </si>
  <si>
    <t>Об'єднані Арабські Емірати</t>
  </si>
  <si>
    <t>Данія</t>
  </si>
  <si>
    <t>Ірландія</t>
  </si>
  <si>
    <t>Швеція</t>
  </si>
  <si>
    <t>Франція</t>
  </si>
  <si>
    <t>Литва</t>
  </si>
  <si>
    <t>Бельгія</t>
  </si>
  <si>
    <t>Норвегія</t>
  </si>
  <si>
    <t>Гонконг</t>
  </si>
  <si>
    <t>Сінгапур</t>
  </si>
  <si>
    <t>Австрія</t>
  </si>
  <si>
    <t>Корея (Республіка)</t>
  </si>
  <si>
    <t>Чехія</t>
  </si>
  <si>
    <t>Болгарія</t>
  </si>
  <si>
    <t>Острів Мен</t>
  </si>
  <si>
    <t>Угорщина</t>
  </si>
  <si>
    <t>Фінляндія</t>
  </si>
  <si>
    <t>Італія</t>
  </si>
  <si>
    <t>Словаччина</t>
  </si>
  <si>
    <t>Іспанія</t>
  </si>
  <si>
    <t>Австралія</t>
  </si>
  <si>
    <t>Багамські Острови</t>
  </si>
  <si>
    <t>Казахстан</t>
  </si>
  <si>
    <t>Люксембург</t>
  </si>
  <si>
    <t>Румунія</t>
  </si>
  <si>
    <t>Грузія</t>
  </si>
  <si>
    <t>Гібралтар</t>
  </si>
  <si>
    <t>Латвія</t>
  </si>
  <si>
    <t>Інші країни</t>
  </si>
  <si>
    <t>Китай</t>
  </si>
  <si>
    <t>2.3. Exports of Computer Services by Country</t>
  </si>
  <si>
    <t>2.4. Imports of Computer Services by Country</t>
  </si>
  <si>
    <t>Найменування</t>
  </si>
  <si>
    <t>1. Зовнішня торгівля товарами (відповідно до КПБ6)</t>
  </si>
  <si>
    <t>1. Goods (according to BPM6)</t>
  </si>
  <si>
    <t>2. Зовнішня торгівля послугами (відповідно до КПБ6)</t>
  </si>
  <si>
    <t>2. Services  (according to BPM6)</t>
  </si>
  <si>
    <t>2.1. Динаміка експорту послуг за видами</t>
  </si>
  <si>
    <t>2.2. Динаміка імпорту послуг за видами</t>
  </si>
  <si>
    <t xml:space="preserve"> (according to BPM6)</t>
  </si>
  <si>
    <t>Services</t>
  </si>
  <si>
    <t>Manufacturing services on physical inputs owned by others</t>
  </si>
  <si>
    <t>Maintenance and repair services n.i.e.</t>
  </si>
  <si>
    <t>Transport</t>
  </si>
  <si>
    <t>For all modes of transport</t>
  </si>
  <si>
    <t>Passenger</t>
  </si>
  <si>
    <t>Freight</t>
  </si>
  <si>
    <t>Other</t>
  </si>
  <si>
    <t>Sea transport</t>
  </si>
  <si>
    <t>Air transport</t>
  </si>
  <si>
    <t>Rail transport</t>
  </si>
  <si>
    <t xml:space="preserve">Road transport </t>
  </si>
  <si>
    <t>Other modes of transport</t>
  </si>
  <si>
    <t xml:space="preserve">                 including</t>
  </si>
  <si>
    <t>pipeline transport</t>
  </si>
  <si>
    <t>Postal and courier services</t>
  </si>
  <si>
    <t>Travels</t>
  </si>
  <si>
    <t>Personal</t>
  </si>
  <si>
    <t>Construction</t>
  </si>
  <si>
    <t>Insurance and pension services</t>
  </si>
  <si>
    <t>financial services</t>
  </si>
  <si>
    <t>Explicitly charged and other financial services</t>
  </si>
  <si>
    <t>Financial intermediation services indirectly measured (FISIM)</t>
  </si>
  <si>
    <t>Charges for the use of intellectual property n.i.e.</t>
  </si>
  <si>
    <t>Telecommunications, computer, and information services</t>
  </si>
  <si>
    <t>Telecommunications services</t>
  </si>
  <si>
    <t>Computer services</t>
  </si>
  <si>
    <t>Information services</t>
  </si>
  <si>
    <t>Other business services</t>
  </si>
  <si>
    <t>Research and development services</t>
  </si>
  <si>
    <t>Professional  and management consulting services</t>
  </si>
  <si>
    <t>Technical, trade-related, and other business services</t>
  </si>
  <si>
    <t>Personal, cultural, and recreational services</t>
  </si>
  <si>
    <t>Audiovisual services and related services</t>
  </si>
  <si>
    <t>Other personal, cultural, and recreational services</t>
  </si>
  <si>
    <t>Government goods and services n.i.e.</t>
  </si>
  <si>
    <t xml:space="preserve">Description </t>
  </si>
  <si>
    <t>Services, everything</t>
  </si>
  <si>
    <t>of them:</t>
  </si>
  <si>
    <t>including:</t>
  </si>
  <si>
    <t>United States</t>
  </si>
  <si>
    <t>Malta</t>
  </si>
  <si>
    <t>United Kingdom of Great Britain and Northern Ireland</t>
  </si>
  <si>
    <t>Cyprus</t>
  </si>
  <si>
    <t>Israel</t>
  </si>
  <si>
    <t>Switzerland</t>
  </si>
  <si>
    <t>Germany</t>
  </si>
  <si>
    <t>Estonia</t>
  </si>
  <si>
    <t>Poland</t>
  </si>
  <si>
    <t>Netherlands</t>
  </si>
  <si>
    <t>Canada</t>
  </si>
  <si>
    <t>United Arab Emirates</t>
  </si>
  <si>
    <t>Denmark</t>
  </si>
  <si>
    <t>Ireland</t>
  </si>
  <si>
    <t>Sweden</t>
  </si>
  <si>
    <t>France</t>
  </si>
  <si>
    <t>Lithuania</t>
  </si>
  <si>
    <t>Belgium</t>
  </si>
  <si>
    <t>Norway</t>
  </si>
  <si>
    <t>Hong Kong</t>
  </si>
  <si>
    <t>Singapore</t>
  </si>
  <si>
    <t>Austria</t>
  </si>
  <si>
    <t>Korea (Republic of)</t>
  </si>
  <si>
    <t>Czech Republic</t>
  </si>
  <si>
    <t>Bulgaria</t>
  </si>
  <si>
    <t>Isle of Man</t>
  </si>
  <si>
    <t>Hungary</t>
  </si>
  <si>
    <t>Finland</t>
  </si>
  <si>
    <t>Italy</t>
  </si>
  <si>
    <t>Slovakia</t>
  </si>
  <si>
    <t>Spain</t>
  </si>
  <si>
    <t>Australia</t>
  </si>
  <si>
    <t>Bahamas Islands</t>
  </si>
  <si>
    <t>Kazakhstan</t>
  </si>
  <si>
    <t>Luxembourg</t>
  </si>
  <si>
    <t>Romania</t>
  </si>
  <si>
    <t>Georgia</t>
  </si>
  <si>
    <t>Gibraltar</t>
  </si>
  <si>
    <t>Latvia</t>
  </si>
  <si>
    <t>Other countries</t>
  </si>
  <si>
    <t>USD mln</t>
  </si>
  <si>
    <t>China</t>
  </si>
  <si>
    <t>1. З 2014 року дані подаються без урахування тимчасово окупованої російською федерацією території України.</t>
  </si>
  <si>
    <t>Since 2014, data exclude the temporarily occupied by the russian federation territories of Ukraine.</t>
  </si>
  <si>
    <t>російська федерація</t>
  </si>
  <si>
    <t>russian federation</t>
  </si>
  <si>
    <t>Business</t>
  </si>
  <si>
    <t>1.3. Розподіл зовнішньої торгівлі товарами за географічними регіонами</t>
  </si>
  <si>
    <t xml:space="preserve">1.1. Динаміка товарної структури експорту </t>
  </si>
  <si>
    <t xml:space="preserve">1.2. Динаміка товарної структури імпорту </t>
  </si>
  <si>
    <t>2.4. Динаміка імпорту комп'ютерних послуг за основними країнами-партнерами</t>
  </si>
  <si>
    <t xml:space="preserve"> 2.4. Import of Computer Services by Country</t>
  </si>
  <si>
    <t xml:space="preserve"> 2.3. Export of Computer Services by Country</t>
  </si>
  <si>
    <t xml:space="preserve"> Computer Services</t>
  </si>
  <si>
    <t>1.3. Розподіл зовнішньої торгівлі товарами за географічними регіонами (лют.)</t>
  </si>
  <si>
    <t>1.3. Merchandise trade by regions (Feb)</t>
  </si>
  <si>
    <t>1.3.1. Розподіл зовнішньої торгівлі товарами за географічними регіонами (січ.-лют.)</t>
  </si>
  <si>
    <t>1.3.1. Merchandise trade by regions (Jan-Feb)</t>
  </si>
  <si>
    <t xml:space="preserve">Інші країни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</si>
</sst>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"/>
    <numFmt numFmtId="169" formatCode="##,##0.0000"/>
    <numFmt numFmtId="170" formatCode="_(* #,##0.00_);_(* \(#,##0.00\);_(* &quot;-&quot;??_);_(@_)"/>
    <numFmt numFmtId="171" formatCode="\M\o\n\t\h\ \D.\y\y\y\y"/>
    <numFmt numFmtId="172" formatCode="0.000"/>
    <numFmt numFmtId="173" formatCode="_(* #,##0_);_(* \-#,##0_);_(* &quot;--&quot;_);_(@_)"/>
  </numFmts>
  <fonts count="8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0"/>
      <color indexed="12"/>
      <name val="Arial Cyr"/>
      <charset val="204"/>
    </font>
    <font>
      <sz val="10"/>
      <name val="Arial Cyr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0"/>
      <name val="Times New Roman"/>
      <family val="1"/>
    </font>
    <font>
      <sz val="10"/>
      <name val="UkrainianFuturis"/>
    </font>
    <font>
      <sz val="11"/>
      <color indexed="8"/>
      <name val="Calibri"/>
      <family val="2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name val="Times New Roman Cyr"/>
    </font>
    <font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color indexed="12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23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indexed="23"/>
      <name val="Arial"/>
      <family val="2"/>
      <charset val="204"/>
    </font>
    <font>
      <b/>
      <sz val="12"/>
      <color indexed="23"/>
      <name val="Arial"/>
      <family val="2"/>
      <charset val="204"/>
    </font>
    <font>
      <b/>
      <i/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u/>
      <sz val="10"/>
      <color indexed="23"/>
      <name val="Arial"/>
      <family val="2"/>
      <charset val="204"/>
    </font>
    <font>
      <b/>
      <i/>
      <sz val="10"/>
      <color indexed="23"/>
      <name val="Arial"/>
      <family val="2"/>
      <charset val="204"/>
    </font>
    <font>
      <i/>
      <u/>
      <sz val="10"/>
      <name val="Arial"/>
      <family val="2"/>
      <charset val="204"/>
    </font>
    <font>
      <sz val="9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indexed="12"/>
      <name val="Arial Cyr"/>
      <charset val="204"/>
    </font>
    <font>
      <i/>
      <sz val="10"/>
      <color theme="0" tint="-0.499984740745262"/>
      <name val="Arial"/>
      <family val="2"/>
      <charset val="204"/>
    </font>
    <font>
      <sz val="12"/>
      <color rgb="FF000000"/>
      <name val="Arial"/>
      <family val="2"/>
      <charset val="204"/>
    </font>
    <font>
      <sz val="10"/>
      <name val="Courier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i/>
      <sz val="10"/>
      <color theme="1" tint="0.499984740745262"/>
      <name val="Arial"/>
      <family val="2"/>
      <charset val="204"/>
    </font>
    <font>
      <b/>
      <sz val="10"/>
      <color theme="1" tint="0.499984740745262"/>
      <name val="Arial"/>
      <family val="2"/>
      <charset val="204"/>
    </font>
    <font>
      <sz val="10"/>
      <color theme="1" tint="0.499984740745262"/>
      <name val="Arial Cyr"/>
      <charset val="204"/>
    </font>
    <font>
      <sz val="10"/>
      <color theme="1" tint="0.499984740745262"/>
      <name val="Arial"/>
      <family val="2"/>
      <charset val="204"/>
    </font>
    <font>
      <i/>
      <u/>
      <sz val="10"/>
      <color indexed="12"/>
      <name val="Arial Cyr"/>
      <charset val="204"/>
    </font>
    <font>
      <i/>
      <sz val="10"/>
      <color indexed="12"/>
      <name val="Arial Cyr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charset val="204"/>
      <scheme val="minor"/>
    </font>
    <font>
      <i/>
      <u/>
      <sz val="10"/>
      <color indexed="12"/>
      <name val="Arial"/>
      <family val="2"/>
      <charset val="204"/>
    </font>
    <font>
      <u/>
      <sz val="10"/>
      <name val="Arial Cyr"/>
      <charset val="204"/>
    </font>
    <font>
      <u/>
      <sz val="10"/>
      <name val="Arial"/>
      <family val="2"/>
      <charset val="204"/>
    </font>
    <font>
      <u/>
      <sz val="10"/>
      <color theme="1"/>
      <name val="Arial"/>
      <family val="2"/>
      <charset val="204"/>
    </font>
    <font>
      <u/>
      <sz val="10"/>
      <color rgb="FF000000"/>
      <name val="Arial"/>
      <family val="2"/>
      <charset val="204"/>
    </font>
    <font>
      <b/>
      <u/>
      <sz val="10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b/>
      <u/>
      <sz val="10"/>
      <name val="Arial Cyr"/>
      <charset val="204"/>
    </font>
    <font>
      <u/>
      <sz val="12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/>
      <top/>
      <bottom style="thin">
        <color indexed="64"/>
      </bottom>
      <diagonal/>
    </border>
    <border>
      <left style="thin">
        <color rgb="FFC0C0C0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120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3" borderId="0" applyNumberFormat="0" applyBorder="0" applyAlignment="0" applyProtection="0"/>
    <xf numFmtId="0" fontId="15" fillId="20" borderId="1" applyNumberFormat="0" applyAlignment="0" applyProtection="0"/>
    <xf numFmtId="0" fontId="16" fillId="21" borderId="2" applyNumberFormat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1" fontId="17" fillId="0" borderId="0">
      <protection locked="0"/>
    </xf>
    <xf numFmtId="0" fontId="18" fillId="0" borderId="0" applyNumberFormat="0" applyFill="0" applyBorder="0" applyAlignment="0" applyProtection="0"/>
    <xf numFmtId="0" fontId="17" fillId="0" borderId="0">
      <protection locked="0"/>
    </xf>
    <xf numFmtId="0" fontId="19" fillId="4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>
      <protection locked="0"/>
    </xf>
    <xf numFmtId="0" fontId="23" fillId="0" borderId="0">
      <protection locked="0"/>
    </xf>
    <xf numFmtId="0" fontId="24" fillId="0" borderId="0"/>
    <xf numFmtId="0" fontId="25" fillId="0" borderId="0"/>
    <xf numFmtId="0" fontId="26" fillId="7" borderId="1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6" applyNumberFormat="0" applyFill="0" applyAlignment="0" applyProtection="0"/>
    <xf numFmtId="0" fontId="29" fillId="22" borderId="0" applyNumberFormat="0" applyBorder="0" applyAlignment="0" applyProtection="0"/>
    <xf numFmtId="0" fontId="30" fillId="0" borderId="0"/>
    <xf numFmtId="0" fontId="31" fillId="0" borderId="0"/>
    <xf numFmtId="0" fontId="32" fillId="0" borderId="0"/>
    <xf numFmtId="0" fontId="33" fillId="23" borderId="7" applyNumberFormat="0" applyFont="0" applyAlignment="0" applyProtection="0"/>
    <xf numFmtId="170" fontId="25" fillId="0" borderId="0" applyFont="0" applyFill="0" applyBorder="0" applyAlignment="0" applyProtection="0"/>
    <xf numFmtId="0" fontId="34" fillId="20" borderId="8" applyNumberFormat="0" applyAlignment="0" applyProtection="0"/>
    <xf numFmtId="0" fontId="6" fillId="24" borderId="0">
      <alignment horizontal="right" vertical="top"/>
    </xf>
    <xf numFmtId="0" fontId="7" fillId="24" borderId="0">
      <alignment horizontal="center" vertical="center"/>
    </xf>
    <xf numFmtId="0" fontId="6" fillId="24" borderId="0">
      <alignment horizontal="left" vertical="top"/>
    </xf>
    <xf numFmtId="0" fontId="6" fillId="24" borderId="0">
      <alignment horizontal="left" vertical="top"/>
    </xf>
    <xf numFmtId="0" fontId="7" fillId="24" borderId="0">
      <alignment horizontal="left" vertical="top"/>
    </xf>
    <xf numFmtId="0" fontId="7" fillId="24" borderId="0">
      <alignment horizontal="right" vertical="top"/>
    </xf>
    <xf numFmtId="0" fontId="7" fillId="24" borderId="0">
      <alignment horizontal="right" vertical="top"/>
    </xf>
    <xf numFmtId="0" fontId="35" fillId="0" borderId="0">
      <alignment vertical="top"/>
    </xf>
    <xf numFmtId="0" fontId="36" fillId="0" borderId="0" applyNumberFormat="0" applyFill="0" applyBorder="0" applyAlignment="0" applyProtection="0"/>
    <xf numFmtId="0" fontId="17" fillId="0" borderId="9">
      <protection locked="0"/>
    </xf>
    <xf numFmtId="0" fontId="37" fillId="0" borderId="0" applyNumberFormat="0" applyFill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6" fillId="7" borderId="1" applyNumberFormat="0" applyAlignment="0" applyProtection="0"/>
    <xf numFmtId="0" fontId="34" fillId="20" borderId="8" applyNumberFormat="0" applyAlignment="0" applyProtection="0"/>
    <xf numFmtId="0" fontId="15" fillId="20" borderId="1" applyNumberFormat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38" fillId="0" borderId="10" applyNumberFormat="0" applyFill="0" applyAlignment="0" applyProtection="0"/>
    <xf numFmtId="0" fontId="16" fillId="21" borderId="2" applyNumberFormat="0" applyAlignment="0" applyProtection="0"/>
    <xf numFmtId="0" fontId="36" fillId="0" borderId="0" applyNumberFormat="0" applyFill="0" applyBorder="0" applyAlignment="0" applyProtection="0"/>
    <xf numFmtId="0" fontId="29" fillId="22" borderId="0" applyNumberFormat="0" applyBorder="0" applyAlignment="0" applyProtection="0"/>
    <xf numFmtId="0" fontId="5" fillId="0" borderId="0"/>
    <xf numFmtId="0" fontId="39" fillId="0" borderId="0"/>
    <xf numFmtId="0" fontId="9" fillId="0" borderId="0"/>
    <xf numFmtId="0" fontId="5" fillId="0" borderId="0"/>
    <xf numFmtId="0" fontId="9" fillId="0" borderId="0"/>
    <xf numFmtId="0" fontId="14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33" fillId="23" borderId="7" applyNumberFormat="0" applyFont="0" applyAlignment="0" applyProtection="0"/>
    <xf numFmtId="0" fontId="28" fillId="0" borderId="6" applyNumberFormat="0" applyFill="0" applyAlignment="0" applyProtection="0"/>
    <xf numFmtId="0" fontId="37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61" fillId="0" borderId="0"/>
    <xf numFmtId="0" fontId="33" fillId="0" borderId="0"/>
    <xf numFmtId="0" fontId="33" fillId="0" borderId="0"/>
    <xf numFmtId="0" fontId="4" fillId="0" borderId="0"/>
    <xf numFmtId="43" fontId="5" fillId="0" borderId="0" applyFont="0" applyFill="0" applyBorder="0" applyAlignment="0" applyProtection="0"/>
  </cellStyleXfs>
  <cellXfs count="337">
    <xf numFmtId="0" fontId="0" fillId="0" borderId="0" xfId="0"/>
    <xf numFmtId="0" fontId="40" fillId="0" borderId="0" xfId="95" applyFont="1" applyFill="1" applyAlignment="1" applyProtection="1">
      <alignment horizontal="left"/>
    </xf>
    <xf numFmtId="0" fontId="41" fillId="0" borderId="0" xfId="0" applyFont="1" applyFill="1"/>
    <xf numFmtId="0" fontId="42" fillId="0" borderId="0" xfId="0" applyFont="1" applyFill="1"/>
    <xf numFmtId="0" fontId="43" fillId="0" borderId="0" xfId="106" applyFont="1" applyFill="1"/>
    <xf numFmtId="0" fontId="44" fillId="0" borderId="0" xfId="106" applyFont="1" applyFill="1"/>
    <xf numFmtId="0" fontId="45" fillId="0" borderId="0" xfId="106" applyFont="1" applyFill="1"/>
    <xf numFmtId="0" fontId="41" fillId="0" borderId="0" xfId="106" applyFont="1" applyFill="1" applyAlignment="1">
      <alignment horizontal="left" vertical="center"/>
    </xf>
    <xf numFmtId="0" fontId="47" fillId="0" borderId="0" xfId="106" applyFont="1" applyFill="1" applyAlignment="1">
      <alignment vertical="center"/>
    </xf>
    <xf numFmtId="0" fontId="48" fillId="0" borderId="0" xfId="106" applyFont="1" applyFill="1" applyAlignment="1">
      <alignment horizontal="left" vertical="center"/>
    </xf>
    <xf numFmtId="0" fontId="42" fillId="0" borderId="0" xfId="0" applyFont="1" applyFill="1" applyAlignment="1">
      <alignment horizontal="centerContinuous"/>
    </xf>
    <xf numFmtId="0" fontId="41" fillId="0" borderId="0" xfId="108" applyFont="1" applyFill="1" applyAlignment="1">
      <alignment horizontal="left" vertical="center"/>
    </xf>
    <xf numFmtId="0" fontId="47" fillId="0" borderId="0" xfId="108" applyFont="1" applyFill="1" applyAlignment="1">
      <alignment horizontal="left" vertical="center"/>
    </xf>
    <xf numFmtId="0" fontId="41" fillId="0" borderId="0" xfId="0" applyFont="1" applyFill="1" applyAlignment="1">
      <alignment horizontal="right"/>
    </xf>
    <xf numFmtId="0" fontId="41" fillId="0" borderId="0" xfId="0" applyFont="1" applyFill="1" applyAlignment="1"/>
    <xf numFmtId="0" fontId="41" fillId="0" borderId="0" xfId="106" applyFont="1" applyFill="1" applyAlignment="1">
      <alignment horizontal="left"/>
    </xf>
    <xf numFmtId="0" fontId="47" fillId="0" borderId="0" xfId="106" applyFont="1" applyFill="1" applyAlignment="1">
      <alignment horizontal="left"/>
    </xf>
    <xf numFmtId="169" fontId="45" fillId="0" borderId="0" xfId="104" applyNumberFormat="1" applyFont="1" applyFill="1" applyAlignment="1" applyProtection="1">
      <alignment horizontal="left"/>
    </xf>
    <xf numFmtId="49" fontId="45" fillId="0" borderId="11" xfId="106" applyNumberFormat="1" applyFont="1" applyFill="1" applyBorder="1" applyAlignment="1">
      <alignment horizontal="center"/>
    </xf>
    <xf numFmtId="0" fontId="41" fillId="0" borderId="12" xfId="0" applyFont="1" applyFill="1" applyBorder="1" applyAlignment="1">
      <alignment horizontal="centerContinuous" vertical="center" wrapText="1"/>
    </xf>
    <xf numFmtId="0" fontId="49" fillId="0" borderId="16" xfId="0" applyFont="1" applyFill="1" applyBorder="1" applyAlignment="1">
      <alignment horizontal="centerContinuous" vertical="center" wrapText="1"/>
    </xf>
    <xf numFmtId="0" fontId="49" fillId="0" borderId="17" xfId="0" applyFont="1" applyFill="1" applyBorder="1" applyAlignment="1">
      <alignment horizontal="centerContinuous" vertical="center" wrapText="1"/>
    </xf>
    <xf numFmtId="0" fontId="41" fillId="0" borderId="19" xfId="0" applyFont="1" applyFill="1" applyBorder="1" applyAlignment="1">
      <alignment horizontal="centerContinuous" vertical="center" wrapText="1"/>
    </xf>
    <xf numFmtId="0" fontId="41" fillId="0" borderId="29" xfId="0" applyFont="1" applyFill="1" applyBorder="1" applyAlignment="1">
      <alignment horizontal="centerContinuous" vertical="center" wrapText="1"/>
    </xf>
    <xf numFmtId="0" fontId="41" fillId="0" borderId="13" xfId="0" applyFont="1" applyFill="1" applyBorder="1" applyAlignment="1">
      <alignment horizontal="centerContinuous" vertical="center" wrapText="1"/>
    </xf>
    <xf numFmtId="0" fontId="41" fillId="0" borderId="14" xfId="0" applyFont="1" applyFill="1" applyBorder="1" applyAlignment="1">
      <alignment horizontal="centerContinuous" vertical="center" wrapText="1"/>
    </xf>
    <xf numFmtId="0" fontId="41" fillId="0" borderId="30" xfId="0" applyFont="1" applyFill="1" applyBorder="1" applyAlignment="1">
      <alignment horizontal="centerContinuous" vertical="center" wrapText="1"/>
    </xf>
    <xf numFmtId="0" fontId="41" fillId="0" borderId="15" xfId="0" applyFont="1" applyFill="1" applyBorder="1" applyAlignment="1">
      <alignment horizontal="centerContinuous" vertical="center" wrapText="1"/>
    </xf>
    <xf numFmtId="0" fontId="41" fillId="0" borderId="16" xfId="0" applyFont="1" applyFill="1" applyBorder="1" applyAlignment="1">
      <alignment horizontal="centerContinuous" vertical="center" wrapText="1"/>
    </xf>
    <xf numFmtId="49" fontId="45" fillId="0" borderId="18" xfId="106" applyNumberFormat="1" applyFont="1" applyFill="1" applyBorder="1" applyAlignment="1">
      <alignment horizontal="center" vertical="center"/>
    </xf>
    <xf numFmtId="169" fontId="41" fillId="0" borderId="19" xfId="0" applyNumberFormat="1" applyFont="1" applyFill="1" applyBorder="1" applyAlignment="1" applyProtection="1">
      <alignment horizontal="center" vertical="center"/>
      <protection locked="0"/>
    </xf>
    <xf numFmtId="169" fontId="41" fillId="0" borderId="17" xfId="0" applyNumberFormat="1" applyFont="1" applyFill="1" applyBorder="1" applyAlignment="1" applyProtection="1">
      <alignment horizontal="center" vertical="center"/>
      <protection locked="0"/>
    </xf>
    <xf numFmtId="0" fontId="51" fillId="0" borderId="11" xfId="106" applyFont="1" applyFill="1" applyBorder="1" applyAlignment="1">
      <alignment vertical="center"/>
    </xf>
    <xf numFmtId="0" fontId="47" fillId="0" borderId="11" xfId="106" applyFont="1" applyFill="1" applyBorder="1" applyAlignment="1"/>
    <xf numFmtId="1" fontId="50" fillId="0" borderId="20" xfId="0" applyNumberFormat="1" applyFont="1" applyFill="1" applyBorder="1" applyAlignment="1">
      <alignment horizontal="right"/>
    </xf>
    <xf numFmtId="1" fontId="50" fillId="0" borderId="21" xfId="0" applyNumberFormat="1" applyFont="1" applyFill="1" applyBorder="1" applyAlignment="1">
      <alignment horizontal="right"/>
    </xf>
    <xf numFmtId="0" fontId="44" fillId="0" borderId="18" xfId="106" applyFont="1" applyFill="1" applyBorder="1" applyAlignment="1">
      <alignment vertical="center" wrapText="1"/>
    </xf>
    <xf numFmtId="0" fontId="44" fillId="0" borderId="18" xfId="106" applyFont="1" applyFill="1" applyBorder="1" applyAlignment="1">
      <alignment wrapText="1"/>
    </xf>
    <xf numFmtId="168" fontId="46" fillId="0" borderId="23" xfId="0" applyNumberFormat="1" applyFont="1" applyFill="1" applyBorder="1" applyAlignment="1">
      <alignment horizontal="right"/>
    </xf>
    <xf numFmtId="168" fontId="46" fillId="0" borderId="0" xfId="0" applyNumberFormat="1" applyFont="1" applyFill="1" applyBorder="1" applyAlignment="1">
      <alignment horizontal="right"/>
    </xf>
    <xf numFmtId="0" fontId="52" fillId="0" borderId="18" xfId="106" applyFont="1" applyFill="1" applyBorder="1" applyAlignment="1">
      <alignment horizontal="center" vertical="center"/>
    </xf>
    <xf numFmtId="0" fontId="44" fillId="0" borderId="18" xfId="0" applyFont="1" applyFill="1" applyBorder="1" applyAlignment="1">
      <alignment horizontal="center"/>
    </xf>
    <xf numFmtId="1" fontId="42" fillId="0" borderId="23" xfId="0" applyNumberFormat="1" applyFont="1" applyFill="1" applyBorder="1" applyAlignment="1">
      <alignment horizontal="right"/>
    </xf>
    <xf numFmtId="1" fontId="42" fillId="0" borderId="0" xfId="0" applyNumberFormat="1" applyFont="1" applyFill="1" applyBorder="1" applyAlignment="1">
      <alignment horizontal="right"/>
    </xf>
    <xf numFmtId="1" fontId="50" fillId="0" borderId="0" xfId="0" applyNumberFormat="1" applyFont="1" applyFill="1" applyBorder="1" applyAlignment="1">
      <alignment horizontal="center"/>
    </xf>
    <xf numFmtId="168" fontId="49" fillId="0" borderId="0" xfId="0" applyNumberFormat="1" applyFont="1" applyFill="1" applyBorder="1" applyAlignment="1">
      <alignment horizontal="center"/>
    </xf>
    <xf numFmtId="0" fontId="51" fillId="0" borderId="18" xfId="106" applyFont="1" applyFill="1" applyBorder="1" applyAlignment="1">
      <alignment vertical="center" wrapText="1"/>
    </xf>
    <xf numFmtId="0" fontId="47" fillId="0" borderId="18" xfId="106" applyFont="1" applyFill="1" applyBorder="1" applyAlignment="1">
      <alignment wrapText="1"/>
    </xf>
    <xf numFmtId="1" fontId="50" fillId="0" borderId="23" xfId="0" applyNumberFormat="1" applyFont="1" applyFill="1" applyBorder="1" applyAlignment="1">
      <alignment horizontal="right"/>
    </xf>
    <xf numFmtId="1" fontId="50" fillId="0" borderId="0" xfId="0" applyNumberFormat="1" applyFont="1" applyFill="1" applyBorder="1" applyAlignment="1">
      <alignment horizontal="right"/>
    </xf>
    <xf numFmtId="0" fontId="44" fillId="0" borderId="25" xfId="106" applyFont="1" applyFill="1" applyBorder="1" applyAlignment="1">
      <alignment vertical="center" wrapText="1"/>
    </xf>
    <xf numFmtId="0" fontId="44" fillId="0" borderId="25" xfId="106" applyFont="1" applyFill="1" applyBorder="1" applyAlignment="1">
      <alignment wrapText="1"/>
    </xf>
    <xf numFmtId="1" fontId="42" fillId="0" borderId="28" xfId="0" applyNumberFormat="1" applyFont="1" applyFill="1" applyBorder="1" applyAlignment="1">
      <alignment horizontal="center"/>
    </xf>
    <xf numFmtId="1" fontId="42" fillId="0" borderId="26" xfId="0" applyNumberFormat="1" applyFont="1" applyFill="1" applyBorder="1" applyAlignment="1">
      <alignment horizontal="center"/>
    </xf>
    <xf numFmtId="1" fontId="41" fillId="0" borderId="26" xfId="0" applyNumberFormat="1" applyFont="1" applyFill="1" applyBorder="1" applyAlignment="1">
      <alignment horizontal="center"/>
    </xf>
    <xf numFmtId="168" fontId="49" fillId="0" borderId="26" xfId="0" applyNumberFormat="1" applyFont="1" applyFill="1" applyBorder="1" applyAlignment="1">
      <alignment horizontal="center"/>
    </xf>
    <xf numFmtId="0" fontId="42" fillId="0" borderId="21" xfId="106" applyFont="1" applyFill="1" applyBorder="1" applyAlignment="1">
      <alignment vertical="center" wrapText="1"/>
    </xf>
    <xf numFmtId="0" fontId="45" fillId="0" borderId="0" xfId="106" applyFont="1" applyFill="1" applyBorder="1" applyAlignment="1">
      <alignment vertical="center" wrapText="1"/>
    </xf>
    <xf numFmtId="0" fontId="45" fillId="0" borderId="0" xfId="106" applyFont="1" applyFill="1" applyBorder="1" applyAlignment="1">
      <alignment vertical="center"/>
    </xf>
    <xf numFmtId="0" fontId="45" fillId="0" borderId="0" xfId="0" applyFont="1" applyFill="1" applyAlignment="1">
      <alignment vertical="top"/>
    </xf>
    <xf numFmtId="0" fontId="45" fillId="0" borderId="0" xfId="0" applyFont="1" applyFill="1" applyAlignment="1"/>
    <xf numFmtId="0" fontId="42" fillId="0" borderId="0" xfId="0" applyFont="1" applyFill="1" applyAlignment="1"/>
    <xf numFmtId="0" fontId="47" fillId="0" borderId="0" xfId="106" applyFont="1" applyFill="1" applyAlignment="1">
      <alignment horizontal="left" vertical="center"/>
    </xf>
    <xf numFmtId="1" fontId="44" fillId="0" borderId="0" xfId="106" applyNumberFormat="1" applyFont="1" applyFill="1" applyBorder="1" applyAlignment="1">
      <alignment horizontal="left" vertical="top"/>
    </xf>
    <xf numFmtId="0" fontId="45" fillId="0" borderId="0" xfId="107" applyFont="1" applyFill="1" applyAlignment="1"/>
    <xf numFmtId="0" fontId="42" fillId="0" borderId="0" xfId="106" applyFont="1" applyFill="1" applyBorder="1" applyAlignment="1">
      <alignment horizontal="left" vertical="center"/>
    </xf>
    <xf numFmtId="169" fontId="41" fillId="0" borderId="11" xfId="0" applyNumberFormat="1" applyFont="1" applyFill="1" applyBorder="1" applyAlignment="1" applyProtection="1">
      <alignment horizontal="center" vertical="center"/>
      <protection locked="0"/>
    </xf>
    <xf numFmtId="169" fontId="41" fillId="0" borderId="22" xfId="0" applyNumberFormat="1" applyFont="1" applyFill="1" applyBorder="1" applyAlignment="1" applyProtection="1">
      <alignment horizontal="center" vertical="center"/>
      <protection locked="0"/>
    </xf>
    <xf numFmtId="1" fontId="50" fillId="0" borderId="21" xfId="0" applyNumberFormat="1" applyFont="1" applyFill="1" applyBorder="1" applyAlignment="1"/>
    <xf numFmtId="1" fontId="50" fillId="0" borderId="0" xfId="0" applyNumberFormat="1" applyFont="1" applyFill="1" applyBorder="1" applyAlignment="1"/>
    <xf numFmtId="1" fontId="42" fillId="0" borderId="0" xfId="0" applyNumberFormat="1" applyFont="1" applyFill="1" applyAlignment="1">
      <alignment horizontal="center"/>
    </xf>
    <xf numFmtId="0" fontId="43" fillId="0" borderId="0" xfId="0" applyFont="1" applyFill="1"/>
    <xf numFmtId="0" fontId="47" fillId="0" borderId="0" xfId="108" applyFont="1" applyFill="1" applyAlignment="1">
      <alignment vertical="center"/>
    </xf>
    <xf numFmtId="0" fontId="42" fillId="0" borderId="0" xfId="108" applyFont="1" applyFill="1" applyAlignment="1">
      <alignment horizontal="centerContinuous" vertical="center"/>
    </xf>
    <xf numFmtId="0" fontId="41" fillId="0" borderId="0" xfId="108" applyFont="1" applyFill="1" applyAlignment="1"/>
    <xf numFmtId="0" fontId="47" fillId="0" borderId="0" xfId="108" applyFont="1" applyFill="1" applyAlignment="1"/>
    <xf numFmtId="0" fontId="42" fillId="0" borderId="0" xfId="108" applyFont="1" applyFill="1" applyAlignment="1"/>
    <xf numFmtId="0" fontId="45" fillId="0" borderId="0" xfId="108" applyFont="1" applyFill="1" applyAlignment="1"/>
    <xf numFmtId="0" fontId="47" fillId="0" borderId="20" xfId="108" applyFont="1" applyFill="1" applyBorder="1" applyAlignment="1">
      <alignment vertical="center"/>
    </xf>
    <xf numFmtId="0" fontId="41" fillId="0" borderId="20" xfId="108" applyFont="1" applyFill="1" applyBorder="1" applyAlignment="1">
      <alignment horizontal="centerContinuous" vertical="center"/>
    </xf>
    <xf numFmtId="0" fontId="47" fillId="0" borderId="23" xfId="108" applyFont="1" applyFill="1" applyBorder="1" applyAlignment="1">
      <alignment horizontal="center" vertical="center"/>
    </xf>
    <xf numFmtId="0" fontId="45" fillId="0" borderId="23" xfId="108" applyFont="1" applyFill="1" applyBorder="1" applyAlignment="1">
      <alignment horizontal="center" vertical="center"/>
    </xf>
    <xf numFmtId="1" fontId="41" fillId="0" borderId="23" xfId="108" applyNumberFormat="1" applyFont="1" applyFill="1" applyBorder="1" applyAlignment="1">
      <alignment horizontal="right" vertical="center"/>
    </xf>
    <xf numFmtId="1" fontId="41" fillId="0" borderId="0" xfId="108" applyNumberFormat="1" applyFont="1" applyFill="1" applyBorder="1" applyAlignment="1">
      <alignment horizontal="right" vertical="center"/>
    </xf>
    <xf numFmtId="168" fontId="49" fillId="0" borderId="0" xfId="108" applyNumberFormat="1" applyFont="1" applyFill="1" applyBorder="1" applyAlignment="1">
      <alignment horizontal="right" vertical="center"/>
    </xf>
    <xf numFmtId="1" fontId="42" fillId="0" borderId="23" xfId="108" applyNumberFormat="1" applyFont="1" applyFill="1" applyBorder="1" applyAlignment="1">
      <alignment horizontal="right" vertical="center"/>
    </xf>
    <xf numFmtId="1" fontId="42" fillId="0" borderId="0" xfId="108" applyNumberFormat="1" applyFont="1" applyFill="1" applyBorder="1" applyAlignment="1">
      <alignment horizontal="right" vertical="center"/>
    </xf>
    <xf numFmtId="168" fontId="46" fillId="0" borderId="0" xfId="108" applyNumberFormat="1" applyFont="1" applyFill="1" applyBorder="1" applyAlignment="1">
      <alignment horizontal="right" vertical="center"/>
    </xf>
    <xf numFmtId="1" fontId="42" fillId="0" borderId="28" xfId="108" applyNumberFormat="1" applyFont="1" applyFill="1" applyBorder="1" applyAlignment="1">
      <alignment horizontal="right" vertical="center"/>
    </xf>
    <xf numFmtId="1" fontId="42" fillId="0" borderId="26" xfId="108" applyNumberFormat="1" applyFont="1" applyFill="1" applyBorder="1" applyAlignment="1">
      <alignment horizontal="right" vertical="center"/>
    </xf>
    <xf numFmtId="168" fontId="46" fillId="0" borderId="26" xfId="108" applyNumberFormat="1" applyFont="1" applyFill="1" applyBorder="1" applyAlignment="1">
      <alignment horizontal="right" vertical="center"/>
    </xf>
    <xf numFmtId="0" fontId="45" fillId="0" borderId="0" xfId="0" applyFont="1" applyFill="1"/>
    <xf numFmtId="0" fontId="54" fillId="0" borderId="0" xfId="0" applyFont="1" applyFill="1"/>
    <xf numFmtId="49" fontId="42" fillId="0" borderId="22" xfId="106" applyNumberFormat="1" applyFont="1" applyFill="1" applyBorder="1" applyAlignment="1">
      <alignment horizontal="center"/>
    </xf>
    <xf numFmtId="49" fontId="42" fillId="0" borderId="24" xfId="106" applyNumberFormat="1" applyFont="1" applyFill="1" applyBorder="1" applyAlignment="1">
      <alignment horizontal="center" vertical="center"/>
    </xf>
    <xf numFmtId="0" fontId="50" fillId="0" borderId="22" xfId="106" applyFont="1" applyFill="1" applyBorder="1" applyAlignment="1">
      <alignment vertical="center"/>
    </xf>
    <xf numFmtId="0" fontId="46" fillId="0" borderId="24" xfId="106" applyFont="1" applyFill="1" applyBorder="1" applyAlignment="1">
      <alignment vertical="center" wrapText="1"/>
    </xf>
    <xf numFmtId="0" fontId="49" fillId="0" borderId="24" xfId="106" applyFont="1" applyFill="1" applyBorder="1" applyAlignment="1">
      <alignment horizontal="center" vertical="center"/>
    </xf>
    <xf numFmtId="0" fontId="50" fillId="0" borderId="24" xfId="106" applyFont="1" applyFill="1" applyBorder="1" applyAlignment="1">
      <alignment vertical="center" wrapText="1"/>
    </xf>
    <xf numFmtId="0" fontId="46" fillId="0" borderId="27" xfId="106" applyFont="1" applyFill="1" applyBorder="1" applyAlignment="1">
      <alignment vertical="center" wrapText="1"/>
    </xf>
    <xf numFmtId="0" fontId="55" fillId="0" borderId="0" xfId="0" applyFont="1" applyFill="1"/>
    <xf numFmtId="0" fontId="41" fillId="0" borderId="21" xfId="108" applyFont="1" applyFill="1" applyBorder="1" applyAlignment="1">
      <alignment horizontal="centerContinuous" vertical="center"/>
    </xf>
    <xf numFmtId="0" fontId="41" fillId="0" borderId="0" xfId="108" applyFont="1" applyFill="1" applyBorder="1" applyAlignment="1">
      <alignment horizontal="center" vertical="center"/>
    </xf>
    <xf numFmtId="0" fontId="41" fillId="0" borderId="0" xfId="0" applyFont="1" applyAlignment="1">
      <alignment horizontal="left"/>
    </xf>
    <xf numFmtId="0" fontId="41" fillId="0" borderId="0" xfId="0" applyFont="1"/>
    <xf numFmtId="0" fontId="42" fillId="0" borderId="0" xfId="0" applyFont="1" applyAlignment="1">
      <alignment horizontal="left"/>
    </xf>
    <xf numFmtId="0" fontId="42" fillId="0" borderId="0" xfId="0" applyFont="1"/>
    <xf numFmtId="1" fontId="41" fillId="0" borderId="0" xfId="0" applyNumberFormat="1" applyFont="1" applyFill="1"/>
    <xf numFmtId="168" fontId="46" fillId="0" borderId="0" xfId="0" applyNumberFormat="1" applyFont="1" applyFill="1" applyBorder="1" applyAlignment="1"/>
    <xf numFmtId="168" fontId="53" fillId="0" borderId="0" xfId="0" applyNumberFormat="1" applyFont="1" applyFill="1" applyBorder="1" applyAlignment="1"/>
    <xf numFmtId="168" fontId="46" fillId="0" borderId="26" xfId="0" applyNumberFormat="1" applyFont="1" applyFill="1" applyBorder="1" applyAlignment="1">
      <alignment horizontal="center"/>
    </xf>
    <xf numFmtId="0" fontId="54" fillId="0" borderId="0" xfId="0" applyFont="1"/>
    <xf numFmtId="0" fontId="54" fillId="0" borderId="0" xfId="0" applyFont="1" applyFill="1" applyAlignment="1"/>
    <xf numFmtId="0" fontId="41" fillId="0" borderId="0" xfId="0" applyFont="1" applyAlignment="1">
      <alignment horizontal="centerContinuous"/>
    </xf>
    <xf numFmtId="0" fontId="42" fillId="0" borderId="0" xfId="0" applyFont="1" applyAlignment="1">
      <alignment horizontal="centerContinuous"/>
    </xf>
    <xf numFmtId="169" fontId="41" fillId="0" borderId="19" xfId="0" applyNumberFormat="1" applyFont="1" applyFill="1" applyBorder="1" applyAlignment="1" applyProtection="1">
      <alignment horizontal="centerContinuous" vertical="center"/>
      <protection locked="0"/>
    </xf>
    <xf numFmtId="0" fontId="56" fillId="0" borderId="21" xfId="108" applyFont="1" applyFill="1" applyBorder="1" applyAlignment="1">
      <alignment vertical="center"/>
    </xf>
    <xf numFmtId="0" fontId="0" fillId="0" borderId="0" xfId="0" applyFont="1"/>
    <xf numFmtId="0" fontId="57" fillId="0" borderId="0" xfId="0" applyFont="1"/>
    <xf numFmtId="0" fontId="58" fillId="0" borderId="0" xfId="95" applyFont="1" applyFill="1" applyAlignment="1" applyProtection="1">
      <alignment horizontal="left"/>
    </xf>
    <xf numFmtId="0" fontId="5" fillId="0" borderId="0" xfId="0" applyFont="1"/>
    <xf numFmtId="0" fontId="42" fillId="0" borderId="0" xfId="106" applyFont="1" applyFill="1" applyAlignment="1">
      <alignment horizontal="left"/>
    </xf>
    <xf numFmtId="0" fontId="45" fillId="0" borderId="0" xfId="106" applyFont="1" applyFill="1" applyAlignment="1">
      <alignment horizontal="left"/>
    </xf>
    <xf numFmtId="0" fontId="42" fillId="0" borderId="0" xfId="0" applyFont="1" applyFill="1" applyAlignment="1">
      <alignment horizontal="right"/>
    </xf>
    <xf numFmtId="1" fontId="42" fillId="0" borderId="0" xfId="0" applyNumberFormat="1" applyFont="1" applyFill="1"/>
    <xf numFmtId="172" fontId="47" fillId="0" borderId="23" xfId="108" applyNumberFormat="1" applyFont="1" applyFill="1" applyBorder="1" applyAlignment="1">
      <alignment horizontal="left" vertical="center" indent="2"/>
    </xf>
    <xf numFmtId="2" fontId="47" fillId="0" borderId="23" xfId="108" applyNumberFormat="1" applyFont="1" applyFill="1" applyBorder="1" applyAlignment="1">
      <alignment horizontal="left" vertical="center" indent="2"/>
    </xf>
    <xf numFmtId="2" fontId="45" fillId="0" borderId="23" xfId="108" applyNumberFormat="1" applyFont="1" applyFill="1" applyBorder="1" applyAlignment="1">
      <alignment horizontal="left" vertical="center" indent="2"/>
    </xf>
    <xf numFmtId="1" fontId="46" fillId="0" borderId="24" xfId="108" applyNumberFormat="1" applyFont="1" applyFill="1" applyBorder="1" applyAlignment="1">
      <alignment horizontal="left" vertical="center" indent="1"/>
    </xf>
    <xf numFmtId="1" fontId="59" fillId="0" borderId="24" xfId="108" applyNumberFormat="1" applyFont="1" applyFill="1" applyBorder="1" applyAlignment="1">
      <alignment horizontal="left" vertical="center" indent="1"/>
    </xf>
    <xf numFmtId="0" fontId="41" fillId="0" borderId="22" xfId="108" applyFont="1" applyFill="1" applyBorder="1" applyAlignment="1">
      <alignment horizontal="centerContinuous" vertical="center"/>
    </xf>
    <xf numFmtId="0" fontId="47" fillId="0" borderId="23" xfId="108" applyFont="1" applyFill="1" applyBorder="1" applyAlignment="1">
      <alignment horizontal="left" vertical="center"/>
    </xf>
    <xf numFmtId="2" fontId="59" fillId="0" borderId="23" xfId="108" applyNumberFormat="1" applyFont="1" applyFill="1" applyBorder="1" applyAlignment="1">
      <alignment horizontal="left" vertical="center"/>
    </xf>
    <xf numFmtId="1" fontId="59" fillId="0" borderId="28" xfId="108" applyNumberFormat="1" applyFont="1" applyFill="1" applyBorder="1" applyAlignment="1">
      <alignment horizontal="left" vertical="center" indent="1"/>
    </xf>
    <xf numFmtId="0" fontId="42" fillId="0" borderId="26" xfId="108" applyFont="1" applyFill="1" applyBorder="1" applyAlignment="1">
      <alignment horizontal="center" vertical="center"/>
    </xf>
    <xf numFmtId="0" fontId="45" fillId="0" borderId="28" xfId="108" applyFont="1" applyFill="1" applyBorder="1" applyAlignment="1">
      <alignment horizontal="center" vertical="center"/>
    </xf>
    <xf numFmtId="0" fontId="42" fillId="0" borderId="25" xfId="0" applyFont="1" applyFill="1" applyBorder="1" applyAlignment="1">
      <alignment horizontal="centerContinuous" vertical="center" wrapText="1"/>
    </xf>
    <xf numFmtId="0" fontId="46" fillId="0" borderId="25" xfId="0" applyFont="1" applyFill="1" applyBorder="1" applyAlignment="1">
      <alignment horizontal="centerContinuous" vertical="center" wrapText="1"/>
    </xf>
    <xf numFmtId="0" fontId="46" fillId="0" borderId="25" xfId="0" applyNumberFormat="1" applyFont="1" applyFill="1" applyBorder="1" applyAlignment="1">
      <alignment horizontal="centerContinuous" vertical="center" wrapText="1"/>
    </xf>
    <xf numFmtId="49" fontId="42" fillId="0" borderId="28" xfId="108" applyNumberFormat="1" applyFont="1" applyFill="1" applyBorder="1" applyAlignment="1">
      <alignment horizontal="centerContinuous" vertical="center"/>
    </xf>
    <xf numFmtId="0" fontId="41" fillId="0" borderId="0" xfId="108" applyFont="1" applyFill="1" applyBorder="1" applyAlignment="1">
      <alignment horizontal="left" vertical="center"/>
    </xf>
    <xf numFmtId="172" fontId="41" fillId="0" borderId="0" xfId="108" applyNumberFormat="1" applyFont="1" applyFill="1" applyBorder="1" applyAlignment="1">
      <alignment horizontal="left" vertical="center" indent="2"/>
    </xf>
    <xf numFmtId="2" fontId="41" fillId="0" borderId="0" xfId="108" applyNumberFormat="1" applyFont="1" applyFill="1" applyBorder="1" applyAlignment="1">
      <alignment horizontal="left" vertical="center" indent="2"/>
    </xf>
    <xf numFmtId="2" fontId="42" fillId="0" borderId="0" xfId="108" applyNumberFormat="1" applyFont="1" applyFill="1" applyBorder="1" applyAlignment="1">
      <alignment horizontal="left" vertical="center" indent="2"/>
    </xf>
    <xf numFmtId="2" fontId="46" fillId="0" borderId="0" xfId="108" applyNumberFormat="1" applyFont="1" applyFill="1" applyBorder="1" applyAlignment="1">
      <alignment horizontal="left" vertical="center"/>
    </xf>
    <xf numFmtId="1" fontId="46" fillId="0" borderId="26" xfId="108" applyNumberFormat="1" applyFont="1" applyFill="1" applyBorder="1" applyAlignment="1">
      <alignment horizontal="left" vertical="center" indent="1"/>
    </xf>
    <xf numFmtId="0" fontId="42" fillId="0" borderId="16" xfId="0" applyFont="1" applyFill="1" applyBorder="1" applyAlignment="1">
      <alignment horizontal="centerContinuous" vertical="center" wrapText="1"/>
    </xf>
    <xf numFmtId="169" fontId="41" fillId="0" borderId="12" xfId="0" applyNumberFormat="1" applyFont="1" applyFill="1" applyBorder="1" applyAlignment="1" applyProtection="1">
      <alignment horizontal="center" vertical="center"/>
      <protection locked="0"/>
    </xf>
    <xf numFmtId="0" fontId="45" fillId="0" borderId="0" xfId="107" applyFont="1" applyFill="1" applyAlignment="1">
      <alignment horizontal="left" vertical="top"/>
    </xf>
    <xf numFmtId="0" fontId="45" fillId="0" borderId="0" xfId="0" applyFont="1" applyFill="1" applyAlignment="1">
      <alignment horizontal="left" vertical="top" wrapText="1"/>
    </xf>
    <xf numFmtId="0" fontId="0" fillId="0" borderId="0" xfId="0" applyAlignment="1"/>
    <xf numFmtId="0" fontId="24" fillId="0" borderId="0" xfId="0" applyFont="1" applyAlignment="1">
      <alignment horizontal="justify" vertical="center"/>
    </xf>
    <xf numFmtId="0" fontId="40" fillId="0" borderId="0" xfId="0" applyFont="1" applyAlignment="1"/>
    <xf numFmtId="168" fontId="53" fillId="0" borderId="21" xfId="0" applyNumberFormat="1" applyFont="1" applyFill="1" applyBorder="1" applyAlignment="1">
      <alignment horizontal="right"/>
    </xf>
    <xf numFmtId="168" fontId="53" fillId="0" borderId="0" xfId="0" applyNumberFormat="1" applyFont="1" applyBorder="1" applyAlignment="1">
      <alignment horizontal="right"/>
    </xf>
    <xf numFmtId="169" fontId="41" fillId="0" borderId="16" xfId="0" applyNumberFormat="1" applyFont="1" applyFill="1" applyBorder="1" applyAlignment="1" applyProtection="1">
      <alignment horizontal="centerContinuous" vertical="center"/>
      <protection locked="0"/>
    </xf>
    <xf numFmtId="0" fontId="0" fillId="0" borderId="0" xfId="0" applyAlignment="1">
      <alignment vertical="center"/>
    </xf>
    <xf numFmtId="0" fontId="60" fillId="0" borderId="0" xfId="0" applyFont="1" applyAlignment="1">
      <alignment vertical="center"/>
    </xf>
    <xf numFmtId="2" fontId="49" fillId="0" borderId="0" xfId="108" applyNumberFormat="1" applyFont="1" applyFill="1" applyBorder="1" applyAlignment="1">
      <alignment horizontal="right" vertical="center"/>
    </xf>
    <xf numFmtId="0" fontId="41" fillId="0" borderId="16" xfId="116" applyFont="1" applyFill="1" applyBorder="1" applyAlignment="1">
      <alignment horizontal="centerContinuous"/>
    </xf>
    <xf numFmtId="0" fontId="41" fillId="0" borderId="17" xfId="116" applyFont="1" applyFill="1" applyBorder="1" applyAlignment="1">
      <alignment horizontal="centerContinuous"/>
    </xf>
    <xf numFmtId="0" fontId="41" fillId="0" borderId="12" xfId="116" applyFont="1" applyFill="1" applyBorder="1" applyAlignment="1">
      <alignment horizontal="centerContinuous"/>
    </xf>
    <xf numFmtId="0" fontId="41" fillId="0" borderId="19" xfId="116" applyFont="1" applyFill="1" applyBorder="1" applyAlignment="1">
      <alignment horizontal="centerContinuous"/>
    </xf>
    <xf numFmtId="0" fontId="41" fillId="0" borderId="11" xfId="116" applyFont="1" applyFill="1" applyBorder="1" applyAlignment="1">
      <alignment horizontal="centerContinuous"/>
    </xf>
    <xf numFmtId="0" fontId="41" fillId="0" borderId="20" xfId="116" applyFont="1" applyFill="1" applyBorder="1" applyAlignment="1">
      <alignment horizontal="centerContinuous"/>
    </xf>
    <xf numFmtId="0" fontId="41" fillId="0" borderId="12" xfId="0" applyFont="1" applyFill="1" applyBorder="1" applyAlignment="1">
      <alignment horizontal="centerContinuous"/>
    </xf>
    <xf numFmtId="0" fontId="41" fillId="0" borderId="20" xfId="0" applyFont="1" applyFill="1" applyBorder="1" applyAlignment="1">
      <alignment horizontal="centerContinuous"/>
    </xf>
    <xf numFmtId="0" fontId="41" fillId="0" borderId="24" xfId="104" applyFont="1" applyFill="1" applyBorder="1" applyAlignment="1">
      <alignment horizontal="left" indent="2"/>
    </xf>
    <xf numFmtId="0" fontId="41" fillId="0" borderId="24" xfId="116" applyFont="1" applyFill="1" applyBorder="1" applyAlignment="1">
      <alignment horizontal="left" wrapText="1" indent="3"/>
    </xf>
    <xf numFmtId="0" fontId="41" fillId="0" borderId="24" xfId="116" applyFont="1" applyFill="1" applyBorder="1" applyAlignment="1">
      <alignment horizontal="left" indent="3"/>
    </xf>
    <xf numFmtId="0" fontId="42" fillId="0" borderId="24" xfId="116" applyFont="1" applyFill="1" applyBorder="1" applyAlignment="1">
      <alignment horizontal="left" indent="4"/>
    </xf>
    <xf numFmtId="0" fontId="42" fillId="0" borderId="24" xfId="116" applyFont="1" applyFill="1" applyBorder="1" applyAlignment="1">
      <alignment horizontal="left" indent="5"/>
    </xf>
    <xf numFmtId="0" fontId="41" fillId="0" borderId="24" xfId="116" applyFont="1" applyFill="1" applyBorder="1" applyAlignment="1">
      <alignment horizontal="left" indent="4"/>
    </xf>
    <xf numFmtId="173" fontId="46" fillId="0" borderId="24" xfId="115" applyNumberFormat="1" applyFont="1" applyFill="1" applyBorder="1" applyAlignment="1" applyProtection="1">
      <alignment horizontal="left"/>
    </xf>
    <xf numFmtId="0" fontId="41" fillId="0" borderId="24" xfId="116" applyFont="1" applyFill="1" applyBorder="1" applyAlignment="1">
      <alignment horizontal="left" indent="6"/>
    </xf>
    <xf numFmtId="0" fontId="41" fillId="0" borderId="24" xfId="116" applyFont="1" applyFill="1" applyBorder="1" applyAlignment="1">
      <alignment horizontal="left" wrapText="1" indent="4"/>
    </xf>
    <xf numFmtId="0" fontId="42" fillId="0" borderId="24" xfId="104" applyFont="1" applyFill="1" applyBorder="1" applyAlignment="1">
      <alignment horizontal="left" wrapText="1" indent="4"/>
    </xf>
    <xf numFmtId="0" fontId="42" fillId="0" borderId="24" xfId="116" applyFont="1" applyFill="1" applyBorder="1" applyAlignment="1">
      <alignment horizontal="left" wrapText="1" indent="4"/>
    </xf>
    <xf numFmtId="0" fontId="63" fillId="0" borderId="0" xfId="0" applyFont="1"/>
    <xf numFmtId="0" fontId="62" fillId="0" borderId="0" xfId="117" applyFont="1" applyFill="1" applyBorder="1" applyAlignment="1">
      <alignment wrapText="1"/>
    </xf>
    <xf numFmtId="1" fontId="41" fillId="0" borderId="0" xfId="116" applyNumberFormat="1" applyFont="1" applyFill="1" applyBorder="1" applyAlignment="1"/>
    <xf numFmtId="0" fontId="63" fillId="0" borderId="0" xfId="0" applyFont="1" applyFill="1"/>
    <xf numFmtId="0" fontId="62" fillId="0" borderId="0" xfId="117" applyFont="1" applyFill="1" applyBorder="1" applyAlignment="1">
      <alignment vertical="top" wrapText="1"/>
    </xf>
    <xf numFmtId="3" fontId="62" fillId="0" borderId="0" xfId="117" applyNumberFormat="1" applyFont="1" applyFill="1" applyBorder="1" applyAlignment="1">
      <alignment horizontal="right" wrapText="1"/>
    </xf>
    <xf numFmtId="1" fontId="65" fillId="0" borderId="0" xfId="0" applyNumberFormat="1" applyFont="1" applyFill="1" applyBorder="1" applyAlignment="1"/>
    <xf numFmtId="1" fontId="57" fillId="0" borderId="0" xfId="0" applyNumberFormat="1" applyFont="1" applyFill="1" applyBorder="1" applyAlignment="1">
      <alignment horizontal="right" wrapText="1"/>
    </xf>
    <xf numFmtId="3" fontId="57" fillId="0" borderId="0" xfId="0" applyNumberFormat="1" applyFont="1" applyFill="1" applyBorder="1" applyAlignment="1">
      <alignment horizontal="right"/>
    </xf>
    <xf numFmtId="0" fontId="65" fillId="0" borderId="0" xfId="0" applyFont="1" applyFill="1"/>
    <xf numFmtId="0" fontId="66" fillId="0" borderId="0" xfId="0" applyFont="1" applyFill="1"/>
    <xf numFmtId="0" fontId="67" fillId="0" borderId="0" xfId="0" applyFont="1"/>
    <xf numFmtId="0" fontId="62" fillId="0" borderId="0" xfId="117" applyFont="1" applyFill="1" applyBorder="1" applyAlignment="1">
      <alignment vertical="center" wrapText="1"/>
    </xf>
    <xf numFmtId="1" fontId="41" fillId="0" borderId="0" xfId="116" applyNumberFormat="1" applyFont="1" applyFill="1" applyBorder="1"/>
    <xf numFmtId="3" fontId="57" fillId="0" borderId="0" xfId="0" applyNumberFormat="1" applyFont="1" applyFill="1" applyBorder="1" applyAlignment="1">
      <alignment horizontal="right" wrapText="1"/>
    </xf>
    <xf numFmtId="0" fontId="64" fillId="0" borderId="0" xfId="0" applyFont="1" applyFill="1" applyBorder="1" applyAlignment="1">
      <alignment horizontal="center"/>
    </xf>
    <xf numFmtId="0" fontId="57" fillId="0" borderId="0" xfId="117" applyFont="1" applyFill="1" applyBorder="1" applyAlignment="1">
      <alignment horizontal="center" wrapText="1"/>
    </xf>
    <xf numFmtId="0" fontId="57" fillId="0" borderId="0" xfId="0" applyFont="1" applyFill="1" applyBorder="1" applyAlignment="1">
      <alignment horizontal="left" wrapText="1"/>
    </xf>
    <xf numFmtId="0" fontId="4" fillId="0" borderId="0" xfId="118"/>
    <xf numFmtId="0" fontId="3" fillId="0" borderId="0" xfId="118" applyFont="1"/>
    <xf numFmtId="0" fontId="4" fillId="0" borderId="0" xfId="118" applyFill="1"/>
    <xf numFmtId="0" fontId="68" fillId="0" borderId="0" xfId="106" applyFont="1" applyFill="1"/>
    <xf numFmtId="173" fontId="69" fillId="0" borderId="0" xfId="115" applyNumberFormat="1" applyFont="1" applyFill="1" applyBorder="1" applyAlignment="1"/>
    <xf numFmtId="0" fontId="70" fillId="0" borderId="0" xfId="0" applyFont="1"/>
    <xf numFmtId="173" fontId="71" fillId="0" borderId="0" xfId="115" applyNumberFormat="1" applyFont="1" applyFill="1" applyBorder="1" applyAlignment="1"/>
    <xf numFmtId="0" fontId="69" fillId="0" borderId="21" xfId="116" applyFont="1" applyFill="1" applyBorder="1" applyAlignment="1">
      <alignment horizontal="center"/>
    </xf>
    <xf numFmtId="0" fontId="70" fillId="0" borderId="0" xfId="0" applyFont="1" applyBorder="1"/>
    <xf numFmtId="0" fontId="69" fillId="0" borderId="24" xfId="104" applyFont="1" applyFill="1" applyBorder="1" applyAlignment="1">
      <alignment horizontal="left" indent="2"/>
    </xf>
    <xf numFmtId="0" fontId="69" fillId="0" borderId="24" xfId="116" applyFont="1" applyFill="1" applyBorder="1" applyAlignment="1">
      <alignment horizontal="left" wrapText="1" indent="3"/>
    </xf>
    <xf numFmtId="0" fontId="69" fillId="0" borderId="24" xfId="116" applyFont="1" applyFill="1" applyBorder="1" applyAlignment="1">
      <alignment horizontal="left" indent="3"/>
    </xf>
    <xf numFmtId="0" fontId="71" fillId="0" borderId="24" xfId="116" applyFont="1" applyFill="1" applyBorder="1" applyAlignment="1">
      <alignment horizontal="left" indent="4"/>
    </xf>
    <xf numFmtId="0" fontId="71" fillId="0" borderId="24" xfId="116" applyFont="1" applyFill="1" applyBorder="1" applyAlignment="1">
      <alignment horizontal="left" indent="5"/>
    </xf>
    <xf numFmtId="0" fontId="69" fillId="0" borderId="24" xfId="116" applyFont="1" applyFill="1" applyBorder="1" applyAlignment="1">
      <alignment horizontal="left" indent="4"/>
    </xf>
    <xf numFmtId="173" fontId="68" fillId="0" borderId="24" xfId="115" applyNumberFormat="1" applyFont="1" applyFill="1" applyBorder="1" applyAlignment="1" applyProtection="1">
      <alignment horizontal="left"/>
    </xf>
    <xf numFmtId="0" fontId="69" fillId="0" borderId="24" xfId="116" applyFont="1" applyFill="1" applyBorder="1" applyAlignment="1">
      <alignment horizontal="left" indent="6"/>
    </xf>
    <xf numFmtId="0" fontId="69" fillId="0" borderId="24" xfId="116" applyFont="1" applyFill="1" applyBorder="1" applyAlignment="1">
      <alignment horizontal="left" wrapText="1" indent="4"/>
    </xf>
    <xf numFmtId="0" fontId="71" fillId="0" borderId="24" xfId="104" applyFont="1" applyFill="1" applyBorder="1" applyAlignment="1">
      <alignment horizontal="left" wrapText="1" indent="4"/>
    </xf>
    <xf numFmtId="0" fontId="71" fillId="0" borderId="24" xfId="116" applyFont="1" applyFill="1" applyBorder="1" applyAlignment="1">
      <alignment horizontal="left" wrapText="1" indent="4"/>
    </xf>
    <xf numFmtId="0" fontId="71" fillId="0" borderId="26" xfId="116" applyFont="1" applyFill="1" applyBorder="1" applyAlignment="1">
      <alignment horizontal="center"/>
    </xf>
    <xf numFmtId="0" fontId="70" fillId="0" borderId="11" xfId="0" applyFont="1" applyBorder="1"/>
    <xf numFmtId="0" fontId="69" fillId="0" borderId="11" xfId="116" applyFont="1" applyFill="1" applyBorder="1" applyAlignment="1">
      <alignment horizontal="center"/>
    </xf>
    <xf numFmtId="0" fontId="71" fillId="0" borderId="25" xfId="116" applyFont="1" applyFill="1" applyBorder="1" applyAlignment="1">
      <alignment horizontal="center"/>
    </xf>
    <xf numFmtId="0" fontId="72" fillId="0" borderId="0" xfId="95" applyFont="1" applyFill="1" applyAlignment="1" applyProtection="1"/>
    <xf numFmtId="0" fontId="73" fillId="0" borderId="0" xfId="95" applyFont="1" applyFill="1" applyAlignment="1" applyProtection="1"/>
    <xf numFmtId="0" fontId="46" fillId="0" borderId="0" xfId="0" applyFont="1" applyFill="1"/>
    <xf numFmtId="0" fontId="49" fillId="0" borderId="0" xfId="0" applyFont="1" applyAlignment="1">
      <alignment horizontal="left"/>
    </xf>
    <xf numFmtId="0" fontId="49" fillId="0" borderId="0" xfId="0" applyFont="1"/>
    <xf numFmtId="0" fontId="74" fillId="0" borderId="0" xfId="0" applyFont="1"/>
    <xf numFmtId="43" fontId="5" fillId="0" borderId="0" xfId="119" applyFont="1"/>
    <xf numFmtId="0" fontId="46" fillId="0" borderId="0" xfId="0" applyFont="1" applyFill="1" applyBorder="1" applyAlignment="1">
      <alignment horizontal="centerContinuous" vertical="center" wrapText="1"/>
    </xf>
    <xf numFmtId="0" fontId="5" fillId="0" borderId="0" xfId="0" applyFont="1" applyBorder="1"/>
    <xf numFmtId="1" fontId="5" fillId="0" borderId="0" xfId="0" applyNumberFormat="1" applyFont="1" applyBorder="1"/>
    <xf numFmtId="43" fontId="5" fillId="0" borderId="0" xfId="0" applyNumberFormat="1" applyFont="1" applyBorder="1"/>
    <xf numFmtId="0" fontId="41" fillId="0" borderId="27" xfId="116" applyFont="1" applyFill="1" applyBorder="1" applyAlignment="1">
      <alignment horizontal="left" wrapText="1" indent="3"/>
    </xf>
    <xf numFmtId="0" fontId="69" fillId="0" borderId="27" xfId="116" applyFont="1" applyFill="1" applyBorder="1" applyAlignment="1">
      <alignment horizontal="left" wrapText="1" indent="3"/>
    </xf>
    <xf numFmtId="1" fontId="5" fillId="0" borderId="26" xfId="0" applyNumberFormat="1" applyFont="1" applyBorder="1"/>
    <xf numFmtId="0" fontId="41" fillId="0" borderId="22" xfId="116" applyFont="1" applyFill="1" applyBorder="1" applyAlignment="1">
      <alignment horizontal="center"/>
    </xf>
    <xf numFmtId="0" fontId="5" fillId="0" borderId="24" xfId="0" applyFont="1" applyBorder="1"/>
    <xf numFmtId="3" fontId="5" fillId="0" borderId="0" xfId="0" applyNumberFormat="1" applyFont="1" applyBorder="1"/>
    <xf numFmtId="3" fontId="5" fillId="0" borderId="26" xfId="0" applyNumberFormat="1" applyFont="1" applyBorder="1"/>
    <xf numFmtId="0" fontId="2" fillId="0" borderId="0" xfId="118" applyFont="1"/>
    <xf numFmtId="0" fontId="2" fillId="0" borderId="0" xfId="118" applyFont="1" applyFill="1"/>
    <xf numFmtId="0" fontId="57" fillId="0" borderId="31" xfId="0" applyFont="1" applyFill="1" applyBorder="1" applyAlignment="1">
      <alignment horizontal="left" wrapText="1"/>
    </xf>
    <xf numFmtId="3" fontId="57" fillId="0" borderId="26" xfId="0" applyNumberFormat="1" applyFont="1" applyFill="1" applyBorder="1" applyAlignment="1">
      <alignment horizontal="right" wrapText="1"/>
    </xf>
    <xf numFmtId="1" fontId="57" fillId="0" borderId="26" xfId="0" applyNumberFormat="1" applyFont="1" applyFill="1" applyBorder="1" applyAlignment="1">
      <alignment horizontal="right" wrapText="1"/>
    </xf>
    <xf numFmtId="0" fontId="62" fillId="0" borderId="0" xfId="117" applyFont="1" applyFill="1" applyBorder="1" applyAlignment="1">
      <alignment horizontal="left" vertical="top"/>
    </xf>
    <xf numFmtId="0" fontId="57" fillId="0" borderId="0" xfId="117" applyFont="1" applyFill="1" applyBorder="1" applyAlignment="1">
      <alignment horizontal="center" vertical="top"/>
    </xf>
    <xf numFmtId="0" fontId="57" fillId="0" borderId="0" xfId="117" applyFont="1" applyFill="1" applyBorder="1" applyAlignment="1">
      <alignment horizontal="center"/>
    </xf>
    <xf numFmtId="0" fontId="63" fillId="0" borderId="0" xfId="0" applyFont="1" applyFill="1" applyBorder="1" applyAlignment="1">
      <alignment horizontal="center"/>
    </xf>
    <xf numFmtId="0" fontId="63" fillId="0" borderId="0" xfId="0" applyFont="1" applyFill="1" applyBorder="1"/>
    <xf numFmtId="0" fontId="62" fillId="0" borderId="20" xfId="117" applyFont="1" applyFill="1" applyBorder="1" applyAlignment="1">
      <alignment vertical="center" wrapText="1"/>
    </xf>
    <xf numFmtId="0" fontId="62" fillId="0" borderId="28" xfId="117" applyFont="1" applyFill="1" applyBorder="1" applyAlignment="1">
      <alignment horizontal="center" vertical="center" wrapText="1"/>
    </xf>
    <xf numFmtId="0" fontId="43" fillId="0" borderId="0" xfId="106" applyFont="1" applyFill="1" applyBorder="1"/>
    <xf numFmtId="0" fontId="43" fillId="0" borderId="0" xfId="0" applyFont="1" applyFill="1" applyBorder="1"/>
    <xf numFmtId="0" fontId="62" fillId="0" borderId="21" xfId="117" applyFont="1" applyFill="1" applyBorder="1" applyAlignment="1">
      <alignment vertical="center" wrapText="1"/>
    </xf>
    <xf numFmtId="0" fontId="62" fillId="0" borderId="26" xfId="117" applyFont="1" applyFill="1" applyBorder="1" applyAlignment="1">
      <alignment horizontal="center" vertical="center" wrapText="1"/>
    </xf>
    <xf numFmtId="0" fontId="57" fillId="0" borderId="32" xfId="0" applyFont="1" applyFill="1" applyBorder="1" applyAlignment="1">
      <alignment horizontal="left" wrapText="1"/>
    </xf>
    <xf numFmtId="3" fontId="57" fillId="0" borderId="32" xfId="0" applyNumberFormat="1" applyFont="1" applyFill="1" applyBorder="1" applyAlignment="1">
      <alignment horizontal="right"/>
    </xf>
    <xf numFmtId="0" fontId="62" fillId="0" borderId="21" xfId="117" applyFont="1" applyFill="1" applyBorder="1" applyAlignment="1">
      <alignment wrapText="1"/>
    </xf>
    <xf numFmtId="1" fontId="41" fillId="0" borderId="21" xfId="116" applyNumberFormat="1" applyFont="1" applyFill="1" applyBorder="1" applyAlignment="1"/>
    <xf numFmtId="0" fontId="62" fillId="0" borderId="11" xfId="117" applyFont="1" applyFill="1" applyBorder="1" applyAlignment="1">
      <alignment vertical="center" wrapText="1"/>
    </xf>
    <xf numFmtId="0" fontId="62" fillId="0" borderId="25" xfId="117" applyFont="1" applyFill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left" vertical="top" wrapText="1"/>
    </xf>
    <xf numFmtId="0" fontId="67" fillId="0" borderId="0" xfId="0" applyFont="1" applyFill="1"/>
    <xf numFmtId="0" fontId="57" fillId="0" borderId="26" xfId="0" applyFont="1" applyFill="1" applyBorder="1" applyAlignment="1">
      <alignment horizontal="left" vertical="top" wrapText="1"/>
    </xf>
    <xf numFmtId="3" fontId="57" fillId="0" borderId="26" xfId="0" applyNumberFormat="1" applyFont="1" applyFill="1" applyBorder="1" applyAlignment="1">
      <alignment horizontal="right"/>
    </xf>
    <xf numFmtId="43" fontId="63" fillId="0" borderId="0" xfId="119" applyFont="1" applyFill="1"/>
    <xf numFmtId="1" fontId="75" fillId="0" borderId="0" xfId="0" applyNumberFormat="1" applyFont="1" applyBorder="1"/>
    <xf numFmtId="43" fontId="75" fillId="0" borderId="0" xfId="119" applyFont="1"/>
    <xf numFmtId="0" fontId="75" fillId="0" borderId="0" xfId="0" applyFont="1"/>
    <xf numFmtId="3" fontId="75" fillId="0" borderId="0" xfId="0" applyNumberFormat="1" applyFont="1" applyBorder="1"/>
    <xf numFmtId="0" fontId="0" fillId="0" borderId="0" xfId="95" applyFont="1" applyFill="1" applyAlignment="1" applyProtection="1">
      <alignment horizontal="left"/>
    </xf>
    <xf numFmtId="0" fontId="76" fillId="0" borderId="0" xfId="118" applyFont="1"/>
    <xf numFmtId="0" fontId="76" fillId="0" borderId="0" xfId="118" applyFont="1" applyFill="1"/>
    <xf numFmtId="0" fontId="42" fillId="0" borderId="0" xfId="95" applyFont="1" applyFill="1" applyAlignment="1" applyProtection="1">
      <alignment horizontal="left"/>
    </xf>
    <xf numFmtId="0" fontId="41" fillId="0" borderId="0" xfId="104" applyFont="1" applyFill="1" applyBorder="1" applyAlignment="1">
      <alignment horizontal="left"/>
    </xf>
    <xf numFmtId="0" fontId="42" fillId="0" borderId="0" xfId="104" applyFont="1" applyFill="1" applyBorder="1" applyAlignment="1">
      <alignment horizontal="left"/>
    </xf>
    <xf numFmtId="0" fontId="42" fillId="0" borderId="26" xfId="104" applyFont="1" applyFill="1" applyBorder="1" applyAlignment="1">
      <alignment horizontal="left"/>
    </xf>
    <xf numFmtId="0" fontId="41" fillId="0" borderId="27" xfId="104" applyFont="1" applyFill="1" applyBorder="1" applyAlignment="1">
      <alignment horizontal="center"/>
    </xf>
    <xf numFmtId="1" fontId="57" fillId="0" borderId="31" xfId="0" applyNumberFormat="1" applyFont="1" applyFill="1" applyBorder="1" applyAlignment="1">
      <alignment horizontal="right" wrapText="1"/>
    </xf>
    <xf numFmtId="3" fontId="0" fillId="0" borderId="0" xfId="0" applyNumberFormat="1" applyFont="1" applyBorder="1"/>
    <xf numFmtId="1" fontId="0" fillId="0" borderId="0" xfId="0" applyNumberFormat="1" applyFont="1" applyBorder="1"/>
    <xf numFmtId="43" fontId="70" fillId="0" borderId="0" xfId="119" applyFont="1"/>
    <xf numFmtId="0" fontId="77" fillId="0" borderId="0" xfId="0" applyFont="1" applyFill="1"/>
    <xf numFmtId="0" fontId="78" fillId="0" borderId="0" xfId="0" applyFont="1" applyBorder="1"/>
    <xf numFmtId="1" fontId="78" fillId="0" borderId="0" xfId="0" applyNumberFormat="1" applyFont="1" applyBorder="1"/>
    <xf numFmtId="0" fontId="79" fillId="0" borderId="0" xfId="0" applyFont="1"/>
    <xf numFmtId="0" fontId="78" fillId="0" borderId="0" xfId="0" applyFont="1" applyAlignment="1"/>
    <xf numFmtId="43" fontId="78" fillId="0" borderId="0" xfId="119" applyFont="1"/>
    <xf numFmtId="0" fontId="78" fillId="0" borderId="0" xfId="0" applyFont="1"/>
    <xf numFmtId="0" fontId="77" fillId="0" borderId="0" xfId="0" applyFont="1" applyFill="1" applyBorder="1"/>
    <xf numFmtId="0" fontId="80" fillId="0" borderId="0" xfId="0" applyFont="1" applyFill="1" applyBorder="1"/>
    <xf numFmtId="0" fontId="79" fillId="0" borderId="0" xfId="0" applyFont="1" applyFill="1"/>
    <xf numFmtId="0" fontId="80" fillId="0" borderId="0" xfId="0" applyFont="1"/>
    <xf numFmtId="0" fontId="62" fillId="0" borderId="0" xfId="117" applyFont="1" applyFill="1" applyBorder="1" applyAlignment="1">
      <alignment vertical="center"/>
    </xf>
    <xf numFmtId="49" fontId="41" fillId="0" borderId="19" xfId="0" applyNumberFormat="1" applyFont="1" applyFill="1" applyBorder="1" applyAlignment="1" applyProtection="1">
      <alignment horizontal="centerContinuous" vertical="center"/>
      <protection locked="0"/>
    </xf>
    <xf numFmtId="0" fontId="63" fillId="0" borderId="26" xfId="0" applyFont="1" applyFill="1" applyBorder="1" applyAlignment="1">
      <alignment horizontal="left"/>
    </xf>
    <xf numFmtId="0" fontId="57" fillId="0" borderId="26" xfId="117" applyFont="1" applyFill="1" applyBorder="1" applyAlignment="1">
      <alignment wrapText="1"/>
    </xf>
    <xf numFmtId="1" fontId="57" fillId="0" borderId="26" xfId="117" applyNumberFormat="1" applyFont="1" applyFill="1" applyBorder="1" applyAlignment="1">
      <alignment wrapText="1"/>
    </xf>
    <xf numFmtId="1" fontId="81" fillId="0" borderId="26" xfId="117" applyNumberFormat="1" applyFont="1" applyFill="1" applyBorder="1" applyAlignment="1">
      <alignment wrapText="1"/>
    </xf>
    <xf numFmtId="0" fontId="57" fillId="0" borderId="31" xfId="117" applyFont="1" applyFill="1" applyBorder="1" applyAlignment="1">
      <alignment wrapText="1"/>
    </xf>
    <xf numFmtId="1" fontId="57" fillId="0" borderId="26" xfId="117" applyNumberFormat="1" applyFont="1" applyFill="1" applyBorder="1" applyAlignment="1">
      <alignment horizontal="right" wrapText="1"/>
    </xf>
    <xf numFmtId="1" fontId="81" fillId="0" borderId="26" xfId="117" applyNumberFormat="1" applyFont="1" applyFill="1" applyBorder="1" applyAlignment="1">
      <alignment horizontal="right" wrapText="1"/>
    </xf>
    <xf numFmtId="1" fontId="50" fillId="0" borderId="33" xfId="0" applyNumberFormat="1" applyFont="1" applyFill="1" applyBorder="1" applyAlignment="1">
      <alignment horizontal="right"/>
    </xf>
    <xf numFmtId="168" fontId="46" fillId="0" borderId="34" xfId="0" applyNumberFormat="1" applyFont="1" applyFill="1" applyBorder="1" applyAlignment="1"/>
    <xf numFmtId="1" fontId="50" fillId="0" borderId="34" xfId="0" applyNumberFormat="1" applyFont="1" applyFill="1" applyBorder="1" applyAlignment="1"/>
    <xf numFmtId="1" fontId="50" fillId="0" borderId="34" xfId="0" applyNumberFormat="1" applyFont="1" applyFill="1" applyBorder="1" applyAlignment="1">
      <alignment horizontal="right"/>
    </xf>
    <xf numFmtId="0" fontId="0" fillId="0" borderId="0" xfId="0" applyFont="1" applyBorder="1"/>
    <xf numFmtId="1" fontId="0" fillId="0" borderId="26" xfId="0" applyNumberFormat="1" applyFont="1" applyBorder="1"/>
    <xf numFmtId="0" fontId="0" fillId="0" borderId="0" xfId="0" applyFont="1" applyAlignment="1"/>
    <xf numFmtId="43" fontId="0" fillId="0" borderId="0" xfId="119" applyFont="1"/>
    <xf numFmtId="3" fontId="0" fillId="0" borderId="26" xfId="0" applyNumberFormat="1" applyFont="1" applyBorder="1"/>
    <xf numFmtId="0" fontId="80" fillId="0" borderId="0" xfId="0" applyFont="1" applyFill="1"/>
    <xf numFmtId="1" fontId="50" fillId="0" borderId="21" xfId="116" applyNumberFormat="1" applyFont="1" applyFill="1" applyBorder="1" applyAlignment="1"/>
    <xf numFmtId="1" fontId="50" fillId="0" borderId="0" xfId="116" applyNumberFormat="1" applyFont="1" applyFill="1" applyBorder="1" applyAlignment="1"/>
    <xf numFmtId="3" fontId="81" fillId="0" borderId="0" xfId="0" applyNumberFormat="1" applyFont="1" applyFill="1" applyBorder="1" applyAlignment="1">
      <alignment horizontal="right"/>
    </xf>
    <xf numFmtId="3" fontId="81" fillId="0" borderId="0" xfId="0" applyNumberFormat="1" applyFont="1" applyFill="1" applyBorder="1" applyAlignment="1">
      <alignment horizontal="right" wrapText="1"/>
    </xf>
    <xf numFmtId="3" fontId="81" fillId="0" borderId="26" xfId="0" applyNumberFormat="1" applyFont="1" applyFill="1" applyBorder="1" applyAlignment="1">
      <alignment horizontal="right"/>
    </xf>
    <xf numFmtId="0" fontId="50" fillId="0" borderId="20" xfId="0" applyFont="1" applyFill="1" applyBorder="1" applyAlignment="1">
      <alignment horizontal="centerContinuous"/>
    </xf>
    <xf numFmtId="169" fontId="41" fillId="0" borderId="25" xfId="0" applyNumberFormat="1" applyFont="1" applyFill="1" applyBorder="1" applyAlignment="1" applyProtection="1">
      <alignment horizontal="center" vertical="center"/>
      <protection locked="0"/>
    </xf>
    <xf numFmtId="1" fontId="82" fillId="0" borderId="0" xfId="0" applyNumberFormat="1" applyFont="1" applyFill="1" applyBorder="1" applyAlignment="1"/>
    <xf numFmtId="3" fontId="81" fillId="0" borderId="26" xfId="0" applyNumberFormat="1" applyFont="1" applyFill="1" applyBorder="1" applyAlignment="1">
      <alignment horizontal="right" wrapText="1"/>
    </xf>
    <xf numFmtId="0" fontId="83" fillId="0" borderId="0" xfId="0" applyFont="1" applyFill="1" applyBorder="1" applyAlignment="1">
      <alignment horizontal="left" vertical="top" wrapText="1"/>
    </xf>
    <xf numFmtId="0" fontId="83" fillId="0" borderId="0" xfId="0" applyFont="1" applyFill="1" applyBorder="1" applyAlignment="1">
      <alignment horizontal="left" wrapText="1"/>
    </xf>
    <xf numFmtId="0" fontId="83" fillId="0" borderId="26" xfId="0" applyFont="1" applyFill="1" applyBorder="1" applyAlignment="1">
      <alignment horizontal="left" wrapText="1"/>
    </xf>
    <xf numFmtId="0" fontId="83" fillId="0" borderId="26" xfId="0" applyFont="1" applyFill="1" applyBorder="1" applyAlignment="1">
      <alignment horizontal="left" vertical="top" wrapText="1"/>
    </xf>
    <xf numFmtId="3" fontId="84" fillId="0" borderId="0" xfId="0" applyNumberFormat="1" applyFont="1" applyBorder="1"/>
    <xf numFmtId="3" fontId="78" fillId="0" borderId="0" xfId="0" applyNumberFormat="1" applyFont="1" applyBorder="1"/>
    <xf numFmtId="3" fontId="78" fillId="0" borderId="26" xfId="0" applyNumberFormat="1" applyFont="1" applyBorder="1"/>
    <xf numFmtId="0" fontId="50" fillId="0" borderId="20" xfId="116" applyFont="1" applyFill="1" applyBorder="1" applyAlignment="1">
      <alignment horizontal="centerContinuous"/>
    </xf>
    <xf numFmtId="169" fontId="50" fillId="0" borderId="28" xfId="0" applyNumberFormat="1" applyFont="1" applyFill="1" applyBorder="1" applyAlignment="1" applyProtection="1">
      <alignment horizontal="center" vertical="center"/>
      <protection locked="0"/>
    </xf>
    <xf numFmtId="0" fontId="85" fillId="0" borderId="0" xfId="0" applyFont="1" applyFill="1"/>
    <xf numFmtId="169" fontId="41" fillId="0" borderId="12" xfId="0" applyNumberFormat="1" applyFont="1" applyFill="1" applyBorder="1" applyAlignment="1" applyProtection="1">
      <alignment horizontal="centerContinuous" vertical="center"/>
      <protection locked="0"/>
    </xf>
    <xf numFmtId="0" fontId="46" fillId="0" borderId="12" xfId="0" applyFont="1" applyFill="1" applyBorder="1" applyAlignment="1">
      <alignment horizontal="centerContinuous" vertical="center" wrapText="1"/>
    </xf>
    <xf numFmtId="0" fontId="1" fillId="0" borderId="0" xfId="118" applyFont="1"/>
    <xf numFmtId="0" fontId="1" fillId="0" borderId="0" xfId="118" applyFont="1" applyFill="1"/>
    <xf numFmtId="169" fontId="41" fillId="0" borderId="28" xfId="0" applyNumberFormat="1" applyFont="1" applyFill="1" applyBorder="1" applyAlignment="1" applyProtection="1">
      <alignment horizontal="center" vertical="center"/>
      <protection locked="0"/>
    </xf>
    <xf numFmtId="1" fontId="45" fillId="0" borderId="11" xfId="105" applyNumberFormat="1" applyFont="1" applyFill="1" applyBorder="1" applyAlignment="1">
      <alignment horizontal="center" vertical="center"/>
    </xf>
    <xf numFmtId="1" fontId="45" fillId="0" borderId="25" xfId="105" applyNumberFormat="1" applyFont="1" applyFill="1" applyBorder="1" applyAlignment="1">
      <alignment horizontal="center" vertical="center"/>
    </xf>
  </cellXfs>
  <cellStyles count="12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/>
    <cellStyle name="20% - Акцент2" xfId="8"/>
    <cellStyle name="20% - Акцент3" xfId="9"/>
    <cellStyle name="20% - Акцент4" xfId="10"/>
    <cellStyle name="20% - Акцент5" xfId="11"/>
    <cellStyle name="20% -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/>
    <cellStyle name="40% - Акцент2" xfId="20"/>
    <cellStyle name="40% - Акцент3" xfId="21"/>
    <cellStyle name="40% - Акцент4" xfId="22"/>
    <cellStyle name="40% - Акцент5" xfId="23"/>
    <cellStyle name="40% -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/>
    <cellStyle name="60% - Акцент2" xfId="32"/>
    <cellStyle name="60% - Акцент3" xfId="33"/>
    <cellStyle name="60% - Акцент4" xfId="34"/>
    <cellStyle name="60% - Акцент5" xfId="35"/>
    <cellStyle name="60% -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Aeia?nnueea" xfId="43"/>
    <cellStyle name="Ãèïåðññûëêà" xfId="44"/>
    <cellStyle name="Bad" xfId="45"/>
    <cellStyle name="Calculation" xfId="46"/>
    <cellStyle name="Check Cell" xfId="47"/>
    <cellStyle name="Comma [0]䧟Лист3" xfId="48"/>
    <cellStyle name="Comma_Лист1" xfId="49"/>
    <cellStyle name="Currency [0]_Лист1" xfId="50"/>
    <cellStyle name="Currency_Лист1" xfId="51"/>
    <cellStyle name="Date" xfId="52"/>
    <cellStyle name="Explanatory Text" xfId="53"/>
    <cellStyle name="Fixed" xfId="54"/>
    <cellStyle name="Good" xfId="55"/>
    <cellStyle name="Heading 1" xfId="56"/>
    <cellStyle name="Heading 2" xfId="57"/>
    <cellStyle name="Heading 3" xfId="58"/>
    <cellStyle name="Heading 4" xfId="59"/>
    <cellStyle name="Heading1" xfId="60"/>
    <cellStyle name="Heading2" xfId="61"/>
    <cellStyle name="Iau?iue_Eeno1" xfId="62"/>
    <cellStyle name="Îáû÷íûé_Tranche" xfId="63"/>
    <cellStyle name="Input" xfId="64"/>
    <cellStyle name="Ioe?uaaaoayny aeia?nnueea" xfId="65"/>
    <cellStyle name="Îòêðûâàâøàÿñÿ ãèïåðññûëêà" xfId="66"/>
    <cellStyle name="Linked Cell" xfId="67"/>
    <cellStyle name="Neutral" xfId="68"/>
    <cellStyle name="Normal" xfId="69"/>
    <cellStyle name="Normal 2" xfId="70"/>
    <cellStyle name="Normal_pr9798 (10)" xfId="71"/>
    <cellStyle name="Note" xfId="72"/>
    <cellStyle name="Ôèíàíñîâûé_Tranche" xfId="73"/>
    <cellStyle name="Output" xfId="74"/>
    <cellStyle name="S0" xfId="75"/>
    <cellStyle name="S1" xfId="76"/>
    <cellStyle name="S2" xfId="77"/>
    <cellStyle name="S3" xfId="78"/>
    <cellStyle name="S4" xfId="79"/>
    <cellStyle name="S5" xfId="80"/>
    <cellStyle name="S6" xfId="81"/>
    <cellStyle name="Style 1" xfId="82"/>
    <cellStyle name="Title" xfId="83"/>
    <cellStyle name="Total" xfId="84"/>
    <cellStyle name="Warning Text" xfId="85"/>
    <cellStyle name="Акцент1" xfId="86"/>
    <cellStyle name="Акцент2" xfId="87"/>
    <cellStyle name="Акцент3" xfId="88"/>
    <cellStyle name="Акцент4" xfId="89"/>
    <cellStyle name="Акцент5" xfId="90"/>
    <cellStyle name="Акцент6" xfId="91"/>
    <cellStyle name="Ввод " xfId="92"/>
    <cellStyle name="Вывод" xfId="93"/>
    <cellStyle name="Вычисление" xfId="94"/>
    <cellStyle name="Гіперпосилання" xfId="95" builtinId="8"/>
    <cellStyle name="Заголовок 1" xfId="96" builtinId="16" customBuiltin="1"/>
    <cellStyle name="Заголовок 2" xfId="97" builtinId="17" customBuiltin="1"/>
    <cellStyle name="Заголовок 3" xfId="98" builtinId="18" customBuiltin="1"/>
    <cellStyle name="Заголовок 4" xfId="99" builtinId="19" customBuiltin="1"/>
    <cellStyle name="Звичайний" xfId="0" builtinId="0"/>
    <cellStyle name="Звичайний 2" xfId="117"/>
    <cellStyle name="Звичайний 3" xfId="118"/>
    <cellStyle name="Итог" xfId="100"/>
    <cellStyle name="Контрольная ячейка" xfId="101"/>
    <cellStyle name="Название" xfId="102"/>
    <cellStyle name="Нейтральный" xfId="103"/>
    <cellStyle name="Обычный_BoP_main table(BPM6)" xfId="116"/>
    <cellStyle name="Обычный_din_pb_6G" xfId="104"/>
    <cellStyle name="Обычный_fin1" xfId="115"/>
    <cellStyle name="Обычный_PLB2003din" xfId="105"/>
    <cellStyle name="Обычный_Експорт" xfId="106"/>
    <cellStyle name="Обычный_ПБ_4кв2012_АНФОР_2" xfId="107"/>
    <cellStyle name="Обычный_Розподіл зовн.торгівлі" xfId="108"/>
    <cellStyle name="Плохой" xfId="109"/>
    <cellStyle name="Пояснение" xfId="110"/>
    <cellStyle name="Примечание" xfId="111"/>
    <cellStyle name="Связанная ячейка" xfId="112"/>
    <cellStyle name="Текст предупреждения" xfId="113"/>
    <cellStyle name="Фінансовий" xfId="119" builtinId="3"/>
    <cellStyle name="Хороший" xfId="11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22" fmlaLink="$A$1" fmlaRange="$A$3:$A$4" noThreeD="1" sel="1" val="0"/>
</file>

<file path=xl/ctrlProps/ctrlProp2.xml><?xml version="1.0" encoding="utf-8"?>
<formControlPr xmlns="http://schemas.microsoft.com/office/spreadsheetml/2009/9/main" objectType="List" dx="22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38100</xdr:rowOff>
        </xdr:from>
        <xdr:to>
          <xdr:col>0</xdr:col>
          <xdr:colOff>590550</xdr:colOff>
          <xdr:row>1</xdr:row>
          <xdr:rowOff>152400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38100</xdr:rowOff>
        </xdr:from>
        <xdr:to>
          <xdr:col>0</xdr:col>
          <xdr:colOff>590550</xdr:colOff>
          <xdr:row>1</xdr:row>
          <xdr:rowOff>152400</xdr:rowOff>
        </xdr:to>
        <xdr:sp macro="" textlink="">
          <xdr:nvSpPr>
            <xdr:cNvPr id="1026" name="List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EX_SEC_STATISTICS\K327\YAKIMENKO\&#1044;&#1048;&#1057;&#1058;&#1040;&#1053;&#1057;\&#1052;&#1042;&#1060;\2023\IV_2023\&#1087;&#1086;&#1076;&#1087;&#1080;&#1089;&#1100;\926BOPBPM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Data"/>
      <sheetName val="Report Form"/>
      <sheetName val="Аркуш1"/>
    </sheetNames>
    <sheetDataSet>
      <sheetData sheetId="0"/>
      <sheetData sheetId="1"/>
      <sheetData sheetId="2">
        <row r="4">
          <cell r="E4">
            <v>2020</v>
          </cell>
          <cell r="F4" t="str">
            <v>A</v>
          </cell>
        </row>
        <row r="5">
          <cell r="A5" t="str">
            <v>Thousand</v>
          </cell>
          <cell r="B5" t="str">
            <v>Domestic Currency</v>
          </cell>
          <cell r="E5">
            <v>2019</v>
          </cell>
          <cell r="F5" t="str">
            <v>Q4</v>
          </cell>
        </row>
        <row r="6">
          <cell r="A6" t="str">
            <v>Million</v>
          </cell>
          <cell r="B6" t="str">
            <v>Euros</v>
          </cell>
          <cell r="E6">
            <v>2018</v>
          </cell>
          <cell r="F6" t="str">
            <v>Q3</v>
          </cell>
        </row>
        <row r="7">
          <cell r="A7" t="str">
            <v>Billion</v>
          </cell>
          <cell r="B7" t="str">
            <v>US Dollars</v>
          </cell>
          <cell r="E7">
            <v>2017</v>
          </cell>
          <cell r="F7" t="str">
            <v>Q2</v>
          </cell>
        </row>
        <row r="8">
          <cell r="A8" t="str">
            <v>Trillion</v>
          </cell>
          <cell r="E8">
            <v>2016</v>
          </cell>
          <cell r="F8" t="str">
            <v>Q1</v>
          </cell>
        </row>
        <row r="9">
          <cell r="E9">
            <v>2015</v>
          </cell>
        </row>
        <row r="10">
          <cell r="E10">
            <v>2014</v>
          </cell>
        </row>
        <row r="11">
          <cell r="E11">
            <v>2013</v>
          </cell>
        </row>
        <row r="12">
          <cell r="E12">
            <v>2012</v>
          </cell>
        </row>
        <row r="13">
          <cell r="E13">
            <v>2011</v>
          </cell>
        </row>
        <row r="14">
          <cell r="E14">
            <v>2010</v>
          </cell>
        </row>
        <row r="15">
          <cell r="E15">
            <v>2009</v>
          </cell>
        </row>
        <row r="16">
          <cell r="E16">
            <v>2008</v>
          </cell>
        </row>
        <row r="17">
          <cell r="E17">
            <v>2007</v>
          </cell>
        </row>
        <row r="18">
          <cell r="E18">
            <v>2006</v>
          </cell>
        </row>
        <row r="19">
          <cell r="E19">
            <v>2005</v>
          </cell>
        </row>
        <row r="20">
          <cell r="E20">
            <v>2004</v>
          </cell>
        </row>
        <row r="21">
          <cell r="E21">
            <v>2003</v>
          </cell>
        </row>
        <row r="22">
          <cell r="E22">
            <v>2002</v>
          </cell>
        </row>
        <row r="23">
          <cell r="E23">
            <v>2001</v>
          </cell>
        </row>
        <row r="24">
          <cell r="E24">
            <v>2000</v>
          </cell>
        </row>
        <row r="25">
          <cell r="E25">
            <v>1999</v>
          </cell>
        </row>
        <row r="26">
          <cell r="E26">
            <v>1998</v>
          </cell>
        </row>
        <row r="27">
          <cell r="E27">
            <v>1997</v>
          </cell>
        </row>
        <row r="28">
          <cell r="E28">
            <v>1996</v>
          </cell>
        </row>
        <row r="29">
          <cell r="E29">
            <v>1995</v>
          </cell>
        </row>
        <row r="30">
          <cell r="E30">
            <v>1994</v>
          </cell>
        </row>
        <row r="31">
          <cell r="E31">
            <v>1993</v>
          </cell>
        </row>
        <row r="32">
          <cell r="E32">
            <v>1992</v>
          </cell>
        </row>
        <row r="33">
          <cell r="E33">
            <v>1991</v>
          </cell>
        </row>
        <row r="34">
          <cell r="E34">
            <v>1990</v>
          </cell>
        </row>
        <row r="35">
          <cell r="E35">
            <v>1989</v>
          </cell>
        </row>
        <row r="36">
          <cell r="E36">
            <v>1988</v>
          </cell>
        </row>
        <row r="37">
          <cell r="E37">
            <v>1987</v>
          </cell>
        </row>
        <row r="38">
          <cell r="E38">
            <v>1986</v>
          </cell>
        </row>
        <row r="39">
          <cell r="E39">
            <v>1985</v>
          </cell>
        </row>
        <row r="40">
          <cell r="E40">
            <v>1984</v>
          </cell>
        </row>
        <row r="41">
          <cell r="E41">
            <v>1983</v>
          </cell>
        </row>
        <row r="42">
          <cell r="E42">
            <v>1982</v>
          </cell>
        </row>
        <row r="43">
          <cell r="E43">
            <v>1981</v>
          </cell>
        </row>
        <row r="44">
          <cell r="E44">
            <v>1980</v>
          </cell>
        </row>
        <row r="45">
          <cell r="E45">
            <v>1979</v>
          </cell>
        </row>
        <row r="46">
          <cell r="E46">
            <v>1978</v>
          </cell>
        </row>
        <row r="47">
          <cell r="E47">
            <v>1977</v>
          </cell>
        </row>
        <row r="48">
          <cell r="E48">
            <v>1976</v>
          </cell>
        </row>
        <row r="49">
          <cell r="E49">
            <v>1975</v>
          </cell>
        </row>
        <row r="50">
          <cell r="E50">
            <v>1974</v>
          </cell>
        </row>
        <row r="51">
          <cell r="E51">
            <v>1973</v>
          </cell>
        </row>
        <row r="52">
          <cell r="E52">
            <v>1972</v>
          </cell>
        </row>
        <row r="53">
          <cell r="E53">
            <v>1971</v>
          </cell>
        </row>
        <row r="54">
          <cell r="E54">
            <v>1970</v>
          </cell>
        </row>
        <row r="55">
          <cell r="E55">
            <v>1969</v>
          </cell>
        </row>
        <row r="56">
          <cell r="E56">
            <v>1968</v>
          </cell>
        </row>
        <row r="57">
          <cell r="E57">
            <v>1967</v>
          </cell>
        </row>
        <row r="58">
          <cell r="E58">
            <v>1966</v>
          </cell>
        </row>
        <row r="59">
          <cell r="E59">
            <v>1965</v>
          </cell>
        </row>
        <row r="60">
          <cell r="E60">
            <v>1964</v>
          </cell>
        </row>
        <row r="61">
          <cell r="E61">
            <v>1963</v>
          </cell>
        </row>
        <row r="62">
          <cell r="E62">
            <v>1962</v>
          </cell>
        </row>
        <row r="63">
          <cell r="E63">
            <v>1961</v>
          </cell>
        </row>
        <row r="64">
          <cell r="E64">
            <v>1960</v>
          </cell>
        </row>
        <row r="65">
          <cell r="E65">
            <v>1959</v>
          </cell>
        </row>
        <row r="66">
          <cell r="E66">
            <v>1958</v>
          </cell>
        </row>
        <row r="67">
          <cell r="E67">
            <v>1957</v>
          </cell>
        </row>
        <row r="68">
          <cell r="E68">
            <v>1956</v>
          </cell>
        </row>
        <row r="69">
          <cell r="E69">
            <v>1955</v>
          </cell>
        </row>
        <row r="70">
          <cell r="E70">
            <v>1954</v>
          </cell>
        </row>
        <row r="71">
          <cell r="E71">
            <v>1953</v>
          </cell>
        </row>
        <row r="72">
          <cell r="E72">
            <v>1952</v>
          </cell>
        </row>
        <row r="73">
          <cell r="E73">
            <v>1951</v>
          </cell>
        </row>
        <row r="74">
          <cell r="E74">
            <v>1950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Аркуш1"/>
  <dimension ref="A1:E30"/>
  <sheetViews>
    <sheetView tabSelected="1" zoomScale="85" zoomScaleNormal="85" workbookViewId="0"/>
  </sheetViews>
  <sheetFormatPr defaultColWidth="9.140625" defaultRowHeight="12.75" outlineLevelCol="1"/>
  <cols>
    <col min="1" max="1" width="11.85546875" style="3" customWidth="1"/>
    <col min="2" max="2" width="78.28515625" style="3" customWidth="1"/>
    <col min="3" max="3" width="80.28515625" style="3" hidden="1" customWidth="1" outlineLevel="1"/>
    <col min="4" max="4" width="59.28515625" style="3" hidden="1" customWidth="1" outlineLevel="1"/>
    <col min="5" max="5" width="9.140625" style="3" collapsed="1"/>
    <col min="6" max="10" width="9.140625" style="3"/>
    <col min="11" max="11" width="4.28515625" style="3" customWidth="1"/>
    <col min="12" max="12" width="12.28515625" style="3" customWidth="1"/>
    <col min="13" max="16384" width="9.140625" style="3"/>
  </cols>
  <sheetData>
    <row r="1" spans="1:4" ht="15">
      <c r="A1" s="3">
        <v>1</v>
      </c>
      <c r="B1" s="272" t="str">
        <f t="shared" ref="B1:B10" si="0">IF($A$1=1,C1,D1)</f>
        <v>1. Зовнішня торгівля товарами (відповідно до КПБ6)</v>
      </c>
      <c r="C1" s="270" t="s">
        <v>151</v>
      </c>
      <c r="D1" s="271" t="s">
        <v>152</v>
      </c>
    </row>
    <row r="2" spans="1:4" ht="15">
      <c r="B2" s="1" t="str">
        <f t="shared" si="0"/>
        <v>1.1. Динаміка товарної структури експорту</v>
      </c>
      <c r="C2" s="196" t="s">
        <v>14</v>
      </c>
      <c r="D2" s="198" t="s">
        <v>20</v>
      </c>
    </row>
    <row r="3" spans="1:4" ht="15">
      <c r="A3" s="100" t="s">
        <v>18</v>
      </c>
      <c r="B3" s="119" t="str">
        <f t="shared" si="0"/>
        <v>1.2. Динаміка товарної структури імпорту</v>
      </c>
      <c r="C3" s="196" t="s">
        <v>15</v>
      </c>
      <c r="D3" s="198" t="s">
        <v>21</v>
      </c>
    </row>
    <row r="4" spans="1:4" ht="15">
      <c r="A4" s="100" t="s">
        <v>19</v>
      </c>
      <c r="B4" s="119" t="str">
        <f t="shared" si="0"/>
        <v>1.3. Розподіл зовнішньої торгівлі товарами за географічними регіонами (лют.)</v>
      </c>
      <c r="C4" s="332" t="s">
        <v>252</v>
      </c>
      <c r="D4" s="333" t="s">
        <v>253</v>
      </c>
    </row>
    <row r="5" spans="1:4" ht="15">
      <c r="A5" s="100" t="s">
        <v>19</v>
      </c>
      <c r="B5" s="119" t="str">
        <f t="shared" ref="B5" si="1">IF($A$1=1,C5,D5)</f>
        <v>1.3.1. Розподіл зовнішньої торгівлі товарами за географічними регіонами (січ.-лют.)</v>
      </c>
      <c r="C5" s="332" t="s">
        <v>254</v>
      </c>
      <c r="D5" s="333" t="s">
        <v>255</v>
      </c>
    </row>
    <row r="6" spans="1:4" ht="15">
      <c r="B6" s="269" t="str">
        <f t="shared" si="0"/>
        <v>2. Зовнішня торгівля послугами (відповідно до КПБ6)</v>
      </c>
      <c r="C6" s="270" t="s">
        <v>153</v>
      </c>
      <c r="D6" s="271" t="s">
        <v>154</v>
      </c>
    </row>
    <row r="7" spans="1:4" ht="15">
      <c r="A7" s="100"/>
      <c r="B7" s="119" t="str">
        <f t="shared" si="0"/>
        <v>2.1. Динаміка експорту послуг за видами</v>
      </c>
      <c r="C7" s="197" t="s">
        <v>155</v>
      </c>
      <c r="D7" s="198" t="s">
        <v>62</v>
      </c>
    </row>
    <row r="8" spans="1:4" ht="15">
      <c r="A8" s="100"/>
      <c r="B8" s="119" t="str">
        <f t="shared" si="0"/>
        <v>2.2. Динаміка імпорту послуг за видами</v>
      </c>
      <c r="C8" s="197" t="s">
        <v>156</v>
      </c>
      <c r="D8" s="198" t="s">
        <v>63</v>
      </c>
    </row>
    <row r="9" spans="1:4" ht="15">
      <c r="A9" s="100"/>
      <c r="B9" s="119" t="str">
        <f t="shared" si="0"/>
        <v xml:space="preserve">2.3. Динаміка експорту комп'ютерних послуг за основними країнами-партнерами </v>
      </c>
      <c r="C9" s="238" t="s">
        <v>64</v>
      </c>
      <c r="D9" s="239" t="s">
        <v>148</v>
      </c>
    </row>
    <row r="10" spans="1:4" ht="15">
      <c r="A10" s="100"/>
      <c r="B10" s="119" t="str">
        <f t="shared" si="0"/>
        <v xml:space="preserve">2.4. Динаміка імпорт комп'ютерних послуг за основними країнами-партнерами  </v>
      </c>
      <c r="C10" s="196" t="s">
        <v>65</v>
      </c>
      <c r="D10" s="198" t="s">
        <v>149</v>
      </c>
    </row>
    <row r="11" spans="1:4" ht="6.75" customHeight="1"/>
    <row r="14" spans="1:4">
      <c r="D14" s="1"/>
    </row>
    <row r="15" spans="1:4">
      <c r="D15" s="1"/>
    </row>
    <row r="17" spans="2:4">
      <c r="D17" s="1"/>
    </row>
    <row r="18" spans="2:4">
      <c r="D18" s="1"/>
    </row>
    <row r="30" spans="2:4">
      <c r="B30" s="118"/>
    </row>
  </sheetData>
  <phoneticPr fontId="10" type="noConversion"/>
  <hyperlinks>
    <hyperlink ref="C2" location="'1.1'!A1" display="1.1. Динаміка товарної структури експорту"/>
    <hyperlink ref="C3" location="'1.2'!A1" display="1.2. Динаміка товарної структури імпорту"/>
    <hyperlink ref="C4" location="'1.3'!A1" display="1.3. Розподіл зовнішньої торгівлі товарами за географічними регіонами"/>
    <hyperlink ref="D2" location="'1.1'!A1" display="1.1. Exports of Goods"/>
    <hyperlink ref="D3" location="'1.2'!A1" display="1.2. Imports of Goods"/>
    <hyperlink ref="D4" location="'1.3'!A1" display="1.3. Merchandise trade in goods by regions"/>
    <hyperlink ref="B2:B4" location="'1.1'!A1" display="1.1. Динаміка платіжного балансу України: аналітична форма представлення"/>
    <hyperlink ref="B3" location="'1.2'!A1" display="'1.2'!A1"/>
    <hyperlink ref="B4" location="'1.3'!A1" display="'1.3'!A1"/>
    <hyperlink ref="C7" location="'1.1'!A1" display="1.1. Динаміка товарної структури експорту"/>
    <hyperlink ref="C8" location="'1.2'!A1" display="1.2. Динаміка товарної структури імпорту"/>
    <hyperlink ref="D7" location="'1.1'!A1" display="1.1. Exports of Goods"/>
    <hyperlink ref="D8" location="'1.2'!A1" display="1.2. Imports of Goods"/>
    <hyperlink ref="B7:B8" location="'1.1'!A1" display="1.1. Динаміка платіжного балансу України: аналітична форма представлення"/>
    <hyperlink ref="C9" location="'1.1'!A1" display="1.1. Динаміка товарної структури експорту"/>
    <hyperlink ref="C10" location="'1.2'!A1" display="1.2. Динаміка товарної структури імпорту"/>
    <hyperlink ref="D9" location="'1.1'!A1" display="1.1. Exports of Goods"/>
    <hyperlink ref="D10" location="'1.2'!A1" display="1.2. Imports of Goods"/>
    <hyperlink ref="B9:B10" location="'1.1'!A1" display="1.1. Динаміка платіжного балансу України: аналітична форма представлення"/>
    <hyperlink ref="B7" location="'2.1'!A1" display="'2.1'!A1"/>
    <hyperlink ref="B8" location="'2.2'!A1" display="'2.2'!A1"/>
    <hyperlink ref="B9" location="'2.3'!A1" display="'2.3'!A1"/>
    <hyperlink ref="B10" location="'2.4'!A1" display="'2.4'!A1"/>
    <hyperlink ref="C5" location="'1.3'!A1" display="1.3. Розподіл зовнішньої торгівлі товарами за географічними регіонами"/>
    <hyperlink ref="D5" location="'1.3'!A1" display="1.3. Merchandise trade in goods by regions"/>
    <hyperlink ref="B5" location="'1.3.1'!A1" display="'1.3.1'!A1"/>
  </hyperlinks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autoLine="0" autoPict="0">
                <anchor moveWithCells="1">
                  <from>
                    <xdr:col>0</xdr:col>
                    <xdr:colOff>9525</xdr:colOff>
                    <xdr:row>0</xdr:row>
                    <xdr:rowOff>38100</xdr:rowOff>
                  </from>
                  <to>
                    <xdr:col>0</xdr:col>
                    <xdr:colOff>590550</xdr:colOff>
                    <xdr:row>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List Box 2">
              <controlPr defaultSize="0" autoLine="0" autoPict="0">
                <anchor moveWithCells="1">
                  <from>
                    <xdr:col>0</xdr:col>
                    <xdr:colOff>9525</xdr:colOff>
                    <xdr:row>0</xdr:row>
                    <xdr:rowOff>38100</xdr:rowOff>
                  </from>
                  <to>
                    <xdr:col>0</xdr:col>
                    <xdr:colOff>590550</xdr:colOff>
                    <xdr:row>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/>
  <dimension ref="A1:GG30"/>
  <sheetViews>
    <sheetView zoomScale="70" zoomScaleNormal="70" workbookViewId="0">
      <pane xSplit="3" ySplit="6" topLeftCell="DJ7" activePane="bottomRight" state="frozen"/>
      <selection pane="topRight"/>
      <selection pane="bottomLeft"/>
      <selection pane="bottomRight"/>
    </sheetView>
  </sheetViews>
  <sheetFormatPr defaultColWidth="29.140625" defaultRowHeight="12.75" outlineLevelCol="2"/>
  <cols>
    <col min="1" max="1" width="32.140625" customWidth="1"/>
    <col min="2" max="3" width="29.140625" hidden="1" customWidth="1" outlineLevel="2"/>
    <col min="4" max="4" width="5.5703125" hidden="1" customWidth="1" outlineLevel="1" collapsed="1"/>
    <col min="5" max="5" width="5.5703125" hidden="1" customWidth="1" outlineLevel="1"/>
    <col min="6" max="6" width="6.42578125" hidden="1" customWidth="1" outlineLevel="1"/>
    <col min="7" max="7" width="5.5703125" hidden="1" customWidth="1" outlineLevel="1"/>
    <col min="8" max="10" width="6.7109375" hidden="1" customWidth="1" outlineLevel="1"/>
    <col min="11" max="11" width="5.5703125" hidden="1" customWidth="1" outlineLevel="1"/>
    <col min="12" max="12" width="6.7109375" hidden="1" customWidth="1" outlineLevel="1"/>
    <col min="13" max="17" width="5.5703125" hidden="1" customWidth="1" outlineLevel="1"/>
    <col min="18" max="18" width="6.42578125" hidden="1" customWidth="1" outlineLevel="1"/>
    <col min="19" max="19" width="5.5703125" hidden="1" customWidth="1" outlineLevel="1"/>
    <col min="20" max="20" width="5.28515625" hidden="1" customWidth="1" outlineLevel="1"/>
    <col min="21" max="21" width="5.5703125" hidden="1" customWidth="1" outlineLevel="1"/>
    <col min="22" max="22" width="5.140625" hidden="1" customWidth="1" outlineLevel="1"/>
    <col min="23" max="23" width="5.42578125" hidden="1" customWidth="1" outlineLevel="1"/>
    <col min="24" max="24" width="6.5703125" hidden="1" customWidth="1" outlineLevel="1"/>
    <col min="25" max="25" width="5.5703125" hidden="1" customWidth="1" outlineLevel="1"/>
    <col min="26" max="29" width="5.140625" hidden="1" customWidth="1" outlineLevel="1"/>
    <col min="30" max="30" width="6.5703125" hidden="1" customWidth="1" outlineLevel="1"/>
    <col min="31" max="35" width="5.7109375" hidden="1" customWidth="1" outlineLevel="1"/>
    <col min="36" max="36" width="6.5703125" hidden="1" customWidth="1" outlineLevel="1"/>
    <col min="37" max="41" width="5.7109375" hidden="1" customWidth="1" outlineLevel="1"/>
    <col min="42" max="42" width="6.5703125" hidden="1" customWidth="1" outlineLevel="1"/>
    <col min="43" max="47" width="5.7109375" hidden="1" customWidth="1" outlineLevel="1"/>
    <col min="48" max="48" width="6.5703125" hidden="1" customWidth="1" outlineLevel="1"/>
    <col min="49" max="51" width="5.7109375" hidden="1" customWidth="1" outlineLevel="1"/>
    <col min="52" max="52" width="7.28515625" hidden="1" customWidth="1" outlineLevel="1"/>
    <col min="53" max="53" width="5.7109375" hidden="1" customWidth="1" outlineLevel="1"/>
    <col min="54" max="54" width="6.5703125" hidden="1" customWidth="1" outlineLevel="1"/>
    <col min="55" max="59" width="5.7109375" hidden="1" customWidth="1" outlineLevel="1"/>
    <col min="60" max="60" width="6.5703125" hidden="1" customWidth="1" outlineLevel="1"/>
    <col min="61" max="65" width="5.7109375" hidden="1" customWidth="1" outlineLevel="1"/>
    <col min="66" max="66" width="6.5703125" hidden="1" customWidth="1" outlineLevel="1"/>
    <col min="67" max="71" width="5.7109375" hidden="1" customWidth="1" outlineLevel="1"/>
    <col min="72" max="72" width="6.5703125" hidden="1" customWidth="1" outlineLevel="1"/>
    <col min="73" max="77" width="5.7109375" hidden="1" customWidth="1" outlineLevel="1"/>
    <col min="78" max="78" width="6.5703125" hidden="1" customWidth="1" outlineLevel="1"/>
    <col min="79" max="87" width="5.7109375" hidden="1" customWidth="1" outlineLevel="1"/>
    <col min="88" max="88" width="5.140625" hidden="1" customWidth="1" outlineLevel="1" collapsed="1"/>
    <col min="89" max="89" width="5.140625" hidden="1" customWidth="1" outlineLevel="1"/>
    <col min="90" max="90" width="6.5703125" hidden="1" customWidth="1" outlineLevel="1"/>
    <col min="91" max="91" width="5.7109375" hidden="1" customWidth="1" outlineLevel="1"/>
    <col min="92" max="92" width="5.28515625" hidden="1" customWidth="1" outlineLevel="1"/>
    <col min="93" max="93" width="5.5703125" hidden="1" customWidth="1" outlineLevel="1"/>
    <col min="94" max="94" width="5.7109375" hidden="1" customWidth="1" outlineLevel="1"/>
    <col min="95" max="95" width="5.42578125" hidden="1" customWidth="1" outlineLevel="1"/>
    <col min="96" max="96" width="5.7109375" hidden="1" customWidth="1" outlineLevel="1"/>
    <col min="97" max="97" width="5.5703125" hidden="1" customWidth="1" outlineLevel="1"/>
    <col min="98" max="98" width="5.140625" hidden="1" customWidth="1" outlineLevel="1"/>
    <col min="99" max="99" width="5.7109375" hidden="1" customWidth="1" outlineLevel="1"/>
    <col min="100" max="100" width="5.140625" hidden="1" customWidth="1" outlineLevel="1" collapsed="1"/>
    <col min="101" max="101" width="5.140625" hidden="1" customWidth="1" outlineLevel="1"/>
    <col min="102" max="102" width="6.5703125" hidden="1" customWidth="1" outlineLevel="1"/>
    <col min="103" max="103" width="5.7109375" hidden="1" customWidth="1" outlineLevel="1"/>
    <col min="104" max="104" width="5.28515625" hidden="1" customWidth="1" outlineLevel="1"/>
    <col min="105" max="105" width="5.5703125" hidden="1" customWidth="1" outlineLevel="1"/>
    <col min="106" max="106" width="5.140625" hidden="1" customWidth="1" outlineLevel="1"/>
    <col min="107" max="107" width="5.42578125" hidden="1" customWidth="1" outlineLevel="1"/>
    <col min="108" max="108" width="5" hidden="1" customWidth="1" outlineLevel="1"/>
    <col min="109" max="109" width="5.5703125" hidden="1" customWidth="1" outlineLevel="1"/>
    <col min="110" max="111" width="5.7109375" hidden="1" customWidth="1" outlineLevel="1"/>
    <col min="112" max="112" width="6" hidden="1" customWidth="1" outlineLevel="1" collapsed="1"/>
    <col min="113" max="113" width="6" hidden="1" customWidth="1" outlineLevel="1"/>
    <col min="114" max="114" width="6.7109375" hidden="1" customWidth="1" outlineLevel="1"/>
    <col min="115" max="117" width="6" hidden="1" customWidth="1" outlineLevel="1"/>
    <col min="118" max="118" width="5.28515625" hidden="1" customWidth="1" outlineLevel="1"/>
    <col min="119" max="123" width="6" hidden="1" customWidth="1" outlineLevel="1"/>
    <col min="124" max="124" width="5.85546875" style="3" hidden="1" customWidth="1" outlineLevel="1" collapsed="1"/>
    <col min="125" max="125" width="5.28515625" style="106" hidden="1" customWidth="1" outlineLevel="1"/>
    <col min="126" max="131" width="5.85546875" style="106" hidden="1" customWidth="1" outlineLevel="1"/>
    <col min="132" max="132" width="5.28515625" style="106" hidden="1" customWidth="1" outlineLevel="1"/>
    <col min="133" max="133" width="5.42578125" style="106" hidden="1" customWidth="1" outlineLevel="1"/>
    <col min="134" max="135" width="5.28515625" style="106" hidden="1" customWidth="1" outlineLevel="1"/>
    <col min="136" max="136" width="6" style="106" hidden="1" customWidth="1" outlineLevel="1" collapsed="1"/>
    <col min="137" max="139" width="5.42578125" style="106" hidden="1" customWidth="1" outlineLevel="1"/>
    <col min="140" max="144" width="6.42578125" style="106" hidden="1" customWidth="1" outlineLevel="1"/>
    <col min="145" max="147" width="6" style="106" hidden="1" customWidth="1" outlineLevel="1"/>
    <col min="148" max="148" width="6.42578125" style="106" hidden="1" customWidth="1" outlineLevel="1" collapsed="1"/>
    <col min="149" max="159" width="6" style="106" hidden="1" customWidth="1" outlineLevel="1"/>
    <col min="160" max="160" width="6" style="106" hidden="1" customWidth="1" outlineLevel="1" collapsed="1"/>
    <col min="161" max="161" width="6" style="106" hidden="1" customWidth="1" outlineLevel="1"/>
    <col min="162" max="162" width="6.42578125" style="106" hidden="1" customWidth="1" outlineLevel="1"/>
    <col min="163" max="171" width="6" style="106" hidden="1" customWidth="1" outlineLevel="1"/>
    <col min="172" max="172" width="6.42578125" style="106" customWidth="1" collapsed="1"/>
    <col min="173" max="173" width="6" style="106" bestFit="1" customWidth="1"/>
    <col min="174" max="175" width="6" style="106" customWidth="1"/>
    <col min="176" max="177" width="6" style="106" bestFit="1" customWidth="1"/>
    <col min="178" max="178" width="5.7109375" style="106" bestFit="1" customWidth="1"/>
    <col min="179" max="179" width="6.42578125" style="106" bestFit="1" customWidth="1"/>
    <col min="180" max="183" width="6" style="106" customWidth="1"/>
    <col min="184" max="184" width="6.42578125" customWidth="1"/>
    <col min="185" max="185" width="7.140625" customWidth="1"/>
    <col min="186" max="186" width="8.28515625" bestFit="1" customWidth="1"/>
    <col min="187" max="187" width="9.28515625" customWidth="1"/>
    <col min="188" max="188" width="9.140625" bestFit="1" customWidth="1"/>
    <col min="189" max="189" width="9.140625" customWidth="1"/>
  </cols>
  <sheetData>
    <row r="1" spans="1:189" s="225" customFormat="1">
      <c r="A1" s="221" t="str">
        <f>IF(I!$A$1=1,"до змісту","to title")</f>
        <v>до змісту</v>
      </c>
      <c r="B1" s="5"/>
      <c r="C1" s="5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22"/>
      <c r="BH1" s="222"/>
      <c r="BI1" s="222"/>
      <c r="BJ1" s="222"/>
      <c r="BK1" s="222"/>
      <c r="BL1" s="222"/>
      <c r="BM1" s="222"/>
      <c r="BN1" s="222"/>
      <c r="BO1" s="222"/>
      <c r="BP1" s="222"/>
      <c r="BQ1" s="222"/>
      <c r="BR1" s="222"/>
      <c r="BS1" s="222"/>
      <c r="BT1" s="222"/>
      <c r="BU1" s="222"/>
      <c r="BV1" s="222"/>
      <c r="BW1" s="222"/>
      <c r="BX1" s="222"/>
      <c r="BY1" s="222"/>
      <c r="BZ1" s="222"/>
      <c r="CA1" s="222"/>
      <c r="CB1" s="222"/>
      <c r="CC1" s="222"/>
      <c r="CD1" s="222"/>
      <c r="CE1" s="222"/>
      <c r="CF1" s="222"/>
      <c r="CG1" s="222"/>
      <c r="CH1" s="222"/>
      <c r="CI1" s="222"/>
      <c r="CJ1" s="222"/>
      <c r="CK1" s="222"/>
      <c r="CL1" s="222"/>
      <c r="CM1" s="222"/>
      <c r="CN1" s="222"/>
      <c r="CO1" s="222"/>
      <c r="CP1" s="222"/>
      <c r="CQ1" s="222"/>
      <c r="CR1" s="222"/>
      <c r="CS1" s="222"/>
      <c r="CT1" s="222"/>
      <c r="CU1" s="222"/>
      <c r="CV1" s="222"/>
      <c r="CW1" s="222"/>
      <c r="CX1" s="222"/>
      <c r="CY1" s="222"/>
      <c r="CZ1" s="222"/>
      <c r="DA1" s="222"/>
      <c r="DB1" s="222"/>
      <c r="DC1" s="222"/>
      <c r="DD1" s="222"/>
      <c r="DE1" s="222"/>
      <c r="DF1" s="222"/>
      <c r="DG1" s="222"/>
      <c r="DH1" s="222"/>
      <c r="DI1" s="222"/>
      <c r="DJ1" s="222"/>
      <c r="DK1" s="222"/>
      <c r="DL1" s="222"/>
      <c r="DM1" s="222"/>
      <c r="DN1" s="222"/>
      <c r="DO1" s="222"/>
      <c r="DP1" s="222"/>
      <c r="DQ1" s="222"/>
      <c r="DR1" s="222"/>
      <c r="DS1" s="222"/>
      <c r="DT1" s="222"/>
      <c r="DU1" s="223"/>
      <c r="DV1" s="223"/>
      <c r="DW1" s="223"/>
      <c r="DX1" s="223"/>
      <c r="DY1" s="223"/>
      <c r="DZ1" s="223"/>
      <c r="EA1" s="223"/>
      <c r="EB1" s="223"/>
      <c r="EC1" s="223"/>
      <c r="ED1" s="223"/>
      <c r="EE1" s="223"/>
      <c r="EF1" s="223"/>
      <c r="EG1" s="223"/>
      <c r="EH1" s="223"/>
      <c r="EI1" s="223"/>
      <c r="EJ1" s="223"/>
      <c r="EK1" s="223"/>
      <c r="EL1" s="223"/>
      <c r="EM1" s="223"/>
      <c r="EN1" s="223"/>
      <c r="EO1" s="223"/>
      <c r="EP1" s="223"/>
      <c r="EQ1" s="223"/>
      <c r="ER1" s="224"/>
      <c r="ES1" s="224"/>
      <c r="ET1" s="224"/>
      <c r="EU1" s="224"/>
      <c r="EV1" s="224"/>
      <c r="EW1" s="224"/>
      <c r="EX1" s="224"/>
      <c r="EY1" s="224"/>
      <c r="EZ1" s="224"/>
      <c r="FA1" s="224"/>
      <c r="FB1" s="224"/>
      <c r="FC1" s="224"/>
      <c r="FD1" s="224"/>
      <c r="FE1" s="224"/>
      <c r="FF1" s="224"/>
      <c r="FG1" s="224"/>
      <c r="FH1" s="224"/>
      <c r="FI1" s="224"/>
      <c r="FJ1" s="224"/>
      <c r="FK1" s="224"/>
      <c r="FL1" s="224"/>
      <c r="FM1" s="224"/>
      <c r="FN1" s="224"/>
      <c r="FO1" s="224"/>
      <c r="FP1" s="224"/>
      <c r="FQ1" s="224"/>
      <c r="FR1" s="224"/>
      <c r="FS1" s="224"/>
      <c r="FT1" s="224"/>
      <c r="FU1" s="224"/>
      <c r="FV1" s="224"/>
      <c r="FW1" s="224"/>
      <c r="FX1" s="224"/>
      <c r="FY1" s="224"/>
      <c r="FZ1" s="224"/>
      <c r="GA1" s="224"/>
    </row>
    <row r="2" spans="1:189" s="120" customFormat="1">
      <c r="A2" s="7" t="str">
        <f>IF(I!$A$1=1,B2,C2)</f>
        <v xml:space="preserve">1.1. Динаміка товарної структури експорту </v>
      </c>
      <c r="B2" s="8" t="s">
        <v>246</v>
      </c>
      <c r="C2" s="62" t="s">
        <v>20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3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5"/>
      <c r="EJ2" s="105"/>
      <c r="EK2" s="105"/>
      <c r="EL2" s="105"/>
      <c r="EM2" s="105"/>
      <c r="EN2" s="105"/>
      <c r="EO2" s="105"/>
      <c r="EP2" s="105"/>
      <c r="EQ2" s="105"/>
      <c r="ER2" s="106"/>
      <c r="ES2" s="106"/>
      <c r="ET2" s="106"/>
      <c r="EU2" s="106"/>
      <c r="EV2" s="106"/>
      <c r="EW2" s="106"/>
      <c r="EX2" s="106"/>
      <c r="EY2" s="106"/>
      <c r="EZ2" s="106"/>
      <c r="FA2" s="106"/>
      <c r="FB2" s="106"/>
      <c r="FC2" s="106"/>
      <c r="FD2" s="106"/>
      <c r="FE2" s="106"/>
      <c r="FF2" s="106"/>
      <c r="FG2" s="106"/>
      <c r="FH2" s="106"/>
      <c r="FI2" s="106"/>
      <c r="FJ2" s="106"/>
      <c r="FK2" s="106"/>
      <c r="FL2" s="106"/>
      <c r="FM2" s="106"/>
      <c r="FN2" s="106"/>
      <c r="FO2" s="106"/>
      <c r="FP2" s="106"/>
      <c r="FQ2" s="106"/>
      <c r="FR2" s="106"/>
      <c r="FS2" s="106"/>
      <c r="FT2" s="106"/>
      <c r="FU2" s="106"/>
      <c r="FV2" s="106"/>
      <c r="FW2" s="106"/>
      <c r="FX2" s="106"/>
      <c r="FY2" s="106"/>
      <c r="FZ2" s="106"/>
      <c r="GA2" s="106"/>
    </row>
    <row r="3" spans="1:189" s="120" customFormat="1">
      <c r="A3" s="11" t="str">
        <f>IF(I!$A$1=1,B3,C3)</f>
        <v>(відповідно до КПБ6)</v>
      </c>
      <c r="B3" s="12" t="s">
        <v>13</v>
      </c>
      <c r="C3" s="12" t="s">
        <v>23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13"/>
      <c r="W3" s="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3"/>
      <c r="AO3" s="14"/>
      <c r="AP3" s="3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3"/>
      <c r="DU3" s="107"/>
      <c r="DV3" s="107"/>
      <c r="DW3" s="107"/>
      <c r="DX3" s="107"/>
      <c r="DY3" s="107"/>
      <c r="DZ3" s="107"/>
      <c r="EA3" s="107"/>
      <c r="EB3" s="107"/>
      <c r="EC3" s="107"/>
      <c r="ED3" s="107"/>
      <c r="EE3" s="107"/>
      <c r="EF3" s="107"/>
      <c r="EG3" s="107"/>
      <c r="EH3" s="107"/>
      <c r="EI3" s="107"/>
      <c r="EJ3" s="107"/>
      <c r="EK3" s="107"/>
      <c r="EL3" s="107"/>
      <c r="EM3" s="107"/>
      <c r="EN3" s="107"/>
      <c r="EO3" s="107"/>
      <c r="EP3" s="107"/>
      <c r="EQ3" s="107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</row>
    <row r="4" spans="1:189" s="117" customFormat="1">
      <c r="A4" s="121" t="str">
        <f>IF(I!$A$1=1,B4,C4)</f>
        <v>млн дол. США</v>
      </c>
      <c r="B4" s="122" t="s">
        <v>45</v>
      </c>
      <c r="C4" s="17" t="s">
        <v>60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123"/>
      <c r="W4" s="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3"/>
      <c r="AO4" s="61"/>
      <c r="AP4" s="3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3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</row>
    <row r="5" spans="1:189" s="120" customFormat="1">
      <c r="A5" s="93" t="str">
        <f>IF(I!$A$1=1,B5,C5)</f>
        <v xml:space="preserve">Найменування </v>
      </c>
      <c r="B5" s="18" t="s">
        <v>0</v>
      </c>
      <c r="C5" s="335" t="s">
        <v>61</v>
      </c>
      <c r="D5" s="19">
        <v>2010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1"/>
      <c r="P5" s="22">
        <v>2011</v>
      </c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19">
        <v>2012</v>
      </c>
      <c r="AC5" s="23"/>
      <c r="AD5" s="24"/>
      <c r="AE5" s="24"/>
      <c r="AF5" s="24"/>
      <c r="AG5" s="24"/>
      <c r="AH5" s="24"/>
      <c r="AI5" s="24"/>
      <c r="AJ5" s="24"/>
      <c r="AK5" s="24"/>
      <c r="AL5" s="24"/>
      <c r="AM5" s="25"/>
      <c r="AN5" s="26">
        <v>2013</v>
      </c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5"/>
      <c r="AZ5" s="19">
        <v>2014</v>
      </c>
      <c r="BA5" s="24"/>
      <c r="BB5" s="24"/>
      <c r="BC5" s="24"/>
      <c r="BD5" s="24"/>
      <c r="BE5" s="25"/>
      <c r="BF5" s="25"/>
      <c r="BG5" s="25"/>
      <c r="BH5" s="25"/>
      <c r="BI5" s="25"/>
      <c r="BJ5" s="25"/>
      <c r="BK5" s="25"/>
      <c r="BL5" s="19">
        <v>2015</v>
      </c>
      <c r="BM5" s="25"/>
      <c r="BN5" s="25"/>
      <c r="BO5" s="25"/>
      <c r="BP5" s="25"/>
      <c r="BQ5" s="27"/>
      <c r="BR5" s="28"/>
      <c r="BS5" s="28"/>
      <c r="BT5" s="28"/>
      <c r="BU5" s="28"/>
      <c r="BV5" s="28"/>
      <c r="BW5" s="28"/>
      <c r="BX5" s="19">
        <v>2016</v>
      </c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19">
        <v>2017</v>
      </c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19" t="str">
        <f>IF(I!$A$1=1,"2018","2018")</f>
        <v>2018</v>
      </c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19">
        <v>2019</v>
      </c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>
        <v>2020</v>
      </c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115" t="str">
        <f>IF(I!$A$1=1,"2021","2021")</f>
        <v>2021</v>
      </c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15"/>
      <c r="ER5" s="115" t="str">
        <f>IF(I!$A$1=1,"2022","2022")</f>
        <v>2022</v>
      </c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 t="str">
        <f>IF(I!$A$1=1,"2023","2023")</f>
        <v>2023</v>
      </c>
      <c r="FE5" s="155"/>
      <c r="FF5" s="155"/>
      <c r="FG5" s="155"/>
      <c r="FH5" s="155"/>
      <c r="FI5" s="155"/>
      <c r="FJ5" s="155"/>
      <c r="FK5" s="155"/>
      <c r="FL5" s="155"/>
      <c r="FM5" s="155"/>
      <c r="FN5" s="155"/>
      <c r="FO5" s="155"/>
      <c r="FP5" s="115" t="str">
        <f>IF(I!$A$1=1,"2024","2024")</f>
        <v>2024</v>
      </c>
      <c r="FQ5" s="155"/>
      <c r="FR5" s="155"/>
      <c r="FS5" s="155"/>
      <c r="FT5" s="155"/>
      <c r="FU5" s="155"/>
      <c r="FV5" s="155"/>
      <c r="FW5" s="155"/>
      <c r="FX5" s="155"/>
      <c r="FY5" s="155"/>
      <c r="FZ5" s="155"/>
      <c r="GA5" s="155"/>
      <c r="GB5" s="115" t="str">
        <f>IF(I!$A$1=1,"2025","2025")</f>
        <v>2025</v>
      </c>
      <c r="GC5" s="155"/>
      <c r="GD5" s="115" t="str">
        <f>IF(I!$A$1=1,"2024","2024")</f>
        <v>2024</v>
      </c>
      <c r="GE5" s="330"/>
      <c r="GF5" s="115" t="str">
        <f>IF(I!$A$1=1,"2025","2025")</f>
        <v>2025</v>
      </c>
      <c r="GG5" s="330"/>
    </row>
    <row r="6" spans="1:189" s="120" customFormat="1" ht="38.25">
      <c r="A6" s="94"/>
      <c r="B6" s="29"/>
      <c r="C6" s="336"/>
      <c r="D6" s="30" t="str">
        <f>IF(I!$A$1=1,"січ","Jan")</f>
        <v>січ</v>
      </c>
      <c r="E6" s="30" t="str">
        <f>IF(I!$A$1=1,"лют","Feb")</f>
        <v>лют</v>
      </c>
      <c r="F6" s="30" t="str">
        <f>IF(I!$A$1=1,"берез","Mar")</f>
        <v>берез</v>
      </c>
      <c r="G6" s="30" t="str">
        <f>IF(I!$A$1=1,"квіт","Apr")</f>
        <v>квіт</v>
      </c>
      <c r="H6" s="30" t="str">
        <f>IF(I!$A$1=1,"трав","May")</f>
        <v>трав</v>
      </c>
      <c r="I6" s="30" t="str">
        <f>IF(I!$A$1=1,"черв","Jun")</f>
        <v>черв</v>
      </c>
      <c r="J6" s="30" t="str">
        <f>IF(I!$A$1=1,"лип","Jul")</f>
        <v>лип</v>
      </c>
      <c r="K6" s="30" t="str">
        <f>IF(I!$A$1=1,"серп","Aug")</f>
        <v>серп</v>
      </c>
      <c r="L6" s="30" t="str">
        <f>IF(I!$A$1=1,"верес","Sept")</f>
        <v>верес</v>
      </c>
      <c r="M6" s="30" t="str">
        <f>IF(I!$A$1=1,"жовт","Oct")</f>
        <v>жовт</v>
      </c>
      <c r="N6" s="30" t="str">
        <f>IF(I!$A$1=1,"лист","Nov")</f>
        <v>лист</v>
      </c>
      <c r="O6" s="30" t="str">
        <f>IF(I!$A$1=1,"груд","Dec")</f>
        <v>груд</v>
      </c>
      <c r="P6" s="31" t="str">
        <f>IF(I!$A$1=1,"січ","Jan")</f>
        <v>січ</v>
      </c>
      <c r="Q6" s="30" t="str">
        <f>IF(I!$A$1=1,"лют","Feb")</f>
        <v>лют</v>
      </c>
      <c r="R6" s="30" t="str">
        <f>IF(I!$A$1=1,"берез","Mar")</f>
        <v>берез</v>
      </c>
      <c r="S6" s="30" t="str">
        <f>IF(I!$A$1=1,"квіт","Apr")</f>
        <v>квіт</v>
      </c>
      <c r="T6" s="30" t="str">
        <f>IF(I!$A$1=1,"трав","May")</f>
        <v>трав</v>
      </c>
      <c r="U6" s="30" t="str">
        <f>IF(I!$A$1=1,"черв","Jun")</f>
        <v>черв</v>
      </c>
      <c r="V6" s="30" t="str">
        <f>IF(I!$A$1=1,"лип","Jul")</f>
        <v>лип</v>
      </c>
      <c r="W6" s="30" t="str">
        <f>IF(I!$A$1=1,"серп","Aug")</f>
        <v>серп</v>
      </c>
      <c r="X6" s="30" t="str">
        <f>IF(I!$A$1=1,"верес","Sept")</f>
        <v>верес</v>
      </c>
      <c r="Y6" s="30" t="str">
        <f>IF(I!$A$1=1,"жовт","Oct")</f>
        <v>жовт</v>
      </c>
      <c r="Z6" s="30" t="str">
        <f>IF(I!$A$1=1,"лист","Nov")</f>
        <v>лист</v>
      </c>
      <c r="AA6" s="30" t="str">
        <f>IF(I!$A$1=1,"груд","Dec")</f>
        <v>груд</v>
      </c>
      <c r="AB6" s="30" t="str">
        <f>IF(I!$A$1=1,"січ","Jan")</f>
        <v>січ</v>
      </c>
      <c r="AC6" s="30" t="str">
        <f>IF(I!$A$1=1,"лют","Feb")</f>
        <v>лют</v>
      </c>
      <c r="AD6" s="30" t="str">
        <f>IF(I!$A$1=1,"берез","Mar")</f>
        <v>берез</v>
      </c>
      <c r="AE6" s="30" t="str">
        <f>IF(I!$A$1=1,"квіт","Apr")</f>
        <v>квіт</v>
      </c>
      <c r="AF6" s="30" t="str">
        <f>IF(I!$A$1=1,"трав","May")</f>
        <v>трав</v>
      </c>
      <c r="AG6" s="30" t="str">
        <f>IF(I!$A$1=1,"черв","Jun")</f>
        <v>черв</v>
      </c>
      <c r="AH6" s="30" t="str">
        <f>IF(I!$A$1=1,"лип","Jul")</f>
        <v>лип</v>
      </c>
      <c r="AI6" s="30" t="str">
        <f>IF(I!$A$1=1,"серп","Aug")</f>
        <v>серп</v>
      </c>
      <c r="AJ6" s="30" t="str">
        <f>IF(I!$A$1=1,"верес","Sept")</f>
        <v>верес</v>
      </c>
      <c r="AK6" s="30" t="str">
        <f>IF(I!$A$1=1,"жовт","Oct")</f>
        <v>жовт</v>
      </c>
      <c r="AL6" s="30" t="str">
        <f>IF(I!$A$1=1,"лист","Nov")</f>
        <v>лист</v>
      </c>
      <c r="AM6" s="30" t="str">
        <f>IF(I!$A$1=1,"груд","Dec")</f>
        <v>груд</v>
      </c>
      <c r="AN6" s="30" t="str">
        <f>IF(I!$A$1=1,"січ","Jan")</f>
        <v>січ</v>
      </c>
      <c r="AO6" s="30" t="str">
        <f>IF(I!$A$1=1,"лют","Feb")</f>
        <v>лют</v>
      </c>
      <c r="AP6" s="30" t="str">
        <f>IF(I!$A$1=1,"берез","Mar")</f>
        <v>берез</v>
      </c>
      <c r="AQ6" s="30" t="str">
        <f>IF(I!$A$1=1,"квіт","Apr")</f>
        <v>квіт</v>
      </c>
      <c r="AR6" s="30" t="str">
        <f>IF(I!$A$1=1,"трав","May")</f>
        <v>трав</v>
      </c>
      <c r="AS6" s="30" t="str">
        <f>IF(I!$A$1=1,"черв","Jun")</f>
        <v>черв</v>
      </c>
      <c r="AT6" s="30" t="str">
        <f>IF(I!$A$1=1,"лип","Jul")</f>
        <v>лип</v>
      </c>
      <c r="AU6" s="30" t="str">
        <f>IF(I!$A$1=1,"серп","Aug")</f>
        <v>серп</v>
      </c>
      <c r="AV6" s="30" t="str">
        <f>IF(I!$A$1=1,"верес","Sept")</f>
        <v>верес</v>
      </c>
      <c r="AW6" s="30" t="str">
        <f>IF(I!$A$1=1,"жовт","Oct")</f>
        <v>жовт</v>
      </c>
      <c r="AX6" s="30" t="str">
        <f>IF(I!$A$1=1,"лист","Nov")</f>
        <v>лист</v>
      </c>
      <c r="AY6" s="30" t="str">
        <f>IF(I!$A$1=1,"груд","Dec")</f>
        <v>груд</v>
      </c>
      <c r="AZ6" s="30" t="str">
        <f>IF(I!$A$1=1,"січ","Jan")</f>
        <v>січ</v>
      </c>
      <c r="BA6" s="30" t="str">
        <f>IF(I!$A$1=1,"лют","Feb")</f>
        <v>лют</v>
      </c>
      <c r="BB6" s="30" t="str">
        <f>IF(I!$A$1=1,"берез","Mar")</f>
        <v>берез</v>
      </c>
      <c r="BC6" s="30" t="str">
        <f>IF(I!$A$1=1,"квіт","Apr")</f>
        <v>квіт</v>
      </c>
      <c r="BD6" s="30" t="str">
        <f>IF(I!$A$1=1,"трав","May")</f>
        <v>трав</v>
      </c>
      <c r="BE6" s="30" t="str">
        <f>IF(I!$A$1=1,"черв","Jun")</f>
        <v>черв</v>
      </c>
      <c r="BF6" s="30" t="str">
        <f>IF(I!$A$1=1,"лип","Jul")</f>
        <v>лип</v>
      </c>
      <c r="BG6" s="30" t="str">
        <f>IF(I!$A$1=1,"серп","Aug")</f>
        <v>серп</v>
      </c>
      <c r="BH6" s="30" t="str">
        <f>IF(I!$A$1=1,"верес","Sept")</f>
        <v>верес</v>
      </c>
      <c r="BI6" s="30" t="str">
        <f>IF(I!$A$1=1,"жовт","Oct")</f>
        <v>жовт</v>
      </c>
      <c r="BJ6" s="30" t="str">
        <f>IF(I!$A$1=1,"лист","Nov")</f>
        <v>лист</v>
      </c>
      <c r="BK6" s="30" t="str">
        <f>IF(I!$A$1=1,"груд","Dec")</f>
        <v>груд</v>
      </c>
      <c r="BL6" s="30" t="str">
        <f>IF(I!$A$1=1,"січ","Jan")</f>
        <v>січ</v>
      </c>
      <c r="BM6" s="30" t="str">
        <f>IF(I!$A$1=1,"лют","Feb")</f>
        <v>лют</v>
      </c>
      <c r="BN6" s="30" t="str">
        <f>IF(I!$A$1=1,"берез","Mar")</f>
        <v>берез</v>
      </c>
      <c r="BO6" s="30" t="str">
        <f>IF(I!$A$1=1,"квіт","Apr")</f>
        <v>квіт</v>
      </c>
      <c r="BP6" s="30" t="str">
        <f>IF(I!$A$1=1,"трав","May")</f>
        <v>трав</v>
      </c>
      <c r="BQ6" s="30" t="str">
        <f>IF(I!$A$1=1,"черв","Jun")</f>
        <v>черв</v>
      </c>
      <c r="BR6" s="30" t="str">
        <f>IF(I!$A$1=1,"лип","Jul")</f>
        <v>лип</v>
      </c>
      <c r="BS6" s="30" t="str">
        <f>IF(I!$A$1=1,"серп","Aug")</f>
        <v>серп</v>
      </c>
      <c r="BT6" s="30" t="str">
        <f>IF(I!$A$1=1,"верес","Sept")</f>
        <v>верес</v>
      </c>
      <c r="BU6" s="30" t="str">
        <f>IF(I!$A$1=1,"жовт","Oct")</f>
        <v>жовт</v>
      </c>
      <c r="BV6" s="30" t="str">
        <f>IF(I!$A$1=1,"лист","Nov")</f>
        <v>лист</v>
      </c>
      <c r="BW6" s="30" t="str">
        <f>IF(I!$A$1=1,"груд","Dec")</f>
        <v>груд</v>
      </c>
      <c r="BX6" s="30" t="str">
        <f>IF(I!$A$1=1,"січ","Jan")</f>
        <v>січ</v>
      </c>
      <c r="BY6" s="30" t="str">
        <f>IF(I!$A$1=1,"лют","Feb")</f>
        <v>лют</v>
      </c>
      <c r="BZ6" s="30" t="str">
        <f>IF(I!$A$1=1,"берез","Mar")</f>
        <v>берез</v>
      </c>
      <c r="CA6" s="30" t="str">
        <f>IF(I!$A$1=1,"квіт","Apr")</f>
        <v>квіт</v>
      </c>
      <c r="CB6" s="30" t="str">
        <f>IF(I!$A$1=1,"трав","May")</f>
        <v>трав</v>
      </c>
      <c r="CC6" s="30" t="str">
        <f>IF(I!$A$1=1,"черв","June")</f>
        <v>черв</v>
      </c>
      <c r="CD6" s="30" t="str">
        <f>IF(I!$A$1=1,"лип","July")</f>
        <v>лип</v>
      </c>
      <c r="CE6" s="30" t="str">
        <f>IF(I!$A$1=1,"серп","Aug")</f>
        <v>серп</v>
      </c>
      <c r="CF6" s="30" t="str">
        <f>IF(I!$A$1=1,"вер","Sept")</f>
        <v>вер</v>
      </c>
      <c r="CG6" s="30" t="str">
        <f>IF(I!$A$1=1,"жовт","Oct")</f>
        <v>жовт</v>
      </c>
      <c r="CH6" s="30" t="str">
        <f>IF(I!$A$1=1,"лист","Nov")</f>
        <v>лист</v>
      </c>
      <c r="CI6" s="30" t="str">
        <f>IF(I!$A$1=1,"груд","Dec")</f>
        <v>груд</v>
      </c>
      <c r="CJ6" s="30" t="str">
        <f>IF(I!$A$1=1,"січ","Jan")</f>
        <v>січ</v>
      </c>
      <c r="CK6" s="30" t="str">
        <f>IF(I!$A$1=1,"лют","Feb")</f>
        <v>лют</v>
      </c>
      <c r="CL6" s="30" t="str">
        <f>IF(I!$A$1=1,"берез","Mar")</f>
        <v>берез</v>
      </c>
      <c r="CM6" s="30" t="str">
        <f>IF(I!$A$1=1,"квіт","Apr")</f>
        <v>квіт</v>
      </c>
      <c r="CN6" s="30" t="str">
        <f>IF(I!$A$1=1,"трав","May")</f>
        <v>трав</v>
      </c>
      <c r="CO6" s="30" t="str">
        <f>IF(I!$A$1=1,"черв","June")</f>
        <v>черв</v>
      </c>
      <c r="CP6" s="30" t="str">
        <f>IF(I!$A$1=1,"лип","July")</f>
        <v>лип</v>
      </c>
      <c r="CQ6" s="30" t="str">
        <f>IF(I!$A$1=1,"серп","Aug")</f>
        <v>серп</v>
      </c>
      <c r="CR6" s="30" t="str">
        <f>IF(I!$A$1=1,"вер","Sept")</f>
        <v>вер</v>
      </c>
      <c r="CS6" s="30" t="str">
        <f>IF(I!$A$1=1,"жовт","Oct")</f>
        <v>жовт</v>
      </c>
      <c r="CT6" s="30" t="str">
        <f>IF(I!$A$1=1,"лист","Nov")</f>
        <v>лист</v>
      </c>
      <c r="CU6" s="30" t="str">
        <f>IF(I!$A$1=1,"груд","Dec")</f>
        <v>груд</v>
      </c>
      <c r="CV6" s="30" t="str">
        <f>IF(I!$A$1=1,"січ","Jan")</f>
        <v>січ</v>
      </c>
      <c r="CW6" s="30" t="str">
        <f>IF(I!$A$1=1,"лют","Feb")</f>
        <v>лют</v>
      </c>
      <c r="CX6" s="30" t="str">
        <f>IF(I!$A$1=1,"берез","Mar")</f>
        <v>берез</v>
      </c>
      <c r="CY6" s="30" t="str">
        <f>IF(I!$A$1=1,"квіт","Apr")</f>
        <v>квіт</v>
      </c>
      <c r="CZ6" s="30" t="str">
        <f>IF(I!$A$1=1,"трав","May")</f>
        <v>трав</v>
      </c>
      <c r="DA6" s="30" t="str">
        <f>IF(I!$A$1=1,"черв","June")</f>
        <v>черв</v>
      </c>
      <c r="DB6" s="30" t="str">
        <f>IF(I!$A$1=1,"лип","July")</f>
        <v>лип</v>
      </c>
      <c r="DC6" s="30" t="str">
        <f>IF(I!$A$1=1,"серп","Aug")</f>
        <v>серп</v>
      </c>
      <c r="DD6" s="30" t="str">
        <f>IF(I!$A$1=1,"вер","Sept")</f>
        <v>вер</v>
      </c>
      <c r="DE6" s="30" t="str">
        <f>IF(I!$A$1=1,"жовт","Oct")</f>
        <v>жовт</v>
      </c>
      <c r="DF6" s="30" t="str">
        <f>IF(I!$A$1=1,"лист","Nov")</f>
        <v>лист</v>
      </c>
      <c r="DG6" s="30" t="str">
        <f>IF(I!$A$1=1,"груд","Dec")</f>
        <v>груд</v>
      </c>
      <c r="DH6" s="30" t="str">
        <f>IF(I!$A$1=1,"січ","Jan")</f>
        <v>січ</v>
      </c>
      <c r="DI6" s="30" t="str">
        <f>IF(I!$A$1=1,"лют","Feb")</f>
        <v>лют</v>
      </c>
      <c r="DJ6" s="30" t="str">
        <f>IF(I!$A$1=1,"берез","Mar")</f>
        <v>берез</v>
      </c>
      <c r="DK6" s="30" t="str">
        <f>IF(I!$A$1=1,"квіт","Apr")</f>
        <v>квіт</v>
      </c>
      <c r="DL6" s="30" t="str">
        <f>IF(I!$A$1=1,"трав","May")</f>
        <v>трав</v>
      </c>
      <c r="DM6" s="30" t="str">
        <f>IF(I!$A$1=1,"черв","June")</f>
        <v>черв</v>
      </c>
      <c r="DN6" s="30" t="str">
        <f>IF(I!$A$1=1,"лип","July")</f>
        <v>лип</v>
      </c>
      <c r="DO6" s="30" t="str">
        <f>IF(I!$A$1=1,"серп","Aug")</f>
        <v>серп</v>
      </c>
      <c r="DP6" s="30" t="str">
        <f>IF(I!$A$1=1,"вер","Sept")</f>
        <v>вер</v>
      </c>
      <c r="DQ6" s="30" t="str">
        <f>IF(I!$A$1=1,"жовт","Oct")</f>
        <v>жовт</v>
      </c>
      <c r="DR6" s="30" t="str">
        <f>IF(I!$A$1=1,"лист","Nov")</f>
        <v>лист</v>
      </c>
      <c r="DS6" s="30" t="str">
        <f>IF(I!$A$1=1,"груд","Dec")</f>
        <v>груд</v>
      </c>
      <c r="DT6" s="30" t="str">
        <f>IF(I!$A$1=1,"січ","Jan")</f>
        <v>січ</v>
      </c>
      <c r="DU6" s="30" t="str">
        <f>IF(I!$A$1=1,"лют","Feb")</f>
        <v>лют</v>
      </c>
      <c r="DV6" s="30" t="str">
        <f>IF(I!$A$1=1,"бер","Mar")</f>
        <v>бер</v>
      </c>
      <c r="DW6" s="30" t="str">
        <f>IF(I!$A$1=1,"квіт","Apr")</f>
        <v>квіт</v>
      </c>
      <c r="DX6" s="30" t="str">
        <f>IF(I!$A$1=1,"трав","May")</f>
        <v>трав</v>
      </c>
      <c r="DY6" s="30" t="str">
        <f>IF(I!$A$1=1,"черв","June")</f>
        <v>черв</v>
      </c>
      <c r="DZ6" s="30" t="str">
        <f>IF(I!$A$1=1,"лип","July")</f>
        <v>лип</v>
      </c>
      <c r="EA6" s="30" t="str">
        <f>IF(I!$A$1=1,"серп","Aug")</f>
        <v>серп</v>
      </c>
      <c r="EB6" s="30" t="str">
        <f>IF(I!$A$1=1,"вер","Sept")</f>
        <v>вер</v>
      </c>
      <c r="EC6" s="30" t="str">
        <f>IF(I!$A$1=1,"жовт","Oct")</f>
        <v>жовт</v>
      </c>
      <c r="ED6" s="30" t="str">
        <f>IF(I!$A$1=1,"лист","Nov")</f>
        <v>лист</v>
      </c>
      <c r="EE6" s="30" t="str">
        <f>IF(I!$A$1=1,"груд","Dec")</f>
        <v>груд</v>
      </c>
      <c r="EF6" s="30" t="str">
        <f>IF(I!$A$1=1,"січ","Jan")</f>
        <v>січ</v>
      </c>
      <c r="EG6" s="30" t="str">
        <f>IF(I!$A$1=1,"лют","Feb")</f>
        <v>лют</v>
      </c>
      <c r="EH6" s="30" t="str">
        <f>IF(I!$A$1=1,"бер","Mar")</f>
        <v>бер</v>
      </c>
      <c r="EI6" s="30" t="str">
        <f>IF(I!$A$1=1,"квіт","Apr")</f>
        <v>квіт</v>
      </c>
      <c r="EJ6" s="30" t="str">
        <f>IF(I!$A$1=1,"трав","May")</f>
        <v>трав</v>
      </c>
      <c r="EK6" s="30" t="str">
        <f>IF(I!$A$1=1,"черв","June")</f>
        <v>черв</v>
      </c>
      <c r="EL6" s="30" t="str">
        <f>IF(I!$A$1=1,"лип","July")</f>
        <v>лип</v>
      </c>
      <c r="EM6" s="30" t="str">
        <f>IF(I!$A$1=1,"серп","Aug")</f>
        <v>серп</v>
      </c>
      <c r="EN6" s="30" t="str">
        <f>IF(I!$A$1=1,"вер","Sept")</f>
        <v>вер</v>
      </c>
      <c r="EO6" s="30" t="str">
        <f>IF(I!$A$1=1,"жовт","Oct")</f>
        <v>жовт</v>
      </c>
      <c r="EP6" s="30" t="str">
        <f>IF(I!$A$1=1,"лист","Nov")</f>
        <v>лист</v>
      </c>
      <c r="EQ6" s="30" t="str">
        <f>IF(I!$A$1=1,"груд","Dec")</f>
        <v>груд</v>
      </c>
      <c r="ER6" s="30" t="str">
        <f>IF(I!$A$1=1,"січ","Jan")</f>
        <v>січ</v>
      </c>
      <c r="ES6" s="30" t="str">
        <f>IF(I!$A$1=1,"лют","Feb")</f>
        <v>лют</v>
      </c>
      <c r="ET6" s="30" t="str">
        <f>IF(I!$A$1=1,"бер","Mar")</f>
        <v>бер</v>
      </c>
      <c r="EU6" s="30" t="str">
        <f>IF(I!$A$1=1,"квіт","Apr")</f>
        <v>квіт</v>
      </c>
      <c r="EV6" s="30" t="str">
        <f>IF(I!$A$1=1,"трав","May")</f>
        <v>трав</v>
      </c>
      <c r="EW6" s="30" t="str">
        <f>IF(I!$A$1=1,"черв","June")</f>
        <v>черв</v>
      </c>
      <c r="EX6" s="30" t="str">
        <f>IF(I!$A$1=1,"лип","July")</f>
        <v>лип</v>
      </c>
      <c r="EY6" s="30" t="str">
        <f>IF(I!$A$1=1,"серп","Aug")</f>
        <v>серп</v>
      </c>
      <c r="EZ6" s="30" t="str">
        <f>IF(I!$A$1=1,"вер","Sept")</f>
        <v>вер</v>
      </c>
      <c r="FA6" s="30" t="str">
        <f>IF(I!$A$1=1,"жовт","Oct")</f>
        <v>жовт</v>
      </c>
      <c r="FB6" s="30" t="str">
        <f>IF(I!$A$1=1,"лист","Nov")</f>
        <v>лист</v>
      </c>
      <c r="FC6" s="30" t="str">
        <f>IF(I!$A$1=1,"груд","Dec")</f>
        <v>груд</v>
      </c>
      <c r="FD6" s="30" t="str">
        <f>IF(I!$A$1=1,"січ","Jan")</f>
        <v>січ</v>
      </c>
      <c r="FE6" s="30" t="str">
        <f>IF(I!$A$1=1,"лют","Feb")</f>
        <v>лют</v>
      </c>
      <c r="FF6" s="30" t="str">
        <f>IF(I!$A$1=1,"бер","Mar")</f>
        <v>бер</v>
      </c>
      <c r="FG6" s="30" t="str">
        <f>IF(I!$A$1=1,"квіт","Apr")</f>
        <v>квіт</v>
      </c>
      <c r="FH6" s="30" t="str">
        <f>IF(I!$A$1=1,"трав","May")</f>
        <v>трав</v>
      </c>
      <c r="FI6" s="30" t="str">
        <f>IF(I!$A$1=1,"черв","June")</f>
        <v>черв</v>
      </c>
      <c r="FJ6" s="30" t="str">
        <f>IF(I!$A$1=1,"лип","July")</f>
        <v>лип</v>
      </c>
      <c r="FK6" s="30" t="str">
        <f>IF(I!$A$1=1,"серп","Aug")</f>
        <v>серп</v>
      </c>
      <c r="FL6" s="30" t="str">
        <f>IF(I!$A$1=1,"вер","Sept")</f>
        <v>вер</v>
      </c>
      <c r="FM6" s="30" t="str">
        <f>IF(I!$A$1=1,"жовт","Oct")</f>
        <v>жовт</v>
      </c>
      <c r="FN6" s="30" t="str">
        <f>IF(I!$A$1=1,"лист","Nov")</f>
        <v>лист</v>
      </c>
      <c r="FO6" s="30" t="str">
        <f>IF(I!$A$1=1,"груд","Dec")</f>
        <v>груд</v>
      </c>
      <c r="FP6" s="30" t="str">
        <f>IF(I!$A$1=1,"січ","Jan")</f>
        <v>січ</v>
      </c>
      <c r="FQ6" s="30" t="str">
        <f>IF(I!$A$1=1,"лют","Feb")</f>
        <v>лют</v>
      </c>
      <c r="FR6" s="30" t="str">
        <f>IF(I!$A$1=1,"бер","Mar")</f>
        <v>бер</v>
      </c>
      <c r="FS6" s="30" t="str">
        <f>IF(I!$A$1=1,"квіт","Apr")</f>
        <v>квіт</v>
      </c>
      <c r="FT6" s="30" t="str">
        <f>IF(I!$A$1=1,"трав","May")</f>
        <v>трав</v>
      </c>
      <c r="FU6" s="30" t="str">
        <f>IF(I!$A$1=1,"черв","June")</f>
        <v>черв</v>
      </c>
      <c r="FV6" s="30" t="str">
        <f>IF(I!$A$1=1,"лип","July")</f>
        <v>лип</v>
      </c>
      <c r="FW6" s="30" t="str">
        <f>IF(I!$A$1=1,"серп","Aug")</f>
        <v>серп</v>
      </c>
      <c r="FX6" s="30" t="str">
        <f>IF(I!$A$1=1,"вер","Sept")</f>
        <v>вер</v>
      </c>
      <c r="FY6" s="30" t="str">
        <f>IF(I!$A$1=1,"жовт","Oct")</f>
        <v>жовт</v>
      </c>
      <c r="FZ6" s="30" t="str">
        <f>IF(I!$A$1=1,"лист","Nov")</f>
        <v>лист</v>
      </c>
      <c r="GA6" s="30" t="str">
        <f>IF(I!$A$1=1,"груд","Dec")</f>
        <v>груд</v>
      </c>
      <c r="GB6" s="30" t="str">
        <f>IF(I!$A$1=1,"січ*","Jan*")</f>
        <v>січ*</v>
      </c>
      <c r="GC6" s="30" t="str">
        <f>IF(I!$A$1=1,"лют*","Feb*")</f>
        <v>лют*</v>
      </c>
      <c r="GD6" s="147" t="str">
        <f>IF(I!$A$1=1,"січ-лют","Jan-Feb")</f>
        <v>січ-лют</v>
      </c>
      <c r="GE6" s="331" t="str">
        <f>IF(I!$A$1=1,"% до загального обсягу","% of total")</f>
        <v>% до загального обсягу</v>
      </c>
      <c r="GF6" s="147" t="str">
        <f>IF(I!$A$1=1,"січ-лют*","Jan-Feb*")</f>
        <v>січ-лют*</v>
      </c>
      <c r="GG6" s="331" t="str">
        <f>IF(I!$A$1=1,"% до загального обсягу","% of total")</f>
        <v>% до загального обсягу</v>
      </c>
    </row>
    <row r="7" spans="1:189" s="120" customFormat="1" ht="25.5" customHeight="1">
      <c r="A7" s="95" t="str">
        <f>IF(I!$A$1=1,B7,C7)</f>
        <v>УСЬОГО</v>
      </c>
      <c r="B7" s="32" t="s">
        <v>2</v>
      </c>
      <c r="C7" s="33" t="s">
        <v>24</v>
      </c>
      <c r="D7" s="34">
        <v>2805</v>
      </c>
      <c r="E7" s="35">
        <v>3122</v>
      </c>
      <c r="F7" s="35">
        <v>3681</v>
      </c>
      <c r="G7" s="35">
        <v>3863</v>
      </c>
      <c r="H7" s="35">
        <v>3902</v>
      </c>
      <c r="I7" s="35">
        <v>4068</v>
      </c>
      <c r="J7" s="35">
        <v>3838</v>
      </c>
      <c r="K7" s="35">
        <v>3857</v>
      </c>
      <c r="L7" s="35">
        <v>4286</v>
      </c>
      <c r="M7" s="35">
        <v>4319</v>
      </c>
      <c r="N7" s="35">
        <v>4664</v>
      </c>
      <c r="O7" s="35">
        <v>4894</v>
      </c>
      <c r="P7" s="35">
        <v>4277</v>
      </c>
      <c r="Q7" s="35">
        <v>4311</v>
      </c>
      <c r="R7" s="35">
        <v>5567</v>
      </c>
      <c r="S7" s="35">
        <v>5141</v>
      </c>
      <c r="T7" s="35">
        <v>5179</v>
      </c>
      <c r="U7" s="35">
        <v>5631</v>
      </c>
      <c r="V7" s="35">
        <v>4814</v>
      </c>
      <c r="W7" s="35">
        <v>5281</v>
      </c>
      <c r="X7" s="35">
        <v>5409</v>
      </c>
      <c r="Y7" s="35">
        <v>5181</v>
      </c>
      <c r="Z7" s="35">
        <v>5687</v>
      </c>
      <c r="AA7" s="35">
        <v>5905</v>
      </c>
      <c r="AB7" s="35">
        <v>4873</v>
      </c>
      <c r="AC7" s="35">
        <v>4436</v>
      </c>
      <c r="AD7" s="35">
        <v>5485</v>
      </c>
      <c r="AE7" s="35">
        <v>5454</v>
      </c>
      <c r="AF7" s="35">
        <v>5899</v>
      </c>
      <c r="AG7" s="35">
        <v>5136</v>
      </c>
      <c r="AH7" s="35">
        <v>5457</v>
      </c>
      <c r="AI7" s="35">
        <v>5468</v>
      </c>
      <c r="AJ7" s="35">
        <v>5435</v>
      </c>
      <c r="AK7" s="35">
        <v>5882</v>
      </c>
      <c r="AL7" s="35">
        <v>5593</v>
      </c>
      <c r="AM7" s="35">
        <v>5309</v>
      </c>
      <c r="AN7" s="35">
        <v>4724</v>
      </c>
      <c r="AO7" s="35">
        <v>4826</v>
      </c>
      <c r="AP7" s="35">
        <v>4805</v>
      </c>
      <c r="AQ7" s="35">
        <v>5424</v>
      </c>
      <c r="AR7" s="35">
        <v>4581</v>
      </c>
      <c r="AS7" s="35">
        <v>4474</v>
      </c>
      <c r="AT7" s="35">
        <v>4854</v>
      </c>
      <c r="AU7" s="35">
        <v>4870</v>
      </c>
      <c r="AV7" s="35">
        <v>4838</v>
      </c>
      <c r="AW7" s="35">
        <v>5189</v>
      </c>
      <c r="AX7" s="35">
        <v>5055</v>
      </c>
      <c r="AY7" s="35">
        <v>5466</v>
      </c>
      <c r="AZ7" s="35">
        <v>3978</v>
      </c>
      <c r="BA7" s="35">
        <v>4324</v>
      </c>
      <c r="BB7" s="35">
        <v>4755</v>
      </c>
      <c r="BC7" s="35">
        <v>4760</v>
      </c>
      <c r="BD7" s="35">
        <v>4692</v>
      </c>
      <c r="BE7" s="35">
        <v>4156</v>
      </c>
      <c r="BF7" s="35">
        <v>4514</v>
      </c>
      <c r="BG7" s="35">
        <v>4017</v>
      </c>
      <c r="BH7" s="35">
        <v>4055</v>
      </c>
      <c r="BI7" s="35">
        <v>3908</v>
      </c>
      <c r="BJ7" s="35">
        <v>3740</v>
      </c>
      <c r="BK7" s="35">
        <v>3653</v>
      </c>
      <c r="BL7" s="35">
        <v>2736</v>
      </c>
      <c r="BM7" s="35">
        <v>2784</v>
      </c>
      <c r="BN7" s="35">
        <v>3277</v>
      </c>
      <c r="BO7" s="35">
        <v>2862</v>
      </c>
      <c r="BP7" s="35">
        <v>2707</v>
      </c>
      <c r="BQ7" s="35">
        <v>2933</v>
      </c>
      <c r="BR7" s="35">
        <v>2982</v>
      </c>
      <c r="BS7" s="35">
        <v>2922</v>
      </c>
      <c r="BT7" s="35">
        <v>3124</v>
      </c>
      <c r="BU7" s="35">
        <v>3041</v>
      </c>
      <c r="BV7" s="35">
        <v>2918</v>
      </c>
      <c r="BW7" s="35">
        <v>3134</v>
      </c>
      <c r="BX7" s="35">
        <v>1827</v>
      </c>
      <c r="BY7" s="35">
        <v>2451</v>
      </c>
      <c r="BZ7" s="35">
        <v>2768</v>
      </c>
      <c r="CA7" s="35">
        <v>2855</v>
      </c>
      <c r="CB7" s="35">
        <v>2639</v>
      </c>
      <c r="CC7" s="35">
        <v>2693</v>
      </c>
      <c r="CD7" s="35">
        <v>2676</v>
      </c>
      <c r="CE7" s="35">
        <v>2947</v>
      </c>
      <c r="CF7" s="35">
        <v>2899</v>
      </c>
      <c r="CG7" s="35">
        <v>3020</v>
      </c>
      <c r="CH7" s="35">
        <v>3364</v>
      </c>
      <c r="CI7" s="35">
        <v>3421</v>
      </c>
      <c r="CJ7" s="35">
        <v>2783</v>
      </c>
      <c r="CK7" s="35">
        <v>2981</v>
      </c>
      <c r="CL7" s="35">
        <v>3840</v>
      </c>
      <c r="CM7" s="35">
        <v>3083</v>
      </c>
      <c r="CN7" s="35">
        <v>3218</v>
      </c>
      <c r="CO7" s="35">
        <v>3092</v>
      </c>
      <c r="CP7" s="35">
        <v>2921</v>
      </c>
      <c r="CQ7" s="35">
        <v>3356</v>
      </c>
      <c r="CR7" s="35">
        <v>3436</v>
      </c>
      <c r="CS7" s="35">
        <v>3542</v>
      </c>
      <c r="CT7" s="35">
        <v>3821</v>
      </c>
      <c r="CU7" s="35">
        <v>3628</v>
      </c>
      <c r="CV7" s="35">
        <v>3413</v>
      </c>
      <c r="CW7" s="35">
        <v>3320</v>
      </c>
      <c r="CX7" s="35">
        <v>3695</v>
      </c>
      <c r="CY7" s="35">
        <v>3684</v>
      </c>
      <c r="CZ7" s="35">
        <v>3649</v>
      </c>
      <c r="DA7" s="35">
        <v>3448</v>
      </c>
      <c r="DB7" s="35">
        <v>3287</v>
      </c>
      <c r="DC7" s="35">
        <v>3723</v>
      </c>
      <c r="DD7" s="35">
        <v>3318</v>
      </c>
      <c r="DE7" s="35">
        <v>3941</v>
      </c>
      <c r="DF7" s="35">
        <v>4069</v>
      </c>
      <c r="DG7" s="35">
        <v>3794</v>
      </c>
      <c r="DH7" s="35">
        <v>3725</v>
      </c>
      <c r="DI7" s="35">
        <v>3561</v>
      </c>
      <c r="DJ7" s="35">
        <v>3982</v>
      </c>
      <c r="DK7" s="35">
        <v>3759</v>
      </c>
      <c r="DL7" s="35">
        <v>4178</v>
      </c>
      <c r="DM7" s="35">
        <v>3262</v>
      </c>
      <c r="DN7" s="35">
        <v>3966</v>
      </c>
      <c r="DO7" s="35">
        <v>3952</v>
      </c>
      <c r="DP7" s="35">
        <v>3719</v>
      </c>
      <c r="DQ7" s="35">
        <v>4215</v>
      </c>
      <c r="DR7" s="35">
        <v>3943</v>
      </c>
      <c r="DS7" s="35">
        <v>3829</v>
      </c>
      <c r="DT7" s="35">
        <v>3793</v>
      </c>
      <c r="DU7" s="68">
        <v>3602</v>
      </c>
      <c r="DV7" s="68">
        <v>3863</v>
      </c>
      <c r="DW7" s="68">
        <v>3621</v>
      </c>
      <c r="DX7" s="68">
        <v>3186</v>
      </c>
      <c r="DY7" s="68">
        <v>3038</v>
      </c>
      <c r="DZ7" s="68">
        <v>3354</v>
      </c>
      <c r="EA7" s="68">
        <v>3868</v>
      </c>
      <c r="EB7" s="68">
        <v>3776</v>
      </c>
      <c r="EC7" s="68">
        <v>4225</v>
      </c>
      <c r="ED7" s="68">
        <v>4315</v>
      </c>
      <c r="EE7" s="68">
        <v>4502</v>
      </c>
      <c r="EF7" s="68">
        <v>3560</v>
      </c>
      <c r="EG7" s="68">
        <v>4096</v>
      </c>
      <c r="EH7" s="68">
        <v>4826</v>
      </c>
      <c r="EI7" s="68">
        <v>4909</v>
      </c>
      <c r="EJ7" s="68">
        <v>5158</v>
      </c>
      <c r="EK7" s="68">
        <v>4893</v>
      </c>
      <c r="EL7" s="68">
        <v>5185</v>
      </c>
      <c r="EM7" s="68">
        <v>5955</v>
      </c>
      <c r="EN7" s="68">
        <v>5998</v>
      </c>
      <c r="EO7" s="68">
        <v>5872</v>
      </c>
      <c r="EP7" s="68">
        <v>6296</v>
      </c>
      <c r="EQ7" s="68">
        <v>6365</v>
      </c>
      <c r="ER7" s="68">
        <v>5589</v>
      </c>
      <c r="ES7" s="68">
        <v>4889</v>
      </c>
      <c r="ET7" s="68">
        <v>2293</v>
      </c>
      <c r="EU7" s="68">
        <v>2375</v>
      </c>
      <c r="EV7" s="68">
        <v>2632</v>
      </c>
      <c r="EW7" s="68">
        <v>2930</v>
      </c>
      <c r="EX7" s="68">
        <v>2678</v>
      </c>
      <c r="EY7" s="68">
        <v>3123</v>
      </c>
      <c r="EZ7" s="68">
        <v>3899</v>
      </c>
      <c r="FA7" s="68">
        <v>3599</v>
      </c>
      <c r="FB7" s="68">
        <v>3593</v>
      </c>
      <c r="FC7" s="68">
        <v>3299</v>
      </c>
      <c r="FD7" s="68">
        <v>2986</v>
      </c>
      <c r="FE7" s="68">
        <v>3172</v>
      </c>
      <c r="FF7" s="68">
        <v>3693</v>
      </c>
      <c r="FG7" s="68">
        <v>2920</v>
      </c>
      <c r="FH7" s="68">
        <v>2975</v>
      </c>
      <c r="FI7" s="68">
        <v>2823</v>
      </c>
      <c r="FJ7" s="68">
        <v>2278</v>
      </c>
      <c r="FK7" s="68">
        <v>2555</v>
      </c>
      <c r="FL7" s="68">
        <v>2574</v>
      </c>
      <c r="FM7" s="68">
        <v>2640</v>
      </c>
      <c r="FN7" s="68">
        <v>2896</v>
      </c>
      <c r="FO7" s="68">
        <v>3166</v>
      </c>
      <c r="FP7" s="35">
        <v>3380</v>
      </c>
      <c r="FQ7" s="68">
        <v>3391</v>
      </c>
      <c r="FR7" s="68">
        <v>3235</v>
      </c>
      <c r="FS7" s="68">
        <v>3374</v>
      </c>
      <c r="FT7" s="68">
        <v>3366</v>
      </c>
      <c r="FU7" s="68">
        <v>2787</v>
      </c>
      <c r="FV7" s="68">
        <v>2979</v>
      </c>
      <c r="FW7" s="68">
        <v>3171</v>
      </c>
      <c r="FX7" s="68">
        <v>3000</v>
      </c>
      <c r="FY7" s="68">
        <v>3628</v>
      </c>
      <c r="FZ7" s="68">
        <v>3445</v>
      </c>
      <c r="GA7" s="68">
        <v>3132</v>
      </c>
      <c r="GB7" s="35">
        <v>2952</v>
      </c>
      <c r="GC7" s="68">
        <v>2873</v>
      </c>
      <c r="GD7" s="301">
        <v>6771</v>
      </c>
      <c r="GE7" s="153">
        <v>100</v>
      </c>
      <c r="GF7" s="35">
        <v>5825</v>
      </c>
      <c r="GG7" s="153">
        <v>99.999999999999986</v>
      </c>
    </row>
    <row r="8" spans="1:189" s="120" customFormat="1" ht="27" customHeight="1">
      <c r="A8" s="96" t="str">
        <f>IF(I!$A$1=1,B8,C8)</f>
        <v>Зміна до відповідного періоду минулого року, %</v>
      </c>
      <c r="B8" s="36" t="s">
        <v>3</v>
      </c>
      <c r="C8" s="37" t="s">
        <v>25</v>
      </c>
      <c r="D8" s="38">
        <v>13.059250302297471</v>
      </c>
      <c r="E8" s="39">
        <v>13.858497447118893</v>
      </c>
      <c r="F8" s="39">
        <v>13.927576601671305</v>
      </c>
      <c r="G8" s="39">
        <v>23.655569782330346</v>
      </c>
      <c r="H8" s="39">
        <v>31.690853864326698</v>
      </c>
      <c r="I8" s="39">
        <v>32.292682926829286</v>
      </c>
      <c r="J8" s="39">
        <v>17.657878602084608</v>
      </c>
      <c r="K8" s="39">
        <v>18.531038721573452</v>
      </c>
      <c r="L8" s="39">
        <v>12.789473684210535</v>
      </c>
      <c r="M8" s="39">
        <v>3.0295801526717696</v>
      </c>
      <c r="N8" s="39">
        <v>15.47412725922257</v>
      </c>
      <c r="O8" s="39">
        <v>15.67005436067123</v>
      </c>
      <c r="P8" s="108">
        <v>52.477718360071293</v>
      </c>
      <c r="Q8" s="108">
        <v>38.084561178731576</v>
      </c>
      <c r="R8" s="108">
        <v>51.236077152947587</v>
      </c>
      <c r="S8" s="108">
        <v>33.083096039347652</v>
      </c>
      <c r="T8" s="108">
        <v>32.726806765761154</v>
      </c>
      <c r="U8" s="108">
        <v>38.421828908554573</v>
      </c>
      <c r="V8" s="108">
        <v>25.42991141219386</v>
      </c>
      <c r="W8" s="108">
        <v>36.919885921700825</v>
      </c>
      <c r="X8" s="108">
        <v>26.201586560895947</v>
      </c>
      <c r="Y8" s="108">
        <v>19.958323686038426</v>
      </c>
      <c r="Z8" s="108">
        <v>21.933962264150935</v>
      </c>
      <c r="AA8" s="108">
        <v>20.657948508377615</v>
      </c>
      <c r="AB8" s="108">
        <v>13.935001169043716</v>
      </c>
      <c r="AC8" s="108">
        <v>2.8995592669914174</v>
      </c>
      <c r="AD8" s="108">
        <v>-1.4729656906772135</v>
      </c>
      <c r="AE8" s="108">
        <v>6.0883096673798747</v>
      </c>
      <c r="AF8" s="108">
        <v>13.902297740876605</v>
      </c>
      <c r="AG8" s="108">
        <v>-8.7906233351092169</v>
      </c>
      <c r="AH8" s="108">
        <v>13.35687577897798</v>
      </c>
      <c r="AI8" s="108">
        <v>3.540996023480389</v>
      </c>
      <c r="AJ8" s="108">
        <v>0.48068034756887812</v>
      </c>
      <c r="AK8" s="108">
        <v>13.530206523837094</v>
      </c>
      <c r="AL8" s="108">
        <v>-1.6528925619834638</v>
      </c>
      <c r="AM8" s="108">
        <v>-10.093141405588483</v>
      </c>
      <c r="AN8" s="108">
        <v>-3.0576646829468501</v>
      </c>
      <c r="AO8" s="108">
        <v>8.7917042380522901</v>
      </c>
      <c r="AP8" s="108">
        <v>-12.397447584320872</v>
      </c>
      <c r="AQ8" s="108">
        <v>-0.55005500550055331</v>
      </c>
      <c r="AR8" s="108">
        <v>-22.342769961010347</v>
      </c>
      <c r="AS8" s="108">
        <v>-12.889408099688467</v>
      </c>
      <c r="AT8" s="108">
        <v>-11.050027487630558</v>
      </c>
      <c r="AU8" s="108">
        <v>-10.936356986100947</v>
      </c>
      <c r="AV8" s="108">
        <v>-10.984360625574979</v>
      </c>
      <c r="AW8" s="108">
        <v>-11.781706902414143</v>
      </c>
      <c r="AX8" s="108">
        <v>-9.6191668156624388</v>
      </c>
      <c r="AY8" s="108">
        <v>2.9572424185345625</v>
      </c>
      <c r="AZ8" s="108">
        <v>-15.791701947502119</v>
      </c>
      <c r="BA8" s="108">
        <v>-10.401989225031087</v>
      </c>
      <c r="BB8" s="108">
        <v>-1.0405827263267469</v>
      </c>
      <c r="BC8" s="108">
        <v>-12.241887905604727</v>
      </c>
      <c r="BD8" s="108">
        <v>2.4230517354289418</v>
      </c>
      <c r="BE8" s="108">
        <v>-7.1077335717478718</v>
      </c>
      <c r="BF8" s="108">
        <v>-7.004532344458184</v>
      </c>
      <c r="BG8" s="108">
        <v>-17.515400410677614</v>
      </c>
      <c r="BH8" s="108">
        <v>-16.184373708143866</v>
      </c>
      <c r="BI8" s="108">
        <v>-24.686837540952013</v>
      </c>
      <c r="BJ8" s="108">
        <v>-26.013847675568741</v>
      </c>
      <c r="BK8" s="108">
        <v>-33.168679107208192</v>
      </c>
      <c r="BL8" s="108">
        <v>-31.221719457013577</v>
      </c>
      <c r="BM8" s="108">
        <v>-35.615171137835333</v>
      </c>
      <c r="BN8" s="108">
        <v>-31.083070452155624</v>
      </c>
      <c r="BO8" s="108">
        <v>-39.873949579831937</v>
      </c>
      <c r="BP8" s="108">
        <v>-42.306052855924982</v>
      </c>
      <c r="BQ8" s="108">
        <v>-29.427333974975937</v>
      </c>
      <c r="BR8" s="108">
        <v>-33.938856889676558</v>
      </c>
      <c r="BS8" s="108">
        <v>-27.259148618371924</v>
      </c>
      <c r="BT8" s="108">
        <v>-22.95930949445129</v>
      </c>
      <c r="BU8" s="108">
        <v>-22.185261003070622</v>
      </c>
      <c r="BV8" s="108">
        <v>-21.97860962566844</v>
      </c>
      <c r="BW8" s="108">
        <v>-14.207500684369009</v>
      </c>
      <c r="BX8" s="108">
        <v>-33.223684210526315</v>
      </c>
      <c r="BY8" s="108">
        <v>-11.96120689655173</v>
      </c>
      <c r="BZ8" s="108">
        <v>-15.532499237107118</v>
      </c>
      <c r="CA8" s="108">
        <v>-0.24458420684835858</v>
      </c>
      <c r="CB8" s="108">
        <v>-2.5120059106021415</v>
      </c>
      <c r="CC8" s="108">
        <v>-8.1827480395499492</v>
      </c>
      <c r="CD8" s="108">
        <v>-10.261569416499</v>
      </c>
      <c r="CE8" s="108">
        <v>0.85557837097877609</v>
      </c>
      <c r="CF8" s="108">
        <v>-7.2023047375160019</v>
      </c>
      <c r="CG8" s="108">
        <v>-0.69056231502796095</v>
      </c>
      <c r="CH8" s="108">
        <v>15.284441398217965</v>
      </c>
      <c r="CI8" s="108">
        <v>9.1576260370134008</v>
      </c>
      <c r="CJ8" s="108">
        <v>52.326217843459233</v>
      </c>
      <c r="CK8" s="108">
        <v>21.623827009383916</v>
      </c>
      <c r="CL8" s="108">
        <v>38.728323699421964</v>
      </c>
      <c r="CM8" s="108">
        <v>7.9859894921190886</v>
      </c>
      <c r="CN8" s="108">
        <v>21.940128836680543</v>
      </c>
      <c r="CO8" s="108">
        <v>14.816190122539922</v>
      </c>
      <c r="CP8" s="108">
        <v>9.1554559043348149</v>
      </c>
      <c r="CQ8" s="108">
        <v>13.878520529351874</v>
      </c>
      <c r="CR8" s="108">
        <v>18.523628837530183</v>
      </c>
      <c r="CS8" s="108">
        <v>17.284768211920536</v>
      </c>
      <c r="CT8" s="108">
        <v>13.585017835909639</v>
      </c>
      <c r="CU8" s="108">
        <v>6.0508623209587995</v>
      </c>
      <c r="CV8" s="108">
        <v>22.637441609773632</v>
      </c>
      <c r="CW8" s="108">
        <v>11.372022811137199</v>
      </c>
      <c r="CX8" s="108">
        <v>-3.7760416666666572</v>
      </c>
      <c r="CY8" s="108">
        <v>19.493999351281218</v>
      </c>
      <c r="CZ8" s="108">
        <v>13.393412057178367</v>
      </c>
      <c r="DA8" s="108">
        <v>11.513583441138422</v>
      </c>
      <c r="DB8" s="108">
        <v>12.529955494693596</v>
      </c>
      <c r="DC8" s="108">
        <v>10.935637663885586</v>
      </c>
      <c r="DD8" s="108">
        <v>-3.4342258440046578</v>
      </c>
      <c r="DE8" s="108">
        <v>11.264822134387359</v>
      </c>
      <c r="DF8" s="108">
        <v>6.4904475268254345</v>
      </c>
      <c r="DG8" s="108">
        <v>4.5755237045203927</v>
      </c>
      <c r="DH8" s="108">
        <v>9.1415177263404672</v>
      </c>
      <c r="DI8" s="108">
        <v>7.2590361445783174</v>
      </c>
      <c r="DJ8" s="108">
        <v>7.7672530446549359</v>
      </c>
      <c r="DK8" s="108">
        <v>2.0358306188925042</v>
      </c>
      <c r="DL8" s="108">
        <v>14.49712249931487</v>
      </c>
      <c r="DM8" s="108">
        <v>-5.3944315545243597</v>
      </c>
      <c r="DN8" s="108">
        <v>20.657134164891986</v>
      </c>
      <c r="DO8" s="108">
        <v>6.1509535320977875</v>
      </c>
      <c r="DP8" s="108">
        <v>12.085593731163357</v>
      </c>
      <c r="DQ8" s="108">
        <v>6.9525501141842057</v>
      </c>
      <c r="DR8" s="108">
        <v>-3.096583927254855</v>
      </c>
      <c r="DS8" s="108">
        <v>0.92250922509225575</v>
      </c>
      <c r="DT8" s="108">
        <v>1.8255033557047113</v>
      </c>
      <c r="DU8" s="108">
        <v>1.1513619769727654</v>
      </c>
      <c r="DV8" s="108">
        <v>-2.9884480160723257</v>
      </c>
      <c r="DW8" s="108">
        <v>-3.6711891460494854</v>
      </c>
      <c r="DX8" s="108">
        <v>-23.743417903303026</v>
      </c>
      <c r="DY8" s="108">
        <v>-6.8669527896995817</v>
      </c>
      <c r="DZ8" s="108">
        <v>-15.431164901664147</v>
      </c>
      <c r="EA8" s="108">
        <v>-2.1255060728745008</v>
      </c>
      <c r="EB8" s="108">
        <v>1.5326700726001548</v>
      </c>
      <c r="EC8" s="108">
        <v>0.23724792408066264</v>
      </c>
      <c r="ED8" s="108">
        <v>9.4344407811311157</v>
      </c>
      <c r="EE8" s="108">
        <v>17.576390702533303</v>
      </c>
      <c r="EF8" s="108">
        <v>-6.1428948062219888</v>
      </c>
      <c r="EG8" s="108">
        <v>13.714602998334271</v>
      </c>
      <c r="EH8" s="108">
        <v>24.928811804297183</v>
      </c>
      <c r="EI8" s="108">
        <v>35.570284451808902</v>
      </c>
      <c r="EJ8" s="108">
        <v>61.895794099183945</v>
      </c>
      <c r="EK8" s="108">
        <v>61.059907834101381</v>
      </c>
      <c r="EL8" s="108">
        <v>54.591532498509224</v>
      </c>
      <c r="EM8" s="108">
        <v>53.955532574974143</v>
      </c>
      <c r="EN8" s="108">
        <v>58.845338983050851</v>
      </c>
      <c r="EO8" s="108">
        <v>38.982248520710073</v>
      </c>
      <c r="EP8" s="108">
        <v>45.909617612977968</v>
      </c>
      <c r="EQ8" s="108">
        <v>41.381608174144816</v>
      </c>
      <c r="ER8" s="108">
        <v>56.99438202247191</v>
      </c>
      <c r="ES8" s="108">
        <v>19.3603515625</v>
      </c>
      <c r="ET8" s="108">
        <v>-52.486531288852049</v>
      </c>
      <c r="EU8" s="108">
        <v>-51.619474434711755</v>
      </c>
      <c r="EV8" s="108">
        <v>-48.97246994959287</v>
      </c>
      <c r="EW8" s="108">
        <v>-40.118536685060292</v>
      </c>
      <c r="EX8" s="108">
        <v>-48.35101253616201</v>
      </c>
      <c r="EY8" s="108">
        <v>-47.556675062972289</v>
      </c>
      <c r="EZ8" s="108">
        <v>-34.994998332777598</v>
      </c>
      <c r="FA8" s="108">
        <v>-38.709128065395092</v>
      </c>
      <c r="FB8" s="108">
        <v>-42.932020330368495</v>
      </c>
      <c r="FC8" s="108">
        <v>-48.169677926158684</v>
      </c>
      <c r="FD8" s="108">
        <v>-46.573626766863484</v>
      </c>
      <c r="FE8" s="108">
        <v>-35.119656371446112</v>
      </c>
      <c r="FF8" s="108">
        <v>61.055385957261223</v>
      </c>
      <c r="FG8" s="108">
        <v>22.94736842105263</v>
      </c>
      <c r="FH8" s="108">
        <v>13.031914893617014</v>
      </c>
      <c r="FI8" s="108">
        <v>-3.6518771331058133</v>
      </c>
      <c r="FJ8" s="108">
        <v>-14.936519790888724</v>
      </c>
      <c r="FK8" s="108">
        <v>-18.187640089657378</v>
      </c>
      <c r="FL8" s="108">
        <v>-33.983072582713518</v>
      </c>
      <c r="FM8" s="108">
        <v>-26.646290636287858</v>
      </c>
      <c r="FN8" s="108">
        <v>-19.39883106039521</v>
      </c>
      <c r="FO8" s="108">
        <v>-4.0315247044558902</v>
      </c>
      <c r="FP8" s="108">
        <v>13.194909578030803</v>
      </c>
      <c r="FQ8" s="108">
        <v>6.9041614123581212</v>
      </c>
      <c r="FR8" s="108">
        <v>-12.4018413214189</v>
      </c>
      <c r="FS8" s="108">
        <v>15.547945205479465</v>
      </c>
      <c r="FT8" s="108">
        <v>13.142857142857139</v>
      </c>
      <c r="FU8" s="108">
        <v>-1.2752391073326237</v>
      </c>
      <c r="FV8" s="108">
        <v>30.772607550482888</v>
      </c>
      <c r="FW8" s="108">
        <v>24.109589041095887</v>
      </c>
      <c r="FX8" s="108">
        <v>16.550116550116556</v>
      </c>
      <c r="FY8" s="108">
        <v>37.424242424242436</v>
      </c>
      <c r="FZ8" s="108">
        <v>18.957182320441987</v>
      </c>
      <c r="GA8" s="108">
        <v>-1.0739102969046144</v>
      </c>
      <c r="GB8" s="108">
        <v>-12.662721893491124</v>
      </c>
      <c r="GC8" s="108">
        <v>-15.27572987319374</v>
      </c>
      <c r="GD8" s="302">
        <v>9.9545306917830487</v>
      </c>
      <c r="GE8" s="108"/>
      <c r="GF8" s="108">
        <v>-13.971348397577913</v>
      </c>
      <c r="GG8" s="108"/>
    </row>
    <row r="9" spans="1:189" s="120" customFormat="1">
      <c r="A9" s="97" t="str">
        <f>IF(I!$A$1=1,B9,C9)</f>
        <v>у тому числі:</v>
      </c>
      <c r="B9" s="40" t="s">
        <v>4</v>
      </c>
      <c r="C9" s="41" t="s">
        <v>26</v>
      </c>
      <c r="D9" s="42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4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303"/>
      <c r="GE9" s="109"/>
      <c r="GF9" s="69"/>
      <c r="GG9" s="109"/>
    </row>
    <row r="10" spans="1:189" s="120" customFormat="1" ht="27" customHeight="1">
      <c r="A10" s="98" t="str">
        <f>IF(I!$A$1=1,B10,C10)</f>
        <v>Продовольчі товари та сировина для їх виробництва</v>
      </c>
      <c r="B10" s="46" t="s">
        <v>5</v>
      </c>
      <c r="C10" s="47" t="s">
        <v>27</v>
      </c>
      <c r="D10" s="48">
        <v>636</v>
      </c>
      <c r="E10" s="49">
        <v>713</v>
      </c>
      <c r="F10" s="49">
        <v>801</v>
      </c>
      <c r="G10" s="49">
        <v>761</v>
      </c>
      <c r="H10" s="49">
        <v>672</v>
      </c>
      <c r="I10" s="49">
        <v>664</v>
      </c>
      <c r="J10" s="49">
        <v>661</v>
      </c>
      <c r="K10" s="49">
        <v>812</v>
      </c>
      <c r="L10" s="49">
        <v>830</v>
      </c>
      <c r="M10" s="49">
        <v>1032</v>
      </c>
      <c r="N10" s="49">
        <v>1040</v>
      </c>
      <c r="O10" s="49">
        <v>1314</v>
      </c>
      <c r="P10" s="49">
        <v>848</v>
      </c>
      <c r="Q10" s="49">
        <v>925</v>
      </c>
      <c r="R10" s="49">
        <v>1220</v>
      </c>
      <c r="S10" s="49">
        <v>837</v>
      </c>
      <c r="T10" s="49">
        <v>1036</v>
      </c>
      <c r="U10" s="49">
        <v>1133</v>
      </c>
      <c r="V10" s="49">
        <v>651</v>
      </c>
      <c r="W10" s="49">
        <v>957</v>
      </c>
      <c r="X10" s="49">
        <v>1104</v>
      </c>
      <c r="Y10" s="49">
        <v>1130</v>
      </c>
      <c r="Z10" s="49">
        <v>1541</v>
      </c>
      <c r="AA10" s="49">
        <v>1422</v>
      </c>
      <c r="AB10" s="49">
        <v>1231</v>
      </c>
      <c r="AC10" s="49">
        <v>1076</v>
      </c>
      <c r="AD10" s="49">
        <v>1477</v>
      </c>
      <c r="AE10" s="49">
        <v>1406</v>
      </c>
      <c r="AF10" s="49">
        <v>1557</v>
      </c>
      <c r="AG10" s="49">
        <v>1274</v>
      </c>
      <c r="AH10" s="49">
        <v>1079</v>
      </c>
      <c r="AI10" s="49">
        <v>1373</v>
      </c>
      <c r="AJ10" s="49">
        <v>1674</v>
      </c>
      <c r="AK10" s="49">
        <v>2060</v>
      </c>
      <c r="AL10" s="49">
        <v>1915</v>
      </c>
      <c r="AM10" s="49">
        <v>1784</v>
      </c>
      <c r="AN10" s="49">
        <v>1488</v>
      </c>
      <c r="AO10" s="49">
        <v>1403</v>
      </c>
      <c r="AP10" s="49">
        <v>1262</v>
      </c>
      <c r="AQ10" s="49">
        <v>1276</v>
      </c>
      <c r="AR10" s="49">
        <v>1005</v>
      </c>
      <c r="AS10" s="49">
        <v>1001</v>
      </c>
      <c r="AT10" s="49">
        <v>1088</v>
      </c>
      <c r="AU10" s="49">
        <v>1384</v>
      </c>
      <c r="AV10" s="49">
        <v>1429</v>
      </c>
      <c r="AW10" s="49">
        <v>1871</v>
      </c>
      <c r="AX10" s="49">
        <v>1869</v>
      </c>
      <c r="AY10" s="49">
        <v>1964</v>
      </c>
      <c r="AZ10" s="49">
        <v>1287</v>
      </c>
      <c r="BA10" s="49">
        <v>1316</v>
      </c>
      <c r="BB10" s="49">
        <v>1446</v>
      </c>
      <c r="BC10" s="49">
        <v>1388</v>
      </c>
      <c r="BD10" s="49">
        <v>1349</v>
      </c>
      <c r="BE10" s="49">
        <v>955</v>
      </c>
      <c r="BF10" s="49">
        <v>1326</v>
      </c>
      <c r="BG10" s="49">
        <v>1417</v>
      </c>
      <c r="BH10" s="49">
        <v>1551</v>
      </c>
      <c r="BI10" s="49">
        <v>1590</v>
      </c>
      <c r="BJ10" s="49">
        <v>1487</v>
      </c>
      <c r="BK10" s="49">
        <v>1558</v>
      </c>
      <c r="BL10" s="49">
        <v>1089</v>
      </c>
      <c r="BM10" s="49">
        <v>1175</v>
      </c>
      <c r="BN10" s="49">
        <v>1172</v>
      </c>
      <c r="BO10" s="49">
        <v>1076</v>
      </c>
      <c r="BP10" s="49">
        <v>979</v>
      </c>
      <c r="BQ10" s="49">
        <v>1043</v>
      </c>
      <c r="BR10" s="49">
        <v>1066</v>
      </c>
      <c r="BS10" s="49">
        <v>1213</v>
      </c>
      <c r="BT10" s="49">
        <v>1331</v>
      </c>
      <c r="BU10" s="49">
        <v>1399</v>
      </c>
      <c r="BV10" s="49">
        <v>1415</v>
      </c>
      <c r="BW10" s="49">
        <v>1520</v>
      </c>
      <c r="BX10" s="49">
        <v>872</v>
      </c>
      <c r="BY10" s="49">
        <v>1142</v>
      </c>
      <c r="BZ10" s="49">
        <v>1258</v>
      </c>
      <c r="CA10" s="49">
        <v>1274</v>
      </c>
      <c r="CB10" s="49">
        <v>1088</v>
      </c>
      <c r="CC10" s="49">
        <v>1117</v>
      </c>
      <c r="CD10" s="49">
        <v>1052</v>
      </c>
      <c r="CE10" s="49">
        <v>1280</v>
      </c>
      <c r="CF10" s="49">
        <v>1285</v>
      </c>
      <c r="CG10" s="49">
        <v>1440</v>
      </c>
      <c r="CH10" s="49">
        <v>1727</v>
      </c>
      <c r="CI10" s="49">
        <v>1715</v>
      </c>
      <c r="CJ10" s="49">
        <v>1355</v>
      </c>
      <c r="CK10" s="49">
        <v>1324</v>
      </c>
      <c r="CL10" s="49">
        <v>1877</v>
      </c>
      <c r="CM10" s="49">
        <v>1464</v>
      </c>
      <c r="CN10" s="49">
        <v>1417</v>
      </c>
      <c r="CO10" s="49">
        <v>1231</v>
      </c>
      <c r="CP10" s="49">
        <v>1165</v>
      </c>
      <c r="CQ10" s="49">
        <v>1504</v>
      </c>
      <c r="CR10" s="49">
        <v>1573</v>
      </c>
      <c r="CS10" s="49">
        <v>1607</v>
      </c>
      <c r="CT10" s="49">
        <v>1679</v>
      </c>
      <c r="CU10" s="49">
        <v>1543</v>
      </c>
      <c r="CV10" s="49">
        <v>1411</v>
      </c>
      <c r="CW10" s="49">
        <v>1359</v>
      </c>
      <c r="CX10" s="49">
        <v>1570</v>
      </c>
      <c r="CY10" s="49">
        <v>1582</v>
      </c>
      <c r="CZ10" s="49">
        <v>1369</v>
      </c>
      <c r="DA10" s="49">
        <v>1226</v>
      </c>
      <c r="DB10" s="49">
        <v>1258</v>
      </c>
      <c r="DC10" s="49">
        <v>1601</v>
      </c>
      <c r="DD10" s="49">
        <v>1419</v>
      </c>
      <c r="DE10" s="49">
        <v>1860</v>
      </c>
      <c r="DF10" s="49">
        <v>2134</v>
      </c>
      <c r="DG10" s="49">
        <v>1805</v>
      </c>
      <c r="DH10" s="49">
        <v>1734</v>
      </c>
      <c r="DI10" s="49">
        <v>1724</v>
      </c>
      <c r="DJ10" s="49">
        <v>1881</v>
      </c>
      <c r="DK10" s="49">
        <v>1710</v>
      </c>
      <c r="DL10" s="49">
        <v>1836</v>
      </c>
      <c r="DM10" s="49">
        <v>1263</v>
      </c>
      <c r="DN10" s="49">
        <v>1716</v>
      </c>
      <c r="DO10" s="49">
        <v>1917</v>
      </c>
      <c r="DP10" s="49">
        <v>1836</v>
      </c>
      <c r="DQ10" s="49">
        <v>2272</v>
      </c>
      <c r="DR10" s="49">
        <v>2150</v>
      </c>
      <c r="DS10" s="49">
        <v>2086</v>
      </c>
      <c r="DT10" s="49">
        <v>1981</v>
      </c>
      <c r="DU10" s="69">
        <v>1735</v>
      </c>
      <c r="DV10" s="69">
        <v>1923</v>
      </c>
      <c r="DW10" s="69">
        <v>1822</v>
      </c>
      <c r="DX10" s="69">
        <v>1590</v>
      </c>
      <c r="DY10" s="69">
        <v>1199</v>
      </c>
      <c r="DZ10" s="69">
        <v>1439</v>
      </c>
      <c r="EA10" s="69">
        <v>1975</v>
      </c>
      <c r="EB10" s="69">
        <v>1788</v>
      </c>
      <c r="EC10" s="69">
        <v>2120</v>
      </c>
      <c r="ED10" s="69">
        <v>2393</v>
      </c>
      <c r="EE10" s="69">
        <v>2196</v>
      </c>
      <c r="EF10" s="69">
        <v>1499</v>
      </c>
      <c r="EG10" s="69">
        <v>1829</v>
      </c>
      <c r="EH10" s="69">
        <v>1858</v>
      </c>
      <c r="EI10" s="69">
        <v>1987</v>
      </c>
      <c r="EJ10" s="69">
        <v>2041</v>
      </c>
      <c r="EK10" s="69">
        <v>1586</v>
      </c>
      <c r="EL10" s="69">
        <v>1681</v>
      </c>
      <c r="EM10" s="69">
        <v>2512</v>
      </c>
      <c r="EN10" s="69">
        <v>2846</v>
      </c>
      <c r="EO10" s="69">
        <v>3030</v>
      </c>
      <c r="EP10" s="69">
        <v>3522</v>
      </c>
      <c r="EQ10" s="69">
        <v>3296</v>
      </c>
      <c r="ER10" s="69">
        <v>3128</v>
      </c>
      <c r="ES10" s="69">
        <v>2481</v>
      </c>
      <c r="ET10" s="69">
        <v>838</v>
      </c>
      <c r="EU10" s="69">
        <v>924</v>
      </c>
      <c r="EV10" s="69">
        <v>1209</v>
      </c>
      <c r="EW10" s="69">
        <v>1474</v>
      </c>
      <c r="EX10" s="69">
        <v>1410</v>
      </c>
      <c r="EY10" s="69">
        <v>1902</v>
      </c>
      <c r="EZ10" s="69">
        <v>2596</v>
      </c>
      <c r="FA10" s="69">
        <v>2460</v>
      </c>
      <c r="FB10" s="69">
        <v>2599</v>
      </c>
      <c r="FC10" s="69">
        <v>2359</v>
      </c>
      <c r="FD10" s="69">
        <v>2122</v>
      </c>
      <c r="FE10" s="69">
        <v>2181</v>
      </c>
      <c r="FF10" s="69">
        <v>2474</v>
      </c>
      <c r="FG10" s="69">
        <v>1757</v>
      </c>
      <c r="FH10" s="69">
        <v>1691</v>
      </c>
      <c r="FI10" s="69">
        <v>1627</v>
      </c>
      <c r="FJ10" s="69">
        <v>1295</v>
      </c>
      <c r="FK10" s="69">
        <v>1553</v>
      </c>
      <c r="FL10" s="69">
        <v>1492</v>
      </c>
      <c r="FM10" s="69">
        <v>1640</v>
      </c>
      <c r="FN10" s="69">
        <v>1949</v>
      </c>
      <c r="FO10" s="69">
        <v>2221</v>
      </c>
      <c r="FP10" s="49">
        <v>2246.2484123900003</v>
      </c>
      <c r="FQ10" s="69">
        <v>2220.6868515700003</v>
      </c>
      <c r="FR10" s="69">
        <v>2019.1207286700001</v>
      </c>
      <c r="FS10" s="69">
        <v>2187.94232061</v>
      </c>
      <c r="FT10" s="69">
        <v>2117.0567967899997</v>
      </c>
      <c r="FU10" s="69">
        <v>1632.2471107000001</v>
      </c>
      <c r="FV10" s="69">
        <v>1762.9157396300002</v>
      </c>
      <c r="FW10" s="69">
        <v>1912.3931977900004</v>
      </c>
      <c r="FX10" s="69">
        <v>1824.8202315900005</v>
      </c>
      <c r="FY10" s="69">
        <v>2421.7423593599997</v>
      </c>
      <c r="FZ10" s="69">
        <v>2314.7385365300011</v>
      </c>
      <c r="GA10" s="69">
        <v>2008.6295303700001</v>
      </c>
      <c r="GB10" s="49">
        <v>1843.6792496799997</v>
      </c>
      <c r="GC10" s="69">
        <v>1818.3839296999997</v>
      </c>
      <c r="GD10" s="304">
        <v>4466.9352639600002</v>
      </c>
      <c r="GE10" s="154">
        <v>65.971573828976517</v>
      </c>
      <c r="GF10" s="49">
        <v>3662.0631793799994</v>
      </c>
      <c r="GG10" s="154">
        <v>62.86803741424891</v>
      </c>
    </row>
    <row r="11" spans="1:189" s="120" customFormat="1" ht="27" customHeight="1">
      <c r="A11" s="96" t="str">
        <f>IF(I!$A$1=1,B11,C11)</f>
        <v>Зміна до відповідного періоду минулого року, %</v>
      </c>
      <c r="B11" s="36" t="s">
        <v>3</v>
      </c>
      <c r="C11" s="37" t="s">
        <v>25</v>
      </c>
      <c r="D11" s="38">
        <v>8.0571296581011893</v>
      </c>
      <c r="E11" s="39">
        <v>4.3358992044727529</v>
      </c>
      <c r="F11" s="39">
        <v>5.0410515494870225</v>
      </c>
      <c r="G11" s="39">
        <v>6.8175162480544884</v>
      </c>
      <c r="H11" s="39">
        <v>-4.8664555510484888</v>
      </c>
      <c r="I11" s="39">
        <v>-5.0066165290468376</v>
      </c>
      <c r="J11" s="39">
        <v>-4.8460543508265062</v>
      </c>
      <c r="K11" s="39">
        <v>1.6706145657943523</v>
      </c>
      <c r="L11" s="39">
        <v>-7.9778944170582946</v>
      </c>
      <c r="M11" s="39">
        <v>7.5548539216242006</v>
      </c>
      <c r="N11" s="39">
        <v>5.6629071801350932</v>
      </c>
      <c r="O11" s="39">
        <v>28.995948030983357</v>
      </c>
      <c r="P11" s="108">
        <v>33.333333333333314</v>
      </c>
      <c r="Q11" s="108">
        <v>29.733520336605892</v>
      </c>
      <c r="R11" s="108">
        <v>52.309612983770279</v>
      </c>
      <c r="S11" s="108">
        <v>9.9868593955321927</v>
      </c>
      <c r="T11" s="108">
        <v>54.166666666666686</v>
      </c>
      <c r="U11" s="108">
        <v>70.632530120481931</v>
      </c>
      <c r="V11" s="108">
        <v>-1.5128593040847278</v>
      </c>
      <c r="W11" s="108">
        <v>17.857142857142861</v>
      </c>
      <c r="X11" s="108">
        <v>33.01204819277109</v>
      </c>
      <c r="Y11" s="108">
        <v>9.4961240310077528</v>
      </c>
      <c r="Z11" s="108">
        <v>48.173076923076934</v>
      </c>
      <c r="AA11" s="108">
        <v>8.2191780821917888</v>
      </c>
      <c r="AB11" s="108">
        <v>45.165094339622641</v>
      </c>
      <c r="AC11" s="108">
        <v>16.324324324324337</v>
      </c>
      <c r="AD11" s="108">
        <v>21.06557377049181</v>
      </c>
      <c r="AE11" s="108">
        <v>67.98088410991636</v>
      </c>
      <c r="AF11" s="108">
        <v>50.289575289575282</v>
      </c>
      <c r="AG11" s="108">
        <v>12.44483671668138</v>
      </c>
      <c r="AH11" s="108">
        <v>65.74500768049154</v>
      </c>
      <c r="AI11" s="108">
        <v>43.469174503657257</v>
      </c>
      <c r="AJ11" s="108">
        <v>51.630434782608688</v>
      </c>
      <c r="AK11" s="108">
        <v>82.300884955752196</v>
      </c>
      <c r="AL11" s="108">
        <v>24.269954574951342</v>
      </c>
      <c r="AM11" s="108">
        <v>25.45710267229255</v>
      </c>
      <c r="AN11" s="108">
        <v>20.877335499593826</v>
      </c>
      <c r="AO11" s="108">
        <v>30.390334572490701</v>
      </c>
      <c r="AP11" s="108">
        <v>-14.556533513879486</v>
      </c>
      <c r="AQ11" s="108">
        <v>-9.2460881934566146</v>
      </c>
      <c r="AR11" s="108">
        <v>-35.452793834296727</v>
      </c>
      <c r="AS11" s="108">
        <v>-21.428571428571431</v>
      </c>
      <c r="AT11" s="108">
        <v>0.83410565338274978</v>
      </c>
      <c r="AU11" s="108">
        <v>0.80116533139111823</v>
      </c>
      <c r="AV11" s="108">
        <v>-14.635603345280771</v>
      </c>
      <c r="AW11" s="108">
        <v>-9.1747572815533971</v>
      </c>
      <c r="AX11" s="108">
        <v>-2.402088772845957</v>
      </c>
      <c r="AY11" s="108">
        <v>10.08968609865471</v>
      </c>
      <c r="AZ11" s="108">
        <v>-13.508064516129039</v>
      </c>
      <c r="BA11" s="108">
        <v>-6.200997861724872</v>
      </c>
      <c r="BB11" s="108">
        <v>14.58003169572109</v>
      </c>
      <c r="BC11" s="108">
        <v>8.7774294670846444</v>
      </c>
      <c r="BD11" s="108">
        <v>34.228855721393018</v>
      </c>
      <c r="BE11" s="108">
        <v>-4.5954045954046023</v>
      </c>
      <c r="BF11" s="108">
        <v>21.875</v>
      </c>
      <c r="BG11" s="108">
        <v>2.3843930635838291</v>
      </c>
      <c r="BH11" s="108">
        <v>8.5374387683694977</v>
      </c>
      <c r="BI11" s="108">
        <v>-15.018706574024591</v>
      </c>
      <c r="BJ11" s="108">
        <v>-20.43873729266987</v>
      </c>
      <c r="BK11" s="108">
        <v>-20.672097759674131</v>
      </c>
      <c r="BL11" s="108">
        <v>-15.384615384615387</v>
      </c>
      <c r="BM11" s="108">
        <v>-10.714285714285708</v>
      </c>
      <c r="BN11" s="108">
        <v>-18.948824343015218</v>
      </c>
      <c r="BO11" s="108">
        <v>-22.478386167146965</v>
      </c>
      <c r="BP11" s="108">
        <v>-27.427724240177909</v>
      </c>
      <c r="BQ11" s="108">
        <v>9.2146596858638787</v>
      </c>
      <c r="BR11" s="108">
        <v>-19.607843137254903</v>
      </c>
      <c r="BS11" s="108">
        <v>-14.396612561750175</v>
      </c>
      <c r="BT11" s="108">
        <v>-14.184397163120565</v>
      </c>
      <c r="BU11" s="108">
        <v>-12.012578616352201</v>
      </c>
      <c r="BV11" s="108">
        <v>-4.8419636852723613</v>
      </c>
      <c r="BW11" s="108">
        <v>-2.4390243902439011</v>
      </c>
      <c r="BX11" s="108">
        <v>-19.926538108356297</v>
      </c>
      <c r="BY11" s="108">
        <v>-2.8085106382978609</v>
      </c>
      <c r="BZ11" s="108">
        <v>7.3378839590443761</v>
      </c>
      <c r="CA11" s="108">
        <v>18.40148698884758</v>
      </c>
      <c r="CB11" s="108">
        <v>11.133810010214489</v>
      </c>
      <c r="CC11" s="108">
        <v>7.094918504314478</v>
      </c>
      <c r="CD11" s="108">
        <v>-1.3133208255159445</v>
      </c>
      <c r="CE11" s="108">
        <v>5.5234954657872919</v>
      </c>
      <c r="CF11" s="108">
        <v>-3.4560480841472554</v>
      </c>
      <c r="CG11" s="108">
        <v>2.9306647605432374</v>
      </c>
      <c r="CH11" s="108">
        <v>22.049469964664297</v>
      </c>
      <c r="CI11" s="108">
        <v>12.828947368421069</v>
      </c>
      <c r="CJ11" s="108">
        <v>55.389908256880716</v>
      </c>
      <c r="CK11" s="108">
        <v>15.936952714535906</v>
      </c>
      <c r="CL11" s="108">
        <v>49.205087440381561</v>
      </c>
      <c r="CM11" s="108">
        <v>14.913657770800626</v>
      </c>
      <c r="CN11" s="108">
        <v>30.238970588235304</v>
      </c>
      <c r="CO11" s="108">
        <v>10.205908683974926</v>
      </c>
      <c r="CP11" s="108">
        <v>10.741444866920148</v>
      </c>
      <c r="CQ11" s="108">
        <v>17.5</v>
      </c>
      <c r="CR11" s="108">
        <v>22.41245136186771</v>
      </c>
      <c r="CS11" s="108">
        <v>11.597222222222214</v>
      </c>
      <c r="CT11" s="108">
        <v>-2.7793862188766667</v>
      </c>
      <c r="CU11" s="108">
        <v>-10.029154518950435</v>
      </c>
      <c r="CV11" s="108">
        <v>4.1328413284132921</v>
      </c>
      <c r="CW11" s="108">
        <v>2.6435045317220585</v>
      </c>
      <c r="CX11" s="108">
        <v>-16.355887053809269</v>
      </c>
      <c r="CY11" s="108">
        <v>8.0601092896174862</v>
      </c>
      <c r="CZ11" s="108">
        <v>-3.3874382498235747</v>
      </c>
      <c r="DA11" s="108">
        <v>-0.40617384240454157</v>
      </c>
      <c r="DB11" s="108">
        <v>7.9828326180257534</v>
      </c>
      <c r="DC11" s="108">
        <v>6.4494680851063748</v>
      </c>
      <c r="DD11" s="108">
        <v>-9.7902097902097864</v>
      </c>
      <c r="DE11" s="108">
        <v>15.743621655258238</v>
      </c>
      <c r="DF11" s="108">
        <v>27.099463966646823</v>
      </c>
      <c r="DG11" s="108">
        <v>16.979909267660403</v>
      </c>
      <c r="DH11" s="108">
        <v>22.891566265060234</v>
      </c>
      <c r="DI11" s="108">
        <v>26.857983811626184</v>
      </c>
      <c r="DJ11" s="108">
        <v>19.808917197452232</v>
      </c>
      <c r="DK11" s="108">
        <v>8.0910240202275645</v>
      </c>
      <c r="DL11" s="108">
        <v>34.112490869247637</v>
      </c>
      <c r="DM11" s="108">
        <v>3.0179445350733971</v>
      </c>
      <c r="DN11" s="108">
        <v>36.406995230524643</v>
      </c>
      <c r="DO11" s="108">
        <v>19.737663960024989</v>
      </c>
      <c r="DP11" s="108">
        <v>29.386892177589857</v>
      </c>
      <c r="DQ11" s="108">
        <v>22.150537634408593</v>
      </c>
      <c r="DR11" s="108">
        <v>0.74976569821929218</v>
      </c>
      <c r="DS11" s="108">
        <v>15.56786703601108</v>
      </c>
      <c r="DT11" s="108">
        <v>14.244521337946935</v>
      </c>
      <c r="DU11" s="108">
        <v>0.6380510440835252</v>
      </c>
      <c r="DV11" s="108">
        <v>2.2328548644338042</v>
      </c>
      <c r="DW11" s="108">
        <v>6.5497076023391685</v>
      </c>
      <c r="DX11" s="108">
        <v>-13.398692810457518</v>
      </c>
      <c r="DY11" s="108">
        <v>-5.0673000791765617</v>
      </c>
      <c r="DZ11" s="108">
        <v>-16.142191142191137</v>
      </c>
      <c r="EA11" s="108">
        <v>3.0255607720396398</v>
      </c>
      <c r="EB11" s="108">
        <v>-2.6143790849673252</v>
      </c>
      <c r="EC11" s="108">
        <v>-6.6901408450704309</v>
      </c>
      <c r="ED11" s="108">
        <v>11.302325581395351</v>
      </c>
      <c r="EE11" s="108">
        <v>5.2732502396931835</v>
      </c>
      <c r="EF11" s="108">
        <v>-24.3311458859162</v>
      </c>
      <c r="EG11" s="108">
        <v>5.417867435158513</v>
      </c>
      <c r="EH11" s="108">
        <v>-3.380135205408223</v>
      </c>
      <c r="EI11" s="108">
        <v>9.0559824368825446</v>
      </c>
      <c r="EJ11" s="108">
        <v>28.364779874213838</v>
      </c>
      <c r="EK11" s="108">
        <v>32.276897414512092</v>
      </c>
      <c r="EL11" s="108">
        <v>16.817234190410019</v>
      </c>
      <c r="EM11" s="108">
        <v>27.189873417721515</v>
      </c>
      <c r="EN11" s="108">
        <v>59.172259507829978</v>
      </c>
      <c r="EO11" s="108">
        <v>42.924528301886795</v>
      </c>
      <c r="EP11" s="108">
        <v>47.179272879231092</v>
      </c>
      <c r="EQ11" s="108">
        <v>50.091074681238609</v>
      </c>
      <c r="ER11" s="108">
        <v>108.6724482988659</v>
      </c>
      <c r="ES11" s="108">
        <v>35.647895024603628</v>
      </c>
      <c r="ET11" s="108">
        <v>-54.897739504843919</v>
      </c>
      <c r="EU11" s="108">
        <v>-53.497735279315549</v>
      </c>
      <c r="EV11" s="108">
        <v>-40.764331210191088</v>
      </c>
      <c r="EW11" s="108">
        <v>-7.0617906683480385</v>
      </c>
      <c r="EX11" s="108">
        <v>-16.121356335514577</v>
      </c>
      <c r="EY11" s="108">
        <v>-24.283439490445858</v>
      </c>
      <c r="EZ11" s="108">
        <v>-8.7842586085734382</v>
      </c>
      <c r="FA11" s="108">
        <v>-18.811881188118804</v>
      </c>
      <c r="FB11" s="108">
        <v>-26.206700738216924</v>
      </c>
      <c r="FC11" s="108">
        <v>-28.428398058252426</v>
      </c>
      <c r="FD11" s="108">
        <v>-32.161125319693099</v>
      </c>
      <c r="FE11" s="108">
        <v>-12.091898428053199</v>
      </c>
      <c r="FF11" s="108">
        <v>195.2267303102625</v>
      </c>
      <c r="FG11" s="108">
        <v>90.151515151515156</v>
      </c>
      <c r="FH11" s="108">
        <v>39.867659222497934</v>
      </c>
      <c r="FI11" s="108">
        <v>10.379918588873821</v>
      </c>
      <c r="FJ11" s="108">
        <v>-8.156028368794324</v>
      </c>
      <c r="FK11" s="108">
        <v>-18.349106203995788</v>
      </c>
      <c r="FL11" s="108">
        <v>-42.526964560862865</v>
      </c>
      <c r="FM11" s="108">
        <v>-33.333333333333343</v>
      </c>
      <c r="FN11" s="108">
        <v>-25.009619084263178</v>
      </c>
      <c r="FO11" s="108">
        <v>-5.849936413734639</v>
      </c>
      <c r="FP11" s="108">
        <v>5.8552503482563765</v>
      </c>
      <c r="FQ11" s="108">
        <v>1.8196630706098347</v>
      </c>
      <c r="FR11" s="108">
        <v>-18.38638930194017</v>
      </c>
      <c r="FS11" s="108">
        <v>24.527166796243606</v>
      </c>
      <c r="FT11" s="108">
        <v>25.195552737433459</v>
      </c>
      <c r="FU11" s="108">
        <v>0.32250219422249415</v>
      </c>
      <c r="FV11" s="108">
        <v>36.132489546718176</v>
      </c>
      <c r="FW11" s="108">
        <v>23.141867211204143</v>
      </c>
      <c r="FX11" s="108">
        <v>22.306986031501367</v>
      </c>
      <c r="FY11" s="108">
        <v>47.667217034146319</v>
      </c>
      <c r="FZ11" s="108">
        <v>18.765445691636785</v>
      </c>
      <c r="GA11" s="108">
        <v>-9.5619301949572275</v>
      </c>
      <c r="GB11" s="108">
        <v>-17.921845174802755</v>
      </c>
      <c r="GC11" s="108">
        <v>-18.116148235199262</v>
      </c>
      <c r="GD11" s="302">
        <v>3.8097900060422916</v>
      </c>
      <c r="GE11" s="108"/>
      <c r="GF11" s="108">
        <v>-18.018440765726936</v>
      </c>
      <c r="GG11" s="108"/>
    </row>
    <row r="12" spans="1:189" s="120" customFormat="1" ht="27" customHeight="1">
      <c r="A12" s="98" t="str">
        <f>IF(I!$A$1=1,B12,C12)</f>
        <v>Мінеральні продукти</v>
      </c>
      <c r="B12" s="46" t="s">
        <v>6</v>
      </c>
      <c r="C12" s="47" t="s">
        <v>28</v>
      </c>
      <c r="D12" s="48">
        <v>334</v>
      </c>
      <c r="E12" s="49">
        <v>329</v>
      </c>
      <c r="F12" s="49">
        <v>313</v>
      </c>
      <c r="G12" s="49">
        <v>336</v>
      </c>
      <c r="H12" s="49">
        <v>448</v>
      </c>
      <c r="I12" s="49">
        <v>457</v>
      </c>
      <c r="J12" s="49">
        <v>516</v>
      </c>
      <c r="K12" s="49">
        <v>501</v>
      </c>
      <c r="L12" s="49">
        <v>467</v>
      </c>
      <c r="M12" s="49">
        <v>426</v>
      </c>
      <c r="N12" s="49">
        <v>511</v>
      </c>
      <c r="O12" s="49">
        <v>438</v>
      </c>
      <c r="P12" s="49">
        <v>426</v>
      </c>
      <c r="Q12" s="49">
        <v>469</v>
      </c>
      <c r="R12" s="49">
        <v>610</v>
      </c>
      <c r="S12" s="49">
        <v>598</v>
      </c>
      <c r="T12" s="49">
        <v>636</v>
      </c>
      <c r="U12" s="49">
        <v>646</v>
      </c>
      <c r="V12" s="49">
        <v>619</v>
      </c>
      <c r="W12" s="49">
        <v>579</v>
      </c>
      <c r="X12" s="49">
        <v>624</v>
      </c>
      <c r="Y12" s="49">
        <v>552</v>
      </c>
      <c r="Z12" s="49">
        <v>607</v>
      </c>
      <c r="AA12" s="49">
        <v>585</v>
      </c>
      <c r="AB12" s="49">
        <v>529</v>
      </c>
      <c r="AC12" s="49">
        <v>491</v>
      </c>
      <c r="AD12" s="49">
        <v>554</v>
      </c>
      <c r="AE12" s="49">
        <v>545.46549700000003</v>
      </c>
      <c r="AF12" s="49">
        <v>563.17347799999993</v>
      </c>
      <c r="AG12" s="49">
        <v>507.71647400000001</v>
      </c>
      <c r="AH12" s="49">
        <v>550</v>
      </c>
      <c r="AI12" s="49">
        <v>549</v>
      </c>
      <c r="AJ12" s="49">
        <v>484</v>
      </c>
      <c r="AK12" s="49">
        <v>537</v>
      </c>
      <c r="AL12" s="49">
        <v>511</v>
      </c>
      <c r="AM12" s="49">
        <v>483</v>
      </c>
      <c r="AN12" s="49">
        <v>531</v>
      </c>
      <c r="AO12" s="49">
        <v>400</v>
      </c>
      <c r="AP12" s="49">
        <v>505</v>
      </c>
      <c r="AQ12" s="49">
        <v>698</v>
      </c>
      <c r="AR12" s="49">
        <v>651</v>
      </c>
      <c r="AS12" s="49">
        <v>471</v>
      </c>
      <c r="AT12" s="49">
        <v>586</v>
      </c>
      <c r="AU12" s="49">
        <v>550</v>
      </c>
      <c r="AV12" s="49">
        <v>566</v>
      </c>
      <c r="AW12" s="49">
        <v>368</v>
      </c>
      <c r="AX12" s="49">
        <v>438</v>
      </c>
      <c r="AY12" s="49">
        <v>542</v>
      </c>
      <c r="AZ12" s="49">
        <v>522</v>
      </c>
      <c r="BA12" s="49">
        <v>472</v>
      </c>
      <c r="BB12" s="49">
        <v>578</v>
      </c>
      <c r="BC12" s="49">
        <v>581</v>
      </c>
      <c r="BD12" s="49">
        <v>534</v>
      </c>
      <c r="BE12" s="49">
        <v>467</v>
      </c>
      <c r="BF12" s="49">
        <v>457</v>
      </c>
      <c r="BG12" s="49">
        <v>403</v>
      </c>
      <c r="BH12" s="49">
        <v>374</v>
      </c>
      <c r="BI12" s="49">
        <v>322</v>
      </c>
      <c r="BJ12" s="49">
        <v>319</v>
      </c>
      <c r="BK12" s="49">
        <v>262</v>
      </c>
      <c r="BL12" s="49">
        <v>256</v>
      </c>
      <c r="BM12" s="49">
        <v>222</v>
      </c>
      <c r="BN12" s="49">
        <v>254</v>
      </c>
      <c r="BO12" s="49">
        <v>214</v>
      </c>
      <c r="BP12" s="49">
        <v>210</v>
      </c>
      <c r="BQ12" s="49">
        <v>257</v>
      </c>
      <c r="BR12" s="49">
        <v>247</v>
      </c>
      <c r="BS12" s="49">
        <v>194</v>
      </c>
      <c r="BT12" s="49">
        <v>240</v>
      </c>
      <c r="BU12" s="49">
        <v>202</v>
      </c>
      <c r="BV12" s="49">
        <v>186</v>
      </c>
      <c r="BW12" s="49">
        <v>190</v>
      </c>
      <c r="BX12" s="49">
        <v>142</v>
      </c>
      <c r="BY12" s="49">
        <v>146</v>
      </c>
      <c r="BZ12" s="49">
        <v>168</v>
      </c>
      <c r="CA12" s="49">
        <v>216</v>
      </c>
      <c r="CB12" s="49">
        <v>228</v>
      </c>
      <c r="CC12" s="49">
        <v>187</v>
      </c>
      <c r="CD12" s="49">
        <v>204</v>
      </c>
      <c r="CE12" s="49">
        <v>219</v>
      </c>
      <c r="CF12" s="49">
        <v>181</v>
      </c>
      <c r="CG12" s="49">
        <v>201</v>
      </c>
      <c r="CH12" s="49">
        <v>230</v>
      </c>
      <c r="CI12" s="49">
        <v>269</v>
      </c>
      <c r="CJ12" s="49">
        <v>244</v>
      </c>
      <c r="CK12" s="49">
        <v>290</v>
      </c>
      <c r="CL12" s="49">
        <v>341</v>
      </c>
      <c r="CM12" s="49">
        <v>334</v>
      </c>
      <c r="CN12" s="49">
        <v>294</v>
      </c>
      <c r="CO12" s="49">
        <v>278</v>
      </c>
      <c r="CP12" s="49">
        <v>262</v>
      </c>
      <c r="CQ12" s="49">
        <v>275</v>
      </c>
      <c r="CR12" s="49">
        <v>336</v>
      </c>
      <c r="CS12" s="49">
        <v>302</v>
      </c>
      <c r="CT12" s="49">
        <v>271</v>
      </c>
      <c r="CU12" s="49">
        <v>290</v>
      </c>
      <c r="CV12" s="49">
        <v>315</v>
      </c>
      <c r="CW12" s="49">
        <v>300</v>
      </c>
      <c r="CX12" s="49">
        <v>331</v>
      </c>
      <c r="CY12" s="49">
        <v>290</v>
      </c>
      <c r="CZ12" s="49">
        <v>332</v>
      </c>
      <c r="DA12" s="49">
        <v>310</v>
      </c>
      <c r="DB12" s="49">
        <v>330</v>
      </c>
      <c r="DC12" s="49">
        <v>352</v>
      </c>
      <c r="DD12" s="49">
        <v>304</v>
      </c>
      <c r="DE12" s="49">
        <v>336</v>
      </c>
      <c r="DF12" s="49">
        <v>350</v>
      </c>
      <c r="DG12" s="49">
        <v>333</v>
      </c>
      <c r="DH12" s="49">
        <v>314</v>
      </c>
      <c r="DI12" s="49">
        <v>317</v>
      </c>
      <c r="DJ12" s="49">
        <v>393</v>
      </c>
      <c r="DK12" s="49">
        <v>381</v>
      </c>
      <c r="DL12" s="49">
        <v>466</v>
      </c>
      <c r="DM12" s="49">
        <v>370</v>
      </c>
      <c r="DN12" s="49">
        <v>455</v>
      </c>
      <c r="DO12" s="49">
        <v>485</v>
      </c>
      <c r="DP12" s="49">
        <v>351</v>
      </c>
      <c r="DQ12" s="49">
        <v>286</v>
      </c>
      <c r="DR12" s="49">
        <v>282</v>
      </c>
      <c r="DS12" s="49">
        <v>305</v>
      </c>
      <c r="DT12" s="49">
        <v>371</v>
      </c>
      <c r="DU12" s="69">
        <v>362</v>
      </c>
      <c r="DV12" s="69">
        <v>406</v>
      </c>
      <c r="DW12" s="69">
        <v>427</v>
      </c>
      <c r="DX12" s="69">
        <v>300</v>
      </c>
      <c r="DY12" s="69">
        <v>383</v>
      </c>
      <c r="DZ12" s="69">
        <v>357</v>
      </c>
      <c r="EA12" s="69">
        <v>386</v>
      </c>
      <c r="EB12" s="69">
        <v>436</v>
      </c>
      <c r="EC12" s="69">
        <v>463</v>
      </c>
      <c r="ED12" s="69">
        <v>465</v>
      </c>
      <c r="EE12" s="69">
        <v>607</v>
      </c>
      <c r="EF12" s="69">
        <v>559</v>
      </c>
      <c r="EG12" s="69">
        <v>629</v>
      </c>
      <c r="EH12" s="69">
        <v>710</v>
      </c>
      <c r="EI12" s="69">
        <v>760</v>
      </c>
      <c r="EJ12" s="69">
        <v>863</v>
      </c>
      <c r="EK12" s="69">
        <v>866</v>
      </c>
      <c r="EL12" s="69">
        <v>867</v>
      </c>
      <c r="EM12" s="69">
        <v>853</v>
      </c>
      <c r="EN12" s="69">
        <v>556</v>
      </c>
      <c r="EO12" s="69">
        <v>457</v>
      </c>
      <c r="EP12" s="69">
        <v>393</v>
      </c>
      <c r="EQ12" s="69">
        <v>361</v>
      </c>
      <c r="ER12" s="69">
        <v>446</v>
      </c>
      <c r="ES12" s="69">
        <v>524</v>
      </c>
      <c r="ET12" s="69">
        <v>517</v>
      </c>
      <c r="EU12" s="69">
        <v>441</v>
      </c>
      <c r="EV12" s="69">
        <v>406</v>
      </c>
      <c r="EW12" s="69">
        <v>324</v>
      </c>
      <c r="EX12" s="69">
        <v>292</v>
      </c>
      <c r="EY12" s="69">
        <v>305</v>
      </c>
      <c r="EZ12" s="69">
        <v>335</v>
      </c>
      <c r="FA12" s="69">
        <v>246</v>
      </c>
      <c r="FB12" s="69">
        <v>120</v>
      </c>
      <c r="FC12" s="69">
        <v>153</v>
      </c>
      <c r="FD12" s="69">
        <v>153</v>
      </c>
      <c r="FE12" s="69">
        <v>155</v>
      </c>
      <c r="FF12" s="69">
        <v>202</v>
      </c>
      <c r="FG12" s="69">
        <v>240</v>
      </c>
      <c r="FH12" s="69">
        <v>231</v>
      </c>
      <c r="FI12" s="69">
        <v>202</v>
      </c>
      <c r="FJ12" s="69">
        <v>184</v>
      </c>
      <c r="FK12" s="69">
        <v>173</v>
      </c>
      <c r="FL12" s="69">
        <v>177</v>
      </c>
      <c r="FM12" s="69">
        <v>194</v>
      </c>
      <c r="FN12" s="69">
        <v>179</v>
      </c>
      <c r="FO12" s="69">
        <v>172</v>
      </c>
      <c r="FP12" s="49">
        <v>323.89628207000004</v>
      </c>
      <c r="FQ12" s="69">
        <v>287.30755991999996</v>
      </c>
      <c r="FR12" s="69">
        <v>333.01774624000001</v>
      </c>
      <c r="FS12" s="69">
        <v>297.97750545000002</v>
      </c>
      <c r="FT12" s="69">
        <v>263.51201643999997</v>
      </c>
      <c r="FU12" s="69">
        <v>262.43732777000002</v>
      </c>
      <c r="FV12" s="69">
        <v>253.69699035000002</v>
      </c>
      <c r="FW12" s="69">
        <v>226.30636745999999</v>
      </c>
      <c r="FX12" s="69">
        <v>169.87857058</v>
      </c>
      <c r="FY12" s="69">
        <v>199.26782664999999</v>
      </c>
      <c r="FZ12" s="69">
        <v>223.14754260000001</v>
      </c>
      <c r="GA12" s="69">
        <v>301.89967840000003</v>
      </c>
      <c r="GB12" s="49">
        <v>266.43767091000001</v>
      </c>
      <c r="GC12" s="69">
        <v>225.93721914000002</v>
      </c>
      <c r="GD12" s="304">
        <v>611.20384199</v>
      </c>
      <c r="GE12" s="154">
        <v>9.0267883915226701</v>
      </c>
      <c r="GF12" s="49">
        <v>492.37489005000003</v>
      </c>
      <c r="GG12" s="154">
        <v>8.4527878120171671</v>
      </c>
    </row>
    <row r="13" spans="1:189" s="120" customFormat="1" ht="27" customHeight="1">
      <c r="A13" s="96" t="str">
        <f>IF(I!$A$1=1,B13,C13)</f>
        <v>Зміна до відповідного періоду минулого року, %</v>
      </c>
      <c r="B13" s="36" t="s">
        <v>3</v>
      </c>
      <c r="C13" s="37" t="s">
        <v>25</v>
      </c>
      <c r="D13" s="38">
        <v>75.651106075927487</v>
      </c>
      <c r="E13" s="39">
        <v>93.324992737720578</v>
      </c>
      <c r="F13" s="39">
        <v>61.246675721827245</v>
      </c>
      <c r="G13" s="39">
        <v>39.206708239876207</v>
      </c>
      <c r="H13" s="39">
        <v>121.34750287908327</v>
      </c>
      <c r="I13" s="39">
        <v>110.20774999993321</v>
      </c>
      <c r="J13" s="39">
        <v>108.69718801079591</v>
      </c>
      <c r="K13" s="39">
        <v>98.394793102425126</v>
      </c>
      <c r="L13" s="39">
        <v>49.275485257607443</v>
      </c>
      <c r="M13" s="39">
        <v>46.910061529151733</v>
      </c>
      <c r="N13" s="39">
        <v>58.936192816492621</v>
      </c>
      <c r="O13" s="39">
        <v>11.442224635380398</v>
      </c>
      <c r="P13" s="108">
        <v>27.544910179640709</v>
      </c>
      <c r="Q13" s="108">
        <v>42.553191489361694</v>
      </c>
      <c r="R13" s="108">
        <v>94.888178913738017</v>
      </c>
      <c r="S13" s="108">
        <v>77.976190476190453</v>
      </c>
      <c r="T13" s="108">
        <v>41.964285714285722</v>
      </c>
      <c r="U13" s="108">
        <v>41.356673960612682</v>
      </c>
      <c r="V13" s="108">
        <v>19.961240310077514</v>
      </c>
      <c r="W13" s="108">
        <v>15.568862275449092</v>
      </c>
      <c r="X13" s="108">
        <v>33.618843683083526</v>
      </c>
      <c r="Y13" s="108">
        <v>29.577464788732414</v>
      </c>
      <c r="Z13" s="108">
        <v>18.786692759295505</v>
      </c>
      <c r="AA13" s="108">
        <v>33.561643835616451</v>
      </c>
      <c r="AB13" s="108">
        <v>24.178403755868544</v>
      </c>
      <c r="AC13" s="108">
        <v>4.6908315565032126</v>
      </c>
      <c r="AD13" s="108">
        <v>-9.1803278688524586</v>
      </c>
      <c r="AE13" s="108">
        <v>-8.7850339464882836</v>
      </c>
      <c r="AF13" s="108">
        <v>-11.45071100628931</v>
      </c>
      <c r="AG13" s="108">
        <v>-21.406118575851394</v>
      </c>
      <c r="AH13" s="108">
        <v>-11.147011308562199</v>
      </c>
      <c r="AI13" s="108">
        <v>-5.1813471502590573</v>
      </c>
      <c r="AJ13" s="108">
        <v>-22.435897435897431</v>
      </c>
      <c r="AK13" s="108">
        <v>-2.7173913043478279</v>
      </c>
      <c r="AL13" s="108">
        <v>-15.815485996705107</v>
      </c>
      <c r="AM13" s="108">
        <v>-17.435897435897445</v>
      </c>
      <c r="AN13" s="108">
        <v>0.37807183364839148</v>
      </c>
      <c r="AO13" s="108">
        <v>-18.533604887983699</v>
      </c>
      <c r="AP13" s="108">
        <v>-8.8447653429602866</v>
      </c>
      <c r="AQ13" s="108">
        <v>27.964097424845917</v>
      </c>
      <c r="AR13" s="108">
        <v>15.594932188905403</v>
      </c>
      <c r="AS13" s="108">
        <v>-7.2316885270104478</v>
      </c>
      <c r="AT13" s="108">
        <v>6.5454545454545467</v>
      </c>
      <c r="AU13" s="108">
        <v>0.1821493624772188</v>
      </c>
      <c r="AV13" s="108">
        <v>16.942148760330582</v>
      </c>
      <c r="AW13" s="108">
        <v>-31.471135940409681</v>
      </c>
      <c r="AX13" s="108">
        <v>-14.285714285714292</v>
      </c>
      <c r="AY13" s="108">
        <v>12.215320910973077</v>
      </c>
      <c r="AZ13" s="108">
        <v>-1.6949152542372872</v>
      </c>
      <c r="BA13" s="108">
        <v>18</v>
      </c>
      <c r="BB13" s="108">
        <v>14.455445544554451</v>
      </c>
      <c r="BC13" s="108">
        <v>-16.762177650429805</v>
      </c>
      <c r="BD13" s="108">
        <v>-17.972350230414747</v>
      </c>
      <c r="BE13" s="108">
        <v>-0.84925690021231048</v>
      </c>
      <c r="BF13" s="108">
        <v>-22.013651877133114</v>
      </c>
      <c r="BG13" s="108">
        <v>-26.72727272727272</v>
      </c>
      <c r="BH13" s="108">
        <v>-33.922261484098939</v>
      </c>
      <c r="BI13" s="108">
        <v>-12.5</v>
      </c>
      <c r="BJ13" s="108">
        <v>-27.168949771689498</v>
      </c>
      <c r="BK13" s="108">
        <v>-51.660516605166052</v>
      </c>
      <c r="BL13" s="108">
        <v>-50.957854406130274</v>
      </c>
      <c r="BM13" s="108">
        <v>-52.966101694915253</v>
      </c>
      <c r="BN13" s="108">
        <v>-56.055363321799305</v>
      </c>
      <c r="BO13" s="108">
        <v>-63.166953528399311</v>
      </c>
      <c r="BP13" s="108">
        <v>-60.674157303370784</v>
      </c>
      <c r="BQ13" s="108">
        <v>-44.9678800856531</v>
      </c>
      <c r="BR13" s="108">
        <v>-45.951859956236319</v>
      </c>
      <c r="BS13" s="108">
        <v>-51.861042183622828</v>
      </c>
      <c r="BT13" s="108">
        <v>-35.828877005347593</v>
      </c>
      <c r="BU13" s="108">
        <v>-37.267080745341616</v>
      </c>
      <c r="BV13" s="108">
        <v>-41.692789968652036</v>
      </c>
      <c r="BW13" s="108">
        <v>-27.48091603053436</v>
      </c>
      <c r="BX13" s="108">
        <v>-44.53125</v>
      </c>
      <c r="BY13" s="108">
        <v>-34.234234234234222</v>
      </c>
      <c r="BZ13" s="108">
        <v>-33.858267716535423</v>
      </c>
      <c r="CA13" s="108">
        <v>0.93457943925233167</v>
      </c>
      <c r="CB13" s="108">
        <v>8.5714285714285694</v>
      </c>
      <c r="CC13" s="108">
        <v>-27.237354085603116</v>
      </c>
      <c r="CD13" s="108">
        <v>-17.408906882591097</v>
      </c>
      <c r="CE13" s="108">
        <v>12.886597938144334</v>
      </c>
      <c r="CF13" s="108">
        <v>-24.583333333333329</v>
      </c>
      <c r="CG13" s="108">
        <v>-0.49504950495050082</v>
      </c>
      <c r="CH13" s="108">
        <v>23.655913978494624</v>
      </c>
      <c r="CI13" s="108">
        <v>41.578947368421041</v>
      </c>
      <c r="CJ13" s="108">
        <v>71.83098591549296</v>
      </c>
      <c r="CK13" s="108">
        <v>98.630136986301352</v>
      </c>
      <c r="CL13" s="108">
        <v>102.97619047619045</v>
      </c>
      <c r="CM13" s="108">
        <v>54.629629629629619</v>
      </c>
      <c r="CN13" s="108">
        <v>28.94736842105263</v>
      </c>
      <c r="CO13" s="108">
        <v>48.663101604278069</v>
      </c>
      <c r="CP13" s="108">
        <v>28.431372549019613</v>
      </c>
      <c r="CQ13" s="108">
        <v>25.570776255707756</v>
      </c>
      <c r="CR13" s="108">
        <v>85.635359116022101</v>
      </c>
      <c r="CS13" s="108">
        <v>50.24875621890547</v>
      </c>
      <c r="CT13" s="108">
        <v>17.826086956521749</v>
      </c>
      <c r="CU13" s="108">
        <v>7.8066914498141244</v>
      </c>
      <c r="CV13" s="108">
        <v>29.098360655737707</v>
      </c>
      <c r="CW13" s="108">
        <v>3.448275862068968</v>
      </c>
      <c r="CX13" s="108">
        <v>-2.9325513196480983</v>
      </c>
      <c r="CY13" s="108">
        <v>-13.17365269461078</v>
      </c>
      <c r="CZ13" s="108">
        <v>12.925170068027199</v>
      </c>
      <c r="DA13" s="108">
        <v>11.510791366906474</v>
      </c>
      <c r="DB13" s="108">
        <v>25.954198473282446</v>
      </c>
      <c r="DC13" s="108">
        <v>28</v>
      </c>
      <c r="DD13" s="108">
        <v>-9.5238095238095184</v>
      </c>
      <c r="DE13" s="108">
        <v>11.258278145695357</v>
      </c>
      <c r="DF13" s="108">
        <v>29.151291512915122</v>
      </c>
      <c r="DG13" s="108">
        <v>14.827586206896541</v>
      </c>
      <c r="DH13" s="108">
        <v>-0.31746031746031633</v>
      </c>
      <c r="DI13" s="108">
        <v>5.6666666666666572</v>
      </c>
      <c r="DJ13" s="108">
        <v>18.731117824773406</v>
      </c>
      <c r="DK13" s="108">
        <v>31.379310344827587</v>
      </c>
      <c r="DL13" s="108">
        <v>40.361445783132524</v>
      </c>
      <c r="DM13" s="108">
        <v>19.354838709677423</v>
      </c>
      <c r="DN13" s="108">
        <v>37.878787878787875</v>
      </c>
      <c r="DO13" s="108">
        <v>37.784090909090907</v>
      </c>
      <c r="DP13" s="108">
        <v>15.460526315789465</v>
      </c>
      <c r="DQ13" s="108">
        <v>-14.88095238095238</v>
      </c>
      <c r="DR13" s="108">
        <v>-19.428571428571431</v>
      </c>
      <c r="DS13" s="108">
        <v>-8.4084084084084054</v>
      </c>
      <c r="DT13" s="108">
        <v>18.152866242038229</v>
      </c>
      <c r="DU13" s="108">
        <v>14.195583596214504</v>
      </c>
      <c r="DV13" s="108">
        <v>3.30788804071247</v>
      </c>
      <c r="DW13" s="108">
        <v>12.073490813648306</v>
      </c>
      <c r="DX13" s="108">
        <v>-35.622317596566518</v>
      </c>
      <c r="DY13" s="108">
        <v>3.5135135135135158</v>
      </c>
      <c r="DZ13" s="108">
        <v>-21.538461538461533</v>
      </c>
      <c r="EA13" s="108">
        <v>-20.412371134020617</v>
      </c>
      <c r="EB13" s="108">
        <v>24.21652421652422</v>
      </c>
      <c r="EC13" s="108">
        <v>61.888111888111894</v>
      </c>
      <c r="ED13" s="108">
        <v>64.893617021276611</v>
      </c>
      <c r="EE13" s="108">
        <v>99.016393442622928</v>
      </c>
      <c r="EF13" s="108">
        <v>50.673854447439339</v>
      </c>
      <c r="EG13" s="108">
        <v>73.756906077348049</v>
      </c>
      <c r="EH13" s="108">
        <v>74.876847290640399</v>
      </c>
      <c r="EI13" s="108">
        <v>77.985948477751748</v>
      </c>
      <c r="EJ13" s="108">
        <v>187.66666666666663</v>
      </c>
      <c r="EK13" s="108">
        <v>126.10966057441254</v>
      </c>
      <c r="EL13" s="108">
        <v>142.85714285714283</v>
      </c>
      <c r="EM13" s="108">
        <v>120.9844559585492</v>
      </c>
      <c r="EN13" s="108">
        <v>27.522935779816507</v>
      </c>
      <c r="EO13" s="108">
        <v>-1.2958963282937361</v>
      </c>
      <c r="EP13" s="108">
        <v>-15.483870967741936</v>
      </c>
      <c r="EQ13" s="108">
        <v>-40.527182866556835</v>
      </c>
      <c r="ER13" s="108">
        <v>-20.21466905187836</v>
      </c>
      <c r="ES13" s="108">
        <v>-16.693163751987285</v>
      </c>
      <c r="ET13" s="108">
        <v>-27.183098591549296</v>
      </c>
      <c r="EU13" s="108">
        <v>-41.973684210526315</v>
      </c>
      <c r="EV13" s="108">
        <v>-52.954808806488991</v>
      </c>
      <c r="EW13" s="108">
        <v>-62.586605080831411</v>
      </c>
      <c r="EX13" s="108">
        <v>-66.320645905421003</v>
      </c>
      <c r="EY13" s="108">
        <v>-64.243845252051585</v>
      </c>
      <c r="EZ13" s="108">
        <v>-39.748201438848916</v>
      </c>
      <c r="FA13" s="108">
        <v>-46.170678336980309</v>
      </c>
      <c r="FB13" s="108">
        <v>-69.465648854961827</v>
      </c>
      <c r="FC13" s="108">
        <v>-57.617728531855953</v>
      </c>
      <c r="FD13" s="108">
        <v>-65.695067264573993</v>
      </c>
      <c r="FE13" s="108">
        <v>-70.419847328244273</v>
      </c>
      <c r="FF13" s="108">
        <v>-60.928433268858804</v>
      </c>
      <c r="FG13" s="108">
        <v>-45.578231292517003</v>
      </c>
      <c r="FH13" s="108">
        <v>-43.103448275862064</v>
      </c>
      <c r="FI13" s="108">
        <v>-37.654320987654323</v>
      </c>
      <c r="FJ13" s="108">
        <v>-36.986301369863014</v>
      </c>
      <c r="FK13" s="108">
        <v>-43.278688524590159</v>
      </c>
      <c r="FL13" s="108">
        <v>-47.164179104477611</v>
      </c>
      <c r="FM13" s="108">
        <v>-21.138211382113823</v>
      </c>
      <c r="FN13" s="108">
        <v>49.166666666666657</v>
      </c>
      <c r="FO13" s="108">
        <v>12.41830065359477</v>
      </c>
      <c r="FP13" s="108">
        <v>111.69691638562097</v>
      </c>
      <c r="FQ13" s="108">
        <v>85.359716077419336</v>
      </c>
      <c r="FR13" s="108">
        <v>64.860270415841597</v>
      </c>
      <c r="FS13" s="108">
        <v>24.157293937500015</v>
      </c>
      <c r="FT13" s="108">
        <v>14.074465991341967</v>
      </c>
      <c r="FU13" s="108">
        <v>29.919469193069318</v>
      </c>
      <c r="FV13" s="108">
        <v>37.878799103260889</v>
      </c>
      <c r="FW13" s="108">
        <v>30.812929167630045</v>
      </c>
      <c r="FX13" s="108">
        <v>-4.0234064519773938</v>
      </c>
      <c r="FY13" s="108">
        <v>2.7153745618556684</v>
      </c>
      <c r="FZ13" s="108">
        <v>24.663431620111737</v>
      </c>
      <c r="GA13" s="108">
        <v>75.523068837209308</v>
      </c>
      <c r="GB13" s="108">
        <v>-17.739818065457797</v>
      </c>
      <c r="GC13" s="108">
        <v>-21.36050328682208</v>
      </c>
      <c r="GD13" s="302">
        <v>98.442805840909102</v>
      </c>
      <c r="GE13" s="108"/>
      <c r="GF13" s="108">
        <v>-19.441787465390988</v>
      </c>
      <c r="GG13" s="108"/>
    </row>
    <row r="14" spans="1:189" s="120" customFormat="1" ht="38.25">
      <c r="A14" s="98" t="str">
        <f>IF(I!$A$1=1,B14,C14)</f>
        <v>Продукція хімічної та пов'язаних з нею галузей промисловості</v>
      </c>
      <c r="B14" s="46" t="s">
        <v>7</v>
      </c>
      <c r="C14" s="47" t="s">
        <v>29</v>
      </c>
      <c r="D14" s="48">
        <v>249</v>
      </c>
      <c r="E14" s="49">
        <v>292</v>
      </c>
      <c r="F14" s="49">
        <v>335</v>
      </c>
      <c r="G14" s="49">
        <v>323</v>
      </c>
      <c r="H14" s="49">
        <v>304</v>
      </c>
      <c r="I14" s="49">
        <v>290</v>
      </c>
      <c r="J14" s="49">
        <v>278</v>
      </c>
      <c r="K14" s="49">
        <v>403</v>
      </c>
      <c r="L14" s="49">
        <v>379</v>
      </c>
      <c r="M14" s="49">
        <v>357</v>
      </c>
      <c r="N14" s="49">
        <v>395</v>
      </c>
      <c r="O14" s="49">
        <v>395</v>
      </c>
      <c r="P14" s="49">
        <v>428</v>
      </c>
      <c r="Q14" s="49">
        <v>408</v>
      </c>
      <c r="R14" s="49">
        <v>443</v>
      </c>
      <c r="S14" s="49">
        <v>427</v>
      </c>
      <c r="T14" s="49">
        <v>454</v>
      </c>
      <c r="U14" s="49">
        <v>543</v>
      </c>
      <c r="V14" s="49">
        <v>458</v>
      </c>
      <c r="W14" s="49">
        <v>558</v>
      </c>
      <c r="X14" s="49">
        <v>603</v>
      </c>
      <c r="Y14" s="49">
        <v>526</v>
      </c>
      <c r="Z14" s="49">
        <v>582</v>
      </c>
      <c r="AA14" s="49">
        <v>611</v>
      </c>
      <c r="AB14" s="49">
        <v>430</v>
      </c>
      <c r="AC14" s="49">
        <v>441</v>
      </c>
      <c r="AD14" s="49">
        <v>542</v>
      </c>
      <c r="AE14" s="49">
        <v>420</v>
      </c>
      <c r="AF14" s="49">
        <v>539</v>
      </c>
      <c r="AG14" s="49">
        <v>511</v>
      </c>
      <c r="AH14" s="49">
        <v>657</v>
      </c>
      <c r="AI14" s="49">
        <v>553</v>
      </c>
      <c r="AJ14" s="49">
        <v>494</v>
      </c>
      <c r="AK14" s="49">
        <v>505</v>
      </c>
      <c r="AL14" s="49">
        <v>494</v>
      </c>
      <c r="AM14" s="49">
        <v>442</v>
      </c>
      <c r="AN14" s="49">
        <v>490</v>
      </c>
      <c r="AO14" s="49">
        <v>501</v>
      </c>
      <c r="AP14" s="49">
        <v>383</v>
      </c>
      <c r="AQ14" s="49">
        <v>490</v>
      </c>
      <c r="AR14" s="49">
        <v>497</v>
      </c>
      <c r="AS14" s="49">
        <v>442</v>
      </c>
      <c r="AT14" s="49">
        <v>476</v>
      </c>
      <c r="AU14" s="49">
        <v>467</v>
      </c>
      <c r="AV14" s="49">
        <v>334</v>
      </c>
      <c r="AW14" s="49">
        <v>317</v>
      </c>
      <c r="AX14" s="49">
        <v>337</v>
      </c>
      <c r="AY14" s="49">
        <v>336</v>
      </c>
      <c r="AZ14" s="49">
        <v>231</v>
      </c>
      <c r="BA14" s="49">
        <v>324</v>
      </c>
      <c r="BB14" s="49">
        <v>420</v>
      </c>
      <c r="BC14" s="49">
        <v>369</v>
      </c>
      <c r="BD14" s="49">
        <v>363</v>
      </c>
      <c r="BE14" s="49">
        <v>383</v>
      </c>
      <c r="BF14" s="49">
        <v>310</v>
      </c>
      <c r="BG14" s="49">
        <v>269</v>
      </c>
      <c r="BH14" s="49">
        <v>337</v>
      </c>
      <c r="BI14" s="49">
        <v>230</v>
      </c>
      <c r="BJ14" s="49">
        <v>263</v>
      </c>
      <c r="BK14" s="49">
        <v>231</v>
      </c>
      <c r="BL14" s="49">
        <v>181</v>
      </c>
      <c r="BM14" s="49">
        <v>183</v>
      </c>
      <c r="BN14" s="49">
        <v>281</v>
      </c>
      <c r="BO14" s="49">
        <v>197</v>
      </c>
      <c r="BP14" s="49">
        <v>196</v>
      </c>
      <c r="BQ14" s="49">
        <v>283</v>
      </c>
      <c r="BR14" s="49">
        <v>207</v>
      </c>
      <c r="BS14" s="49">
        <v>176</v>
      </c>
      <c r="BT14" s="49">
        <v>194</v>
      </c>
      <c r="BU14" s="49">
        <v>195</v>
      </c>
      <c r="BV14" s="49">
        <v>162</v>
      </c>
      <c r="BW14" s="49">
        <v>181</v>
      </c>
      <c r="BX14" s="49">
        <v>108</v>
      </c>
      <c r="BY14" s="49">
        <v>129</v>
      </c>
      <c r="BZ14" s="49">
        <v>163</v>
      </c>
      <c r="CA14" s="49">
        <v>138</v>
      </c>
      <c r="CB14" s="49">
        <v>143</v>
      </c>
      <c r="CC14" s="49">
        <v>171</v>
      </c>
      <c r="CD14" s="49">
        <v>194</v>
      </c>
      <c r="CE14" s="49">
        <v>159</v>
      </c>
      <c r="CF14" s="49">
        <v>142</v>
      </c>
      <c r="CG14" s="49">
        <v>144</v>
      </c>
      <c r="CH14" s="49">
        <v>153</v>
      </c>
      <c r="CI14" s="49">
        <v>188</v>
      </c>
      <c r="CJ14" s="49">
        <v>98</v>
      </c>
      <c r="CK14" s="49">
        <v>120</v>
      </c>
      <c r="CL14" s="49">
        <v>171</v>
      </c>
      <c r="CM14" s="49">
        <v>164</v>
      </c>
      <c r="CN14" s="49">
        <v>151</v>
      </c>
      <c r="CO14" s="49">
        <v>175</v>
      </c>
      <c r="CP14" s="49">
        <v>161</v>
      </c>
      <c r="CQ14" s="49">
        <v>199</v>
      </c>
      <c r="CR14" s="49">
        <v>186</v>
      </c>
      <c r="CS14" s="49">
        <v>197</v>
      </c>
      <c r="CT14" s="49">
        <v>199</v>
      </c>
      <c r="CU14" s="49">
        <v>231</v>
      </c>
      <c r="CV14" s="49">
        <v>152</v>
      </c>
      <c r="CW14" s="49">
        <v>174</v>
      </c>
      <c r="CX14" s="49">
        <v>189</v>
      </c>
      <c r="CY14" s="49">
        <v>204</v>
      </c>
      <c r="CZ14" s="49">
        <v>224</v>
      </c>
      <c r="DA14" s="49">
        <v>214</v>
      </c>
      <c r="DB14" s="49">
        <v>194</v>
      </c>
      <c r="DC14" s="49">
        <v>213</v>
      </c>
      <c r="DD14" s="49">
        <v>195</v>
      </c>
      <c r="DE14" s="49">
        <v>241</v>
      </c>
      <c r="DF14" s="49">
        <v>185</v>
      </c>
      <c r="DG14" s="49">
        <v>196</v>
      </c>
      <c r="DH14" s="49">
        <v>115</v>
      </c>
      <c r="DI14" s="49">
        <v>147</v>
      </c>
      <c r="DJ14" s="49">
        <v>157</v>
      </c>
      <c r="DK14" s="49">
        <v>182</v>
      </c>
      <c r="DL14" s="49">
        <v>185</v>
      </c>
      <c r="DM14" s="49">
        <v>188</v>
      </c>
      <c r="DN14" s="49">
        <v>190</v>
      </c>
      <c r="DO14" s="49">
        <v>186</v>
      </c>
      <c r="DP14" s="49">
        <v>200</v>
      </c>
      <c r="DQ14" s="49">
        <v>215</v>
      </c>
      <c r="DR14" s="49">
        <v>221</v>
      </c>
      <c r="DS14" s="49">
        <v>185</v>
      </c>
      <c r="DT14" s="49">
        <v>144</v>
      </c>
      <c r="DU14" s="69">
        <v>144</v>
      </c>
      <c r="DV14" s="69">
        <v>183</v>
      </c>
      <c r="DW14" s="69">
        <v>178</v>
      </c>
      <c r="DX14" s="69">
        <v>151</v>
      </c>
      <c r="DY14" s="69">
        <v>222</v>
      </c>
      <c r="DZ14" s="69">
        <v>237</v>
      </c>
      <c r="EA14" s="69">
        <v>183</v>
      </c>
      <c r="EB14" s="69">
        <v>209</v>
      </c>
      <c r="EC14" s="69">
        <v>217</v>
      </c>
      <c r="ED14" s="69">
        <v>218</v>
      </c>
      <c r="EE14" s="69">
        <v>222</v>
      </c>
      <c r="EF14" s="69">
        <v>150</v>
      </c>
      <c r="EG14" s="69">
        <v>171</v>
      </c>
      <c r="EH14" s="69">
        <v>206</v>
      </c>
      <c r="EI14" s="69">
        <v>247</v>
      </c>
      <c r="EJ14" s="69">
        <v>236</v>
      </c>
      <c r="EK14" s="69">
        <v>288</v>
      </c>
      <c r="EL14" s="69">
        <v>282</v>
      </c>
      <c r="EM14" s="69">
        <v>359</v>
      </c>
      <c r="EN14" s="69">
        <v>267</v>
      </c>
      <c r="EO14" s="69">
        <v>280</v>
      </c>
      <c r="EP14" s="69">
        <v>308</v>
      </c>
      <c r="EQ14" s="69">
        <v>379</v>
      </c>
      <c r="ER14" s="69">
        <v>227</v>
      </c>
      <c r="ES14" s="69">
        <v>197</v>
      </c>
      <c r="ET14" s="69">
        <v>83</v>
      </c>
      <c r="EU14" s="69">
        <v>133</v>
      </c>
      <c r="EV14" s="69">
        <v>109</v>
      </c>
      <c r="EW14" s="69">
        <v>137</v>
      </c>
      <c r="EX14" s="69">
        <v>127</v>
      </c>
      <c r="EY14" s="69">
        <v>129</v>
      </c>
      <c r="EZ14" s="69">
        <v>140</v>
      </c>
      <c r="FA14" s="69">
        <v>140</v>
      </c>
      <c r="FB14" s="69">
        <v>135</v>
      </c>
      <c r="FC14" s="69">
        <v>111</v>
      </c>
      <c r="FD14" s="69">
        <v>86</v>
      </c>
      <c r="FE14" s="69">
        <v>109</v>
      </c>
      <c r="FF14" s="69">
        <v>136</v>
      </c>
      <c r="FG14" s="69">
        <v>120</v>
      </c>
      <c r="FH14" s="69">
        <v>110</v>
      </c>
      <c r="FI14" s="69">
        <v>117</v>
      </c>
      <c r="FJ14" s="69">
        <v>98</v>
      </c>
      <c r="FK14" s="69">
        <v>106</v>
      </c>
      <c r="FL14" s="69">
        <v>111</v>
      </c>
      <c r="FM14" s="69">
        <v>114</v>
      </c>
      <c r="FN14" s="69">
        <v>111</v>
      </c>
      <c r="FO14" s="69">
        <v>111</v>
      </c>
      <c r="FP14" s="49">
        <v>83.286360799999997</v>
      </c>
      <c r="FQ14" s="69">
        <v>107.11931873</v>
      </c>
      <c r="FR14" s="69">
        <v>128.34255957000002</v>
      </c>
      <c r="FS14" s="69">
        <v>139.14234986999998</v>
      </c>
      <c r="FT14" s="69">
        <v>141.43322835000004</v>
      </c>
      <c r="FU14" s="69">
        <v>125.54495237999998</v>
      </c>
      <c r="FV14" s="69">
        <v>142.08912436</v>
      </c>
      <c r="FW14" s="69">
        <v>126.52483456</v>
      </c>
      <c r="FX14" s="69">
        <v>130.44980506999997</v>
      </c>
      <c r="FY14" s="69">
        <v>129.35982741999999</v>
      </c>
      <c r="FZ14" s="69">
        <v>148.63456062</v>
      </c>
      <c r="GA14" s="69">
        <v>108.36580538999999</v>
      </c>
      <c r="GB14" s="49">
        <v>119.72553824000001</v>
      </c>
      <c r="GC14" s="69">
        <v>112.57027384000001</v>
      </c>
      <c r="GD14" s="304">
        <v>190.40567952999999</v>
      </c>
      <c r="GE14" s="154">
        <v>2.8120762004135278</v>
      </c>
      <c r="GF14" s="49">
        <v>232.29581208000002</v>
      </c>
      <c r="GG14" s="154">
        <v>3.987910936995708</v>
      </c>
    </row>
    <row r="15" spans="1:189" s="120" customFormat="1" ht="27" customHeight="1">
      <c r="A15" s="96" t="str">
        <f>IF(I!$A$1=1,B15,C15)</f>
        <v>Зміна до відповідного періоду минулого року, %</v>
      </c>
      <c r="B15" s="36" t="s">
        <v>3</v>
      </c>
      <c r="C15" s="37" t="s">
        <v>25</v>
      </c>
      <c r="D15" s="38">
        <v>15.254547781584677</v>
      </c>
      <c r="E15" s="39">
        <v>40.470116351799277</v>
      </c>
      <c r="F15" s="39">
        <v>29.413573575665708</v>
      </c>
      <c r="G15" s="39">
        <v>16.142809471003773</v>
      </c>
      <c r="H15" s="39">
        <v>31.448213494228952</v>
      </c>
      <c r="I15" s="39">
        <v>-0.35405343408547196</v>
      </c>
      <c r="J15" s="39">
        <v>-6.4164433442159492</v>
      </c>
      <c r="K15" s="39">
        <v>63.771518172272721</v>
      </c>
      <c r="L15" s="39">
        <v>32.098044319205428</v>
      </c>
      <c r="M15" s="39">
        <v>-0.45796555585823739</v>
      </c>
      <c r="N15" s="39">
        <v>19.34125178987145</v>
      </c>
      <c r="O15" s="39">
        <v>24.039157067307769</v>
      </c>
      <c r="P15" s="108">
        <v>71.887550200803219</v>
      </c>
      <c r="Q15" s="108">
        <v>39.726027397260282</v>
      </c>
      <c r="R15" s="108">
        <v>32.238805970149258</v>
      </c>
      <c r="S15" s="108">
        <v>32.198142414860683</v>
      </c>
      <c r="T15" s="108">
        <v>49.34210526315789</v>
      </c>
      <c r="U15" s="108">
        <v>87.241379310344826</v>
      </c>
      <c r="V15" s="108">
        <v>64.748201438848923</v>
      </c>
      <c r="W15" s="108">
        <v>38.461538461538453</v>
      </c>
      <c r="X15" s="108">
        <v>59.10290237467018</v>
      </c>
      <c r="Y15" s="108">
        <v>47.338935574229708</v>
      </c>
      <c r="Z15" s="108">
        <v>47.341772151898738</v>
      </c>
      <c r="AA15" s="108">
        <v>54.683544303797476</v>
      </c>
      <c r="AB15" s="108">
        <v>0.46728971962618004</v>
      </c>
      <c r="AC15" s="108">
        <v>8.0882352941176379</v>
      </c>
      <c r="AD15" s="108">
        <v>22.347629796839726</v>
      </c>
      <c r="AE15" s="108">
        <v>-1.6393442622950829</v>
      </c>
      <c r="AF15" s="108">
        <v>18.722466960352421</v>
      </c>
      <c r="AG15" s="108">
        <v>-5.8931860036832404</v>
      </c>
      <c r="AH15" s="108">
        <v>43.449781659388634</v>
      </c>
      <c r="AI15" s="108">
        <v>-0.89605734767025069</v>
      </c>
      <c r="AJ15" s="108">
        <v>-18.076285240464344</v>
      </c>
      <c r="AK15" s="108">
        <v>-3.9923954372623598</v>
      </c>
      <c r="AL15" s="108">
        <v>-15.12027491408935</v>
      </c>
      <c r="AM15" s="108">
        <v>-27.659574468085097</v>
      </c>
      <c r="AN15" s="108">
        <v>13.95348837209302</v>
      </c>
      <c r="AO15" s="108">
        <v>13.605442176870739</v>
      </c>
      <c r="AP15" s="108">
        <v>-29.335793357933582</v>
      </c>
      <c r="AQ15" s="108">
        <v>16.666666666666671</v>
      </c>
      <c r="AR15" s="108">
        <v>-7.7922077922077904</v>
      </c>
      <c r="AS15" s="108">
        <v>-13.50293542074364</v>
      </c>
      <c r="AT15" s="108">
        <v>-27.549467275494678</v>
      </c>
      <c r="AU15" s="108">
        <v>-15.551537070524418</v>
      </c>
      <c r="AV15" s="108">
        <v>-32.388663967611336</v>
      </c>
      <c r="AW15" s="108">
        <v>-37.227722772277225</v>
      </c>
      <c r="AX15" s="108">
        <v>-31.781376518218622</v>
      </c>
      <c r="AY15" s="108">
        <v>-23.981900452488688</v>
      </c>
      <c r="AZ15" s="108">
        <v>-52.857142857142861</v>
      </c>
      <c r="BA15" s="108">
        <v>-35.329341317365277</v>
      </c>
      <c r="BB15" s="108">
        <v>9.6605744125326254</v>
      </c>
      <c r="BC15" s="108">
        <v>-24.693877551020407</v>
      </c>
      <c r="BD15" s="108">
        <v>-26.961770623742453</v>
      </c>
      <c r="BE15" s="108">
        <v>-13.348416289592762</v>
      </c>
      <c r="BF15" s="108">
        <v>-34.87394957983193</v>
      </c>
      <c r="BG15" s="108">
        <v>-42.398286937901496</v>
      </c>
      <c r="BH15" s="108">
        <v>0.89820359281435458</v>
      </c>
      <c r="BI15" s="108">
        <v>-27.444794952681377</v>
      </c>
      <c r="BJ15" s="108">
        <v>-21.958456973293778</v>
      </c>
      <c r="BK15" s="108">
        <v>-31.25</v>
      </c>
      <c r="BL15" s="108">
        <v>-21.645021645021643</v>
      </c>
      <c r="BM15" s="108">
        <v>-43.518518518518526</v>
      </c>
      <c r="BN15" s="108">
        <v>-33.095238095238102</v>
      </c>
      <c r="BO15" s="108">
        <v>-46.612466124661246</v>
      </c>
      <c r="BP15" s="108">
        <v>-46.005509641873275</v>
      </c>
      <c r="BQ15" s="108">
        <v>-26.10966057441253</v>
      </c>
      <c r="BR15" s="108">
        <v>-33.225806451612911</v>
      </c>
      <c r="BS15" s="108">
        <v>-34.572490706319698</v>
      </c>
      <c r="BT15" s="108">
        <v>-42.433234421364986</v>
      </c>
      <c r="BU15" s="108">
        <v>-15.217391304347828</v>
      </c>
      <c r="BV15" s="108">
        <v>-38.403041825095052</v>
      </c>
      <c r="BW15" s="108">
        <v>-21.645021645021643</v>
      </c>
      <c r="BX15" s="108">
        <v>-40.331491712707177</v>
      </c>
      <c r="BY15" s="108">
        <v>-29.508196721311478</v>
      </c>
      <c r="BZ15" s="108">
        <v>-41.992882562277579</v>
      </c>
      <c r="CA15" s="108">
        <v>-29.949238578680209</v>
      </c>
      <c r="CB15" s="108">
        <v>-27.040816326530617</v>
      </c>
      <c r="CC15" s="108">
        <v>-39.575971731448767</v>
      </c>
      <c r="CD15" s="108">
        <v>-6.2801932367149647</v>
      </c>
      <c r="CE15" s="108">
        <v>-9.6590909090909065</v>
      </c>
      <c r="CF15" s="108">
        <v>-26.80412371134021</v>
      </c>
      <c r="CG15" s="108">
        <v>-26.153846153846146</v>
      </c>
      <c r="CH15" s="108">
        <v>-5.5555555555555571</v>
      </c>
      <c r="CI15" s="108">
        <v>3.8674033149171265</v>
      </c>
      <c r="CJ15" s="108">
        <v>-9.2592592592592524</v>
      </c>
      <c r="CK15" s="108">
        <v>-6.9767441860465169</v>
      </c>
      <c r="CL15" s="108">
        <v>4.9079754601226995</v>
      </c>
      <c r="CM15" s="108">
        <v>18.840579710144922</v>
      </c>
      <c r="CN15" s="108">
        <v>5.5944055944056004</v>
      </c>
      <c r="CO15" s="108">
        <v>2.339181286549703</v>
      </c>
      <c r="CP15" s="108">
        <v>-17.010309278350505</v>
      </c>
      <c r="CQ15" s="108">
        <v>25.157232704402503</v>
      </c>
      <c r="CR15" s="108">
        <v>30.985915492957758</v>
      </c>
      <c r="CS15" s="108">
        <v>36.805555555555571</v>
      </c>
      <c r="CT15" s="108">
        <v>30.06535947712419</v>
      </c>
      <c r="CU15" s="108">
        <v>22.872340425531917</v>
      </c>
      <c r="CV15" s="108">
        <v>55.102040816326536</v>
      </c>
      <c r="CW15" s="108">
        <v>45</v>
      </c>
      <c r="CX15" s="108">
        <v>10.526315789473699</v>
      </c>
      <c r="CY15" s="108">
        <v>24.390243902439025</v>
      </c>
      <c r="CZ15" s="108">
        <v>48.344370860927143</v>
      </c>
      <c r="DA15" s="108">
        <v>22.285714285714292</v>
      </c>
      <c r="DB15" s="108">
        <v>20.496894409937894</v>
      </c>
      <c r="DC15" s="108">
        <v>7.0351758793969879</v>
      </c>
      <c r="DD15" s="108">
        <v>4.8387096774193452</v>
      </c>
      <c r="DE15" s="108">
        <v>22.335025380710661</v>
      </c>
      <c r="DF15" s="108">
        <v>-7.0351758793969879</v>
      </c>
      <c r="DG15" s="108">
        <v>-15.151515151515156</v>
      </c>
      <c r="DH15" s="108">
        <v>-24.342105263157904</v>
      </c>
      <c r="DI15" s="108">
        <v>-15.517241379310349</v>
      </c>
      <c r="DJ15" s="108">
        <v>-16.931216931216937</v>
      </c>
      <c r="DK15" s="108">
        <v>-10.784313725490193</v>
      </c>
      <c r="DL15" s="108">
        <v>-17.410714285714292</v>
      </c>
      <c r="DM15" s="108">
        <v>-12.149532710280369</v>
      </c>
      <c r="DN15" s="108">
        <v>-2.0618556701030997</v>
      </c>
      <c r="DO15" s="108">
        <v>-12.676056338028175</v>
      </c>
      <c r="DP15" s="108">
        <v>2.564102564102555</v>
      </c>
      <c r="DQ15" s="108">
        <v>-10.788381742738579</v>
      </c>
      <c r="DR15" s="108">
        <v>19.459459459459467</v>
      </c>
      <c r="DS15" s="108">
        <v>-5.6122448979591866</v>
      </c>
      <c r="DT15" s="108">
        <v>25.217391304347842</v>
      </c>
      <c r="DU15" s="108">
        <v>-2.0408163265306172</v>
      </c>
      <c r="DV15" s="108">
        <v>16.560509554140125</v>
      </c>
      <c r="DW15" s="108">
        <v>-2.1978021978022042</v>
      </c>
      <c r="DX15" s="108">
        <v>-18.378378378378386</v>
      </c>
      <c r="DY15" s="108">
        <v>18.085106382978736</v>
      </c>
      <c r="DZ15" s="108">
        <v>24.736842105263165</v>
      </c>
      <c r="EA15" s="108">
        <v>-1.6129032258064484</v>
      </c>
      <c r="EB15" s="108">
        <v>4.5</v>
      </c>
      <c r="EC15" s="108">
        <v>0.93023255813953654</v>
      </c>
      <c r="ED15" s="108">
        <v>-1.3574660633484115</v>
      </c>
      <c r="EE15" s="108">
        <v>20</v>
      </c>
      <c r="EF15" s="108">
        <v>4.1666666666666714</v>
      </c>
      <c r="EG15" s="108">
        <v>18.75</v>
      </c>
      <c r="EH15" s="108">
        <v>12.56830601092895</v>
      </c>
      <c r="EI15" s="108">
        <v>38.76404494382021</v>
      </c>
      <c r="EJ15" s="108">
        <v>56.291390728476813</v>
      </c>
      <c r="EK15" s="108">
        <v>29.72972972972974</v>
      </c>
      <c r="EL15" s="108">
        <v>18.987341772151893</v>
      </c>
      <c r="EM15" s="108">
        <v>96.174863387978149</v>
      </c>
      <c r="EN15" s="108">
        <v>27.751196172248797</v>
      </c>
      <c r="EO15" s="108">
        <v>29.032258064516128</v>
      </c>
      <c r="EP15" s="108">
        <v>41.284403669724782</v>
      </c>
      <c r="EQ15" s="108">
        <v>70.72072072072072</v>
      </c>
      <c r="ER15" s="108">
        <v>51.333333333333343</v>
      </c>
      <c r="ES15" s="108">
        <v>15.204678362573105</v>
      </c>
      <c r="ET15" s="108">
        <v>-59.708737864077669</v>
      </c>
      <c r="EU15" s="108">
        <v>-46.153846153846153</v>
      </c>
      <c r="EV15" s="108">
        <v>-53.813559322033896</v>
      </c>
      <c r="EW15" s="108">
        <v>-52.430555555555557</v>
      </c>
      <c r="EX15" s="108">
        <v>-54.964539007092199</v>
      </c>
      <c r="EY15" s="108">
        <v>-64.066852367688028</v>
      </c>
      <c r="EZ15" s="108">
        <v>-47.565543071161052</v>
      </c>
      <c r="FA15" s="108">
        <v>-50</v>
      </c>
      <c r="FB15" s="108">
        <v>-56.168831168831169</v>
      </c>
      <c r="FC15" s="108">
        <v>-70.712401055408975</v>
      </c>
      <c r="FD15" s="108">
        <v>-62.114537444933923</v>
      </c>
      <c r="FE15" s="108">
        <v>-44.670050761421322</v>
      </c>
      <c r="FF15" s="108">
        <v>63.855421686746979</v>
      </c>
      <c r="FG15" s="108">
        <v>-9.7744360902255636</v>
      </c>
      <c r="FH15" s="108">
        <v>0.91743119266054407</v>
      </c>
      <c r="FI15" s="108">
        <v>-14.59854014598541</v>
      </c>
      <c r="FJ15" s="108">
        <v>-22.834645669291348</v>
      </c>
      <c r="FK15" s="108">
        <v>-17.829457364341081</v>
      </c>
      <c r="FL15" s="108">
        <v>-20.714285714285722</v>
      </c>
      <c r="FM15" s="108">
        <v>-18.571428571428569</v>
      </c>
      <c r="FN15" s="108">
        <v>-17.777777777777786</v>
      </c>
      <c r="FO15" s="108">
        <v>0</v>
      </c>
      <c r="FP15" s="108">
        <v>-3.1553944186046579</v>
      </c>
      <c r="FQ15" s="108">
        <v>-1.7253956605504612</v>
      </c>
      <c r="FR15" s="108">
        <v>-5.6304709044117516</v>
      </c>
      <c r="FS15" s="108">
        <v>15.95195822499997</v>
      </c>
      <c r="FT15" s="108">
        <v>28.575662136363661</v>
      </c>
      <c r="FU15" s="108">
        <v>7.3033781025640963</v>
      </c>
      <c r="FV15" s="108">
        <v>44.988902408163256</v>
      </c>
      <c r="FW15" s="108">
        <v>19.363051471698128</v>
      </c>
      <c r="FX15" s="108">
        <v>17.522346909909885</v>
      </c>
      <c r="FY15" s="108">
        <v>13.473532824561389</v>
      </c>
      <c r="FZ15" s="108">
        <v>33.905009567567561</v>
      </c>
      <c r="GA15" s="108">
        <v>-2.3731482972973055</v>
      </c>
      <c r="GB15" s="108">
        <v>43.751674451838937</v>
      </c>
      <c r="GC15" s="108">
        <v>5.0886760433376423</v>
      </c>
      <c r="GD15" s="302">
        <v>-2.3560617794871774</v>
      </c>
      <c r="GE15" s="108"/>
      <c r="GF15" s="108">
        <v>22.000463774716295</v>
      </c>
      <c r="GG15" s="108"/>
    </row>
    <row r="16" spans="1:189" s="120" customFormat="1" ht="27" customHeight="1">
      <c r="A16" s="98" t="str">
        <f>IF(I!$A$1=1,B16,C16)</f>
        <v>Деревина та вироби з неї</v>
      </c>
      <c r="B16" s="46" t="s">
        <v>8</v>
      </c>
      <c r="C16" s="47" t="s">
        <v>30</v>
      </c>
      <c r="D16" s="48">
        <v>74</v>
      </c>
      <c r="E16" s="49">
        <v>100</v>
      </c>
      <c r="F16" s="49">
        <v>123</v>
      </c>
      <c r="G16" s="49">
        <v>122</v>
      </c>
      <c r="H16" s="49">
        <v>126</v>
      </c>
      <c r="I16" s="49">
        <v>120</v>
      </c>
      <c r="J16" s="49">
        <v>131</v>
      </c>
      <c r="K16" s="49">
        <v>121</v>
      </c>
      <c r="L16" s="49">
        <v>137</v>
      </c>
      <c r="M16" s="49">
        <v>137</v>
      </c>
      <c r="N16" s="49">
        <v>141</v>
      </c>
      <c r="O16" s="49">
        <v>135</v>
      </c>
      <c r="P16" s="49">
        <v>109</v>
      </c>
      <c r="Q16" s="49">
        <v>138</v>
      </c>
      <c r="R16" s="49">
        <v>167</v>
      </c>
      <c r="S16" s="49">
        <v>156</v>
      </c>
      <c r="T16" s="49">
        <v>162</v>
      </c>
      <c r="U16" s="49">
        <v>164</v>
      </c>
      <c r="V16" s="49">
        <v>163</v>
      </c>
      <c r="W16" s="49">
        <v>167</v>
      </c>
      <c r="X16" s="49">
        <v>163</v>
      </c>
      <c r="Y16" s="49">
        <v>153</v>
      </c>
      <c r="Z16" s="49">
        <v>142</v>
      </c>
      <c r="AA16" s="49">
        <v>171</v>
      </c>
      <c r="AB16" s="49">
        <v>106</v>
      </c>
      <c r="AC16" s="49">
        <v>128</v>
      </c>
      <c r="AD16" s="49">
        <v>164</v>
      </c>
      <c r="AE16" s="49">
        <v>159</v>
      </c>
      <c r="AF16" s="49">
        <v>159</v>
      </c>
      <c r="AG16" s="49">
        <v>161</v>
      </c>
      <c r="AH16" s="49">
        <v>171</v>
      </c>
      <c r="AI16" s="49">
        <v>169</v>
      </c>
      <c r="AJ16" s="49">
        <v>160</v>
      </c>
      <c r="AK16" s="49">
        <v>176</v>
      </c>
      <c r="AL16" s="49">
        <v>162</v>
      </c>
      <c r="AM16" s="49">
        <v>137</v>
      </c>
      <c r="AN16" s="49">
        <v>124</v>
      </c>
      <c r="AO16" s="49">
        <v>150</v>
      </c>
      <c r="AP16" s="49">
        <v>161</v>
      </c>
      <c r="AQ16" s="49">
        <v>180</v>
      </c>
      <c r="AR16" s="49">
        <v>161</v>
      </c>
      <c r="AS16" s="49">
        <v>165</v>
      </c>
      <c r="AT16" s="49">
        <v>189</v>
      </c>
      <c r="AU16" s="49">
        <v>175</v>
      </c>
      <c r="AV16" s="49">
        <v>175</v>
      </c>
      <c r="AW16" s="49">
        <v>181</v>
      </c>
      <c r="AX16" s="49">
        <v>168</v>
      </c>
      <c r="AY16" s="49">
        <v>175</v>
      </c>
      <c r="AZ16" s="49">
        <v>131</v>
      </c>
      <c r="BA16" s="49">
        <v>159</v>
      </c>
      <c r="BB16" s="49">
        <v>172</v>
      </c>
      <c r="BC16" s="49">
        <v>200</v>
      </c>
      <c r="BD16" s="49">
        <v>173</v>
      </c>
      <c r="BE16" s="49">
        <v>169</v>
      </c>
      <c r="BF16" s="49">
        <v>189</v>
      </c>
      <c r="BG16" s="49">
        <v>166</v>
      </c>
      <c r="BH16" s="49">
        <v>167</v>
      </c>
      <c r="BI16" s="49">
        <v>165</v>
      </c>
      <c r="BJ16" s="49">
        <v>140</v>
      </c>
      <c r="BK16" s="49">
        <v>123</v>
      </c>
      <c r="BL16" s="49">
        <v>102</v>
      </c>
      <c r="BM16" s="49">
        <v>119</v>
      </c>
      <c r="BN16" s="49">
        <v>140</v>
      </c>
      <c r="BO16" s="49">
        <v>131</v>
      </c>
      <c r="BP16" s="49">
        <v>123</v>
      </c>
      <c r="BQ16" s="49">
        <v>134</v>
      </c>
      <c r="BR16" s="49">
        <v>146</v>
      </c>
      <c r="BS16" s="49">
        <v>129</v>
      </c>
      <c r="BT16" s="49">
        <v>134</v>
      </c>
      <c r="BU16" s="49">
        <v>131</v>
      </c>
      <c r="BV16" s="49">
        <v>120</v>
      </c>
      <c r="BW16" s="49">
        <v>131</v>
      </c>
      <c r="BX16" s="49">
        <v>83</v>
      </c>
      <c r="BY16" s="49">
        <v>116</v>
      </c>
      <c r="BZ16" s="49">
        <v>139</v>
      </c>
      <c r="CA16" s="49">
        <v>140</v>
      </c>
      <c r="CB16" s="49">
        <v>131</v>
      </c>
      <c r="CC16" s="49">
        <v>130</v>
      </c>
      <c r="CD16" s="49">
        <v>133</v>
      </c>
      <c r="CE16" s="49">
        <v>134</v>
      </c>
      <c r="CF16" s="49">
        <v>136</v>
      </c>
      <c r="CG16" s="49">
        <v>127</v>
      </c>
      <c r="CH16" s="49">
        <v>132</v>
      </c>
      <c r="CI16" s="49">
        <v>109</v>
      </c>
      <c r="CJ16" s="49">
        <v>87</v>
      </c>
      <c r="CK16" s="49">
        <v>109</v>
      </c>
      <c r="CL16" s="49">
        <v>142</v>
      </c>
      <c r="CM16" s="49">
        <v>123</v>
      </c>
      <c r="CN16" s="49">
        <v>145</v>
      </c>
      <c r="CO16" s="49">
        <v>146</v>
      </c>
      <c r="CP16" s="49">
        <v>154</v>
      </c>
      <c r="CQ16" s="49">
        <v>154</v>
      </c>
      <c r="CR16" s="49">
        <v>155</v>
      </c>
      <c r="CS16" s="49">
        <v>155</v>
      </c>
      <c r="CT16" s="49">
        <v>150</v>
      </c>
      <c r="CU16" s="49">
        <v>127</v>
      </c>
      <c r="CV16" s="49">
        <v>143</v>
      </c>
      <c r="CW16" s="49">
        <v>152</v>
      </c>
      <c r="CX16" s="49">
        <v>178</v>
      </c>
      <c r="CY16" s="49">
        <v>167</v>
      </c>
      <c r="CZ16" s="49">
        <v>182</v>
      </c>
      <c r="DA16" s="49">
        <v>173</v>
      </c>
      <c r="DB16" s="49">
        <v>179</v>
      </c>
      <c r="DC16" s="49">
        <v>182</v>
      </c>
      <c r="DD16" s="49">
        <v>157</v>
      </c>
      <c r="DE16" s="49">
        <v>164</v>
      </c>
      <c r="DF16" s="49">
        <v>166</v>
      </c>
      <c r="DG16" s="49">
        <v>122</v>
      </c>
      <c r="DH16" s="49">
        <v>142</v>
      </c>
      <c r="DI16" s="49">
        <v>151</v>
      </c>
      <c r="DJ16" s="49">
        <v>163</v>
      </c>
      <c r="DK16" s="49">
        <v>155</v>
      </c>
      <c r="DL16" s="49">
        <v>177</v>
      </c>
      <c r="DM16" s="49">
        <v>144</v>
      </c>
      <c r="DN16" s="49">
        <v>162</v>
      </c>
      <c r="DO16" s="49">
        <v>143</v>
      </c>
      <c r="DP16" s="49">
        <v>140</v>
      </c>
      <c r="DQ16" s="49">
        <v>150</v>
      </c>
      <c r="DR16" s="49">
        <v>139</v>
      </c>
      <c r="DS16" s="49">
        <v>115</v>
      </c>
      <c r="DT16" s="49">
        <v>130</v>
      </c>
      <c r="DU16" s="69">
        <v>139</v>
      </c>
      <c r="DV16" s="69">
        <v>144</v>
      </c>
      <c r="DW16" s="69">
        <v>125</v>
      </c>
      <c r="DX16" s="69">
        <v>132</v>
      </c>
      <c r="DY16" s="69">
        <v>149</v>
      </c>
      <c r="DZ16" s="69">
        <v>165</v>
      </c>
      <c r="EA16" s="69">
        <v>148</v>
      </c>
      <c r="EB16" s="69">
        <v>163</v>
      </c>
      <c r="EC16" s="69">
        <v>163</v>
      </c>
      <c r="ED16" s="69">
        <v>154</v>
      </c>
      <c r="EE16" s="69">
        <v>146</v>
      </c>
      <c r="EF16" s="69">
        <v>141</v>
      </c>
      <c r="EG16" s="69">
        <v>163</v>
      </c>
      <c r="EH16" s="69">
        <v>201</v>
      </c>
      <c r="EI16" s="69">
        <v>208</v>
      </c>
      <c r="EJ16" s="69">
        <v>201</v>
      </c>
      <c r="EK16" s="69">
        <v>229</v>
      </c>
      <c r="EL16" s="69">
        <v>265</v>
      </c>
      <c r="EM16" s="69">
        <v>227</v>
      </c>
      <c r="EN16" s="69">
        <v>240</v>
      </c>
      <c r="EO16" s="69">
        <v>210</v>
      </c>
      <c r="EP16" s="69">
        <v>215</v>
      </c>
      <c r="EQ16" s="69">
        <v>191</v>
      </c>
      <c r="ER16" s="69">
        <v>199</v>
      </c>
      <c r="ES16" s="69">
        <v>173</v>
      </c>
      <c r="ET16" s="69">
        <v>166</v>
      </c>
      <c r="EU16" s="69">
        <v>201</v>
      </c>
      <c r="EV16" s="69">
        <v>198</v>
      </c>
      <c r="EW16" s="69">
        <v>198</v>
      </c>
      <c r="EX16" s="69">
        <v>192</v>
      </c>
      <c r="EY16" s="69">
        <v>175</v>
      </c>
      <c r="EZ16" s="69">
        <v>174</v>
      </c>
      <c r="FA16" s="69">
        <v>167</v>
      </c>
      <c r="FB16" s="69">
        <v>153</v>
      </c>
      <c r="FC16" s="69">
        <v>122</v>
      </c>
      <c r="FD16" s="69">
        <v>123</v>
      </c>
      <c r="FE16" s="69">
        <v>139</v>
      </c>
      <c r="FF16" s="69">
        <v>181</v>
      </c>
      <c r="FG16" s="69">
        <v>151</v>
      </c>
      <c r="FH16" s="69">
        <v>182</v>
      </c>
      <c r="FI16" s="69">
        <v>169</v>
      </c>
      <c r="FJ16" s="69">
        <v>144</v>
      </c>
      <c r="FK16" s="69">
        <v>144</v>
      </c>
      <c r="FL16" s="69">
        <v>146</v>
      </c>
      <c r="FM16" s="69">
        <v>131</v>
      </c>
      <c r="FN16" s="69">
        <v>115</v>
      </c>
      <c r="FO16" s="69">
        <v>94</v>
      </c>
      <c r="FP16" s="49">
        <v>118.64303835999999</v>
      </c>
      <c r="FQ16" s="69">
        <v>124.24262581000001</v>
      </c>
      <c r="FR16" s="69">
        <v>130.28946253999999</v>
      </c>
      <c r="FS16" s="69">
        <v>142.68570037999999</v>
      </c>
      <c r="FT16" s="69">
        <v>156.87036014999998</v>
      </c>
      <c r="FU16" s="69">
        <v>146.09871910000001</v>
      </c>
      <c r="FV16" s="69">
        <v>142.46732976999999</v>
      </c>
      <c r="FW16" s="69">
        <v>144.51171063999999</v>
      </c>
      <c r="FX16" s="69">
        <v>148.79976912000001</v>
      </c>
      <c r="FY16" s="69">
        <v>155.77060861000004</v>
      </c>
      <c r="FZ16" s="69">
        <v>142.30773098999998</v>
      </c>
      <c r="GA16" s="69">
        <v>107.43625043999999</v>
      </c>
      <c r="GB16" s="49">
        <v>127.93943585</v>
      </c>
      <c r="GC16" s="69">
        <v>133.76503836000001</v>
      </c>
      <c r="GD16" s="304">
        <v>242.88566416999998</v>
      </c>
      <c r="GE16" s="154">
        <v>3.5871461256830597</v>
      </c>
      <c r="GF16" s="49">
        <v>261.70447421</v>
      </c>
      <c r="GG16" s="154">
        <v>4.4927806731330469</v>
      </c>
    </row>
    <row r="17" spans="1:189" s="120" customFormat="1" ht="27" customHeight="1">
      <c r="A17" s="96" t="str">
        <f>IF(I!$A$1=1,B17,C17)</f>
        <v>Зміна до відповідного періоду минулого року, %</v>
      </c>
      <c r="B17" s="36" t="s">
        <v>3</v>
      </c>
      <c r="C17" s="37" t="s">
        <v>25</v>
      </c>
      <c r="D17" s="38">
        <v>28.324488057308571</v>
      </c>
      <c r="E17" s="39">
        <v>32.284271442453047</v>
      </c>
      <c r="F17" s="39">
        <v>41.736819670818193</v>
      </c>
      <c r="G17" s="39">
        <v>30.749853214443192</v>
      </c>
      <c r="H17" s="39">
        <v>34.087077955310264</v>
      </c>
      <c r="I17" s="39">
        <v>14.832443914065308</v>
      </c>
      <c r="J17" s="39">
        <v>14.58252474206239</v>
      </c>
      <c r="K17" s="39">
        <v>25.969989822149486</v>
      </c>
      <c r="L17" s="39">
        <v>23.164981272269515</v>
      </c>
      <c r="M17" s="39">
        <v>21.596237045769712</v>
      </c>
      <c r="N17" s="39">
        <v>25.25461293218531</v>
      </c>
      <c r="O17" s="39">
        <v>21.930293202195216</v>
      </c>
      <c r="P17" s="108">
        <v>47.297297297297291</v>
      </c>
      <c r="Q17" s="108">
        <v>38</v>
      </c>
      <c r="R17" s="108">
        <v>35.772357723577244</v>
      </c>
      <c r="S17" s="108">
        <v>27.868852459016409</v>
      </c>
      <c r="T17" s="108">
        <v>28.571428571428584</v>
      </c>
      <c r="U17" s="108">
        <v>36.666666666666657</v>
      </c>
      <c r="V17" s="108">
        <v>24.427480916030532</v>
      </c>
      <c r="W17" s="108">
        <v>38.016528925619838</v>
      </c>
      <c r="X17" s="108">
        <v>18.978102189781026</v>
      </c>
      <c r="Y17" s="108">
        <v>11.678832116788328</v>
      </c>
      <c r="Z17" s="108">
        <v>0.70921985815601829</v>
      </c>
      <c r="AA17" s="108">
        <v>26.666666666666657</v>
      </c>
      <c r="AB17" s="108">
        <v>-2.7522935779816464</v>
      </c>
      <c r="AC17" s="108">
        <v>-7.2463768115942031</v>
      </c>
      <c r="AD17" s="108">
        <v>-1.7964071856287518</v>
      </c>
      <c r="AE17" s="108">
        <v>1.9230769230769198</v>
      </c>
      <c r="AF17" s="108">
        <v>-1.8518518518518476</v>
      </c>
      <c r="AG17" s="108">
        <v>-1.8292682926829258</v>
      </c>
      <c r="AH17" s="108">
        <v>4.9079754601226995</v>
      </c>
      <c r="AI17" s="108">
        <v>1.1976047904191773</v>
      </c>
      <c r="AJ17" s="108">
        <v>-1.8404907975460105</v>
      </c>
      <c r="AK17" s="108">
        <v>15.032679738562081</v>
      </c>
      <c r="AL17" s="108">
        <v>14.08450704225352</v>
      </c>
      <c r="AM17" s="108">
        <v>-19.883040935672511</v>
      </c>
      <c r="AN17" s="108">
        <v>16.981132075471692</v>
      </c>
      <c r="AO17" s="108">
        <v>17.1875</v>
      </c>
      <c r="AP17" s="108">
        <v>-1.8292682926829258</v>
      </c>
      <c r="AQ17" s="108">
        <v>13.20754716981132</v>
      </c>
      <c r="AR17" s="108">
        <v>1.2578616352201237</v>
      </c>
      <c r="AS17" s="108">
        <v>2.4844720496894439</v>
      </c>
      <c r="AT17" s="108">
        <v>10.526315789473699</v>
      </c>
      <c r="AU17" s="108">
        <v>3.5502958579881607</v>
      </c>
      <c r="AV17" s="108">
        <v>9.375</v>
      </c>
      <c r="AW17" s="108">
        <v>2.8409090909090793</v>
      </c>
      <c r="AX17" s="108">
        <v>3.7037037037036953</v>
      </c>
      <c r="AY17" s="108">
        <v>27.737226277372272</v>
      </c>
      <c r="AZ17" s="108">
        <v>5.6451612903225765</v>
      </c>
      <c r="BA17" s="108">
        <v>6</v>
      </c>
      <c r="BB17" s="108">
        <v>6.8322981366459601</v>
      </c>
      <c r="BC17" s="108">
        <v>11.111111111111114</v>
      </c>
      <c r="BD17" s="108">
        <v>7.4534161490683175</v>
      </c>
      <c r="BE17" s="108">
        <v>2.4242424242424221</v>
      </c>
      <c r="BF17" s="108">
        <v>0</v>
      </c>
      <c r="BG17" s="108">
        <v>-5.1428571428571388</v>
      </c>
      <c r="BH17" s="108">
        <v>-4.5714285714285694</v>
      </c>
      <c r="BI17" s="108">
        <v>-8.8397790055248606</v>
      </c>
      <c r="BJ17" s="108">
        <v>-16.666666666666657</v>
      </c>
      <c r="BK17" s="108">
        <v>-29.714285714285722</v>
      </c>
      <c r="BL17" s="108">
        <v>-22.137404580152676</v>
      </c>
      <c r="BM17" s="108">
        <v>-25.157232704402517</v>
      </c>
      <c r="BN17" s="108">
        <v>-18.604651162790702</v>
      </c>
      <c r="BO17" s="108">
        <v>-34.5</v>
      </c>
      <c r="BP17" s="108">
        <v>-28.901734104046241</v>
      </c>
      <c r="BQ17" s="108">
        <v>-20.710059171597635</v>
      </c>
      <c r="BR17" s="108">
        <v>-22.75132275132276</v>
      </c>
      <c r="BS17" s="108">
        <v>-22.289156626506028</v>
      </c>
      <c r="BT17" s="108">
        <v>-19.76047904191617</v>
      </c>
      <c r="BU17" s="108">
        <v>-20.606060606060609</v>
      </c>
      <c r="BV17" s="108">
        <v>-14.285714285714292</v>
      </c>
      <c r="BW17" s="108">
        <v>6.5040650406504028</v>
      </c>
      <c r="BX17" s="108">
        <v>-18.627450980392155</v>
      </c>
      <c r="BY17" s="108">
        <v>-2.5210084033613498</v>
      </c>
      <c r="BZ17" s="108">
        <v>-0.7142857142857082</v>
      </c>
      <c r="CA17" s="108">
        <v>6.8702290076335828</v>
      </c>
      <c r="CB17" s="108">
        <v>6.5040650406504028</v>
      </c>
      <c r="CC17" s="108">
        <v>-2.9850746268656678</v>
      </c>
      <c r="CD17" s="108">
        <v>-8.9041095890410986</v>
      </c>
      <c r="CE17" s="108">
        <v>3.8759689922480618</v>
      </c>
      <c r="CF17" s="108">
        <v>1.4925373134328339</v>
      </c>
      <c r="CG17" s="108">
        <v>-3.0534351145038272</v>
      </c>
      <c r="CH17" s="108">
        <v>10.000000000000014</v>
      </c>
      <c r="CI17" s="108">
        <v>-16.793893129770993</v>
      </c>
      <c r="CJ17" s="108">
        <v>4.8192771084337238</v>
      </c>
      <c r="CK17" s="108">
        <v>-6.0344827586206833</v>
      </c>
      <c r="CL17" s="108">
        <v>2.1582733812949755</v>
      </c>
      <c r="CM17" s="108">
        <v>-12.142857142857139</v>
      </c>
      <c r="CN17" s="108">
        <v>10.687022900763353</v>
      </c>
      <c r="CO17" s="108">
        <v>12.307692307692307</v>
      </c>
      <c r="CP17" s="108">
        <v>15.789473684210535</v>
      </c>
      <c r="CQ17" s="108">
        <v>14.925373134328353</v>
      </c>
      <c r="CR17" s="108">
        <v>13.970588235294116</v>
      </c>
      <c r="CS17" s="108">
        <v>22.047244094488192</v>
      </c>
      <c r="CT17" s="108">
        <v>13.63636363636364</v>
      </c>
      <c r="CU17" s="108">
        <v>16.513761467889893</v>
      </c>
      <c r="CV17" s="108">
        <v>64.36781609195404</v>
      </c>
      <c r="CW17" s="108">
        <v>39.449541284403665</v>
      </c>
      <c r="CX17" s="108">
        <v>25.35211267605635</v>
      </c>
      <c r="CY17" s="108">
        <v>35.772357723577244</v>
      </c>
      <c r="CZ17" s="108">
        <v>25.517241379310349</v>
      </c>
      <c r="DA17" s="108">
        <v>18.493150684931521</v>
      </c>
      <c r="DB17" s="108">
        <v>16.233766233766247</v>
      </c>
      <c r="DC17" s="108">
        <v>18.181818181818187</v>
      </c>
      <c r="DD17" s="108">
        <v>1.2903225806451672</v>
      </c>
      <c r="DE17" s="108">
        <v>5.8064516129032313</v>
      </c>
      <c r="DF17" s="108">
        <v>10.666666666666671</v>
      </c>
      <c r="DG17" s="108">
        <v>-3.9370078740157481</v>
      </c>
      <c r="DH17" s="108">
        <v>-0.69930069930069294</v>
      </c>
      <c r="DI17" s="108">
        <v>-0.65789473684209554</v>
      </c>
      <c r="DJ17" s="108">
        <v>-8.4269662921348356</v>
      </c>
      <c r="DK17" s="108">
        <v>-7.1856287425149645</v>
      </c>
      <c r="DL17" s="108">
        <v>-2.7472527472527446</v>
      </c>
      <c r="DM17" s="108">
        <v>-16.763005780346816</v>
      </c>
      <c r="DN17" s="108">
        <v>-9.4972067039106065</v>
      </c>
      <c r="DO17" s="108">
        <v>-21.428571428571431</v>
      </c>
      <c r="DP17" s="108">
        <v>-10.828025477707001</v>
      </c>
      <c r="DQ17" s="108">
        <v>-8.5365853658536537</v>
      </c>
      <c r="DR17" s="108">
        <v>-16.265060240963862</v>
      </c>
      <c r="DS17" s="108">
        <v>-5.7377049180327759</v>
      </c>
      <c r="DT17" s="108">
        <v>-8.4507042253521121</v>
      </c>
      <c r="DU17" s="108">
        <v>-7.9470198675496704</v>
      </c>
      <c r="DV17" s="108">
        <v>-11.656441717791409</v>
      </c>
      <c r="DW17" s="108">
        <v>-19.354838709677423</v>
      </c>
      <c r="DX17" s="108">
        <v>-25.423728813559322</v>
      </c>
      <c r="DY17" s="108">
        <v>3.4722222222222285</v>
      </c>
      <c r="DZ17" s="108">
        <v>1.8518518518518619</v>
      </c>
      <c r="EA17" s="108">
        <v>3.4965034965034931</v>
      </c>
      <c r="EB17" s="108">
        <v>16.428571428571431</v>
      </c>
      <c r="EC17" s="108">
        <v>8.6666666666666714</v>
      </c>
      <c r="ED17" s="108">
        <v>10.791366906474821</v>
      </c>
      <c r="EE17" s="108">
        <v>26.956521739130437</v>
      </c>
      <c r="EF17" s="108">
        <v>8.4615384615384528</v>
      </c>
      <c r="EG17" s="108">
        <v>17.266187050359719</v>
      </c>
      <c r="EH17" s="108">
        <v>39.583333333333314</v>
      </c>
      <c r="EI17" s="108">
        <v>66.400000000000006</v>
      </c>
      <c r="EJ17" s="108">
        <v>52.27272727272728</v>
      </c>
      <c r="EK17" s="108">
        <v>53.691275167785221</v>
      </c>
      <c r="EL17" s="108">
        <v>60.606060606060595</v>
      </c>
      <c r="EM17" s="108">
        <v>53.378378378378386</v>
      </c>
      <c r="EN17" s="108">
        <v>47.239263803680984</v>
      </c>
      <c r="EO17" s="108">
        <v>28.834355828220851</v>
      </c>
      <c r="EP17" s="108">
        <v>39.610389610389603</v>
      </c>
      <c r="EQ17" s="108">
        <v>30.821917808219155</v>
      </c>
      <c r="ER17" s="108">
        <v>41.134751773049629</v>
      </c>
      <c r="ES17" s="108">
        <v>6.1349693251533779</v>
      </c>
      <c r="ET17" s="108">
        <v>-17.412935323383081</v>
      </c>
      <c r="EU17" s="108">
        <v>-3.3653846153846132</v>
      </c>
      <c r="EV17" s="108">
        <v>-1.4925373134328339</v>
      </c>
      <c r="EW17" s="108">
        <v>-13.537117903930124</v>
      </c>
      <c r="EX17" s="108">
        <v>-27.547169811320757</v>
      </c>
      <c r="EY17" s="108">
        <v>-22.907488986784145</v>
      </c>
      <c r="EZ17" s="108">
        <v>-27.5</v>
      </c>
      <c r="FA17" s="108">
        <v>-20.476190476190482</v>
      </c>
      <c r="FB17" s="108">
        <v>-28.83720930232559</v>
      </c>
      <c r="FC17" s="108">
        <v>-36.125654450261777</v>
      </c>
      <c r="FD17" s="108">
        <v>-38.190954773869343</v>
      </c>
      <c r="FE17" s="108">
        <v>-19.653179190751445</v>
      </c>
      <c r="FF17" s="108">
        <v>9.0361445783132552</v>
      </c>
      <c r="FG17" s="108">
        <v>-24.875621890547265</v>
      </c>
      <c r="FH17" s="108">
        <v>-8.0808080808080831</v>
      </c>
      <c r="FI17" s="108">
        <v>-14.646464646464651</v>
      </c>
      <c r="FJ17" s="108">
        <v>-25</v>
      </c>
      <c r="FK17" s="108">
        <v>-17.714285714285722</v>
      </c>
      <c r="FL17" s="108">
        <v>-16.091954022988503</v>
      </c>
      <c r="FM17" s="108">
        <v>-21.556886227544908</v>
      </c>
      <c r="FN17" s="108">
        <v>-24.83660130718954</v>
      </c>
      <c r="FO17" s="108">
        <v>-22.950819672131146</v>
      </c>
      <c r="FP17" s="108">
        <v>-3.5422452357723699</v>
      </c>
      <c r="FQ17" s="108">
        <v>-10.616815964028774</v>
      </c>
      <c r="FR17" s="108">
        <v>-28.016871524861884</v>
      </c>
      <c r="FS17" s="108">
        <v>-5.5061586887417349</v>
      </c>
      <c r="FT17" s="108">
        <v>-13.807494423076932</v>
      </c>
      <c r="FU17" s="108">
        <v>-13.551053786982237</v>
      </c>
      <c r="FV17" s="108">
        <v>-1.0643543263888944</v>
      </c>
      <c r="FW17" s="108">
        <v>0.35535461111111033</v>
      </c>
      <c r="FX17" s="108">
        <v>1.9176500821917841</v>
      </c>
      <c r="FY17" s="108">
        <v>18.908861534351189</v>
      </c>
      <c r="FZ17" s="108">
        <v>23.745853034782584</v>
      </c>
      <c r="GA17" s="108">
        <v>14.293883446808508</v>
      </c>
      <c r="GB17" s="108">
        <v>7.8356030143056756</v>
      </c>
      <c r="GC17" s="108">
        <v>7.6643683984611641</v>
      </c>
      <c r="GD17" s="302">
        <v>-7.2955480267175687</v>
      </c>
      <c r="GE17" s="108"/>
      <c r="GF17" s="108">
        <v>7.7480118492412942</v>
      </c>
      <c r="GG17" s="108"/>
    </row>
    <row r="18" spans="1:189" s="120" customFormat="1" ht="27" customHeight="1">
      <c r="A18" s="98" t="str">
        <f>IF(I!$A$1=1,B18,C18)</f>
        <v>Промислові вироби</v>
      </c>
      <c r="B18" s="46" t="s">
        <v>9</v>
      </c>
      <c r="C18" s="47" t="s">
        <v>31</v>
      </c>
      <c r="D18" s="48">
        <v>29</v>
      </c>
      <c r="E18" s="49">
        <v>38</v>
      </c>
      <c r="F18" s="49">
        <v>49</v>
      </c>
      <c r="G18" s="49">
        <v>52</v>
      </c>
      <c r="H18" s="49">
        <v>45</v>
      </c>
      <c r="I18" s="49">
        <v>56</v>
      </c>
      <c r="J18" s="49">
        <v>62</v>
      </c>
      <c r="K18" s="49">
        <v>55</v>
      </c>
      <c r="L18" s="49">
        <v>62</v>
      </c>
      <c r="M18" s="49">
        <v>62</v>
      </c>
      <c r="N18" s="49">
        <v>58</v>
      </c>
      <c r="O18" s="49">
        <v>48</v>
      </c>
      <c r="P18" s="49">
        <v>40</v>
      </c>
      <c r="Q18" s="49">
        <v>54</v>
      </c>
      <c r="R18" s="49">
        <v>66</v>
      </c>
      <c r="S18" s="49">
        <v>66</v>
      </c>
      <c r="T18" s="49">
        <v>66</v>
      </c>
      <c r="U18" s="49">
        <v>71</v>
      </c>
      <c r="V18" s="49">
        <v>80</v>
      </c>
      <c r="W18" s="49">
        <v>83</v>
      </c>
      <c r="X18" s="49">
        <v>79</v>
      </c>
      <c r="Y18" s="49">
        <v>71</v>
      </c>
      <c r="Z18" s="49">
        <v>63</v>
      </c>
      <c r="AA18" s="49">
        <v>56</v>
      </c>
      <c r="AB18" s="49">
        <v>43</v>
      </c>
      <c r="AC18" s="49">
        <v>58</v>
      </c>
      <c r="AD18" s="49">
        <v>71</v>
      </c>
      <c r="AE18" s="49">
        <v>69</v>
      </c>
      <c r="AF18" s="49">
        <v>71</v>
      </c>
      <c r="AG18" s="49">
        <v>63</v>
      </c>
      <c r="AH18" s="49">
        <v>79</v>
      </c>
      <c r="AI18" s="49">
        <v>85</v>
      </c>
      <c r="AJ18" s="49">
        <v>79</v>
      </c>
      <c r="AK18" s="49">
        <v>78</v>
      </c>
      <c r="AL18" s="49">
        <v>75</v>
      </c>
      <c r="AM18" s="49">
        <v>59</v>
      </c>
      <c r="AN18" s="49">
        <v>50</v>
      </c>
      <c r="AO18" s="49">
        <v>65</v>
      </c>
      <c r="AP18" s="49">
        <v>68</v>
      </c>
      <c r="AQ18" s="49">
        <v>78</v>
      </c>
      <c r="AR18" s="49">
        <v>70</v>
      </c>
      <c r="AS18" s="49">
        <v>73</v>
      </c>
      <c r="AT18" s="49">
        <v>83</v>
      </c>
      <c r="AU18" s="49">
        <v>80</v>
      </c>
      <c r="AV18" s="49">
        <v>78</v>
      </c>
      <c r="AW18" s="49">
        <v>79</v>
      </c>
      <c r="AX18" s="49">
        <v>66</v>
      </c>
      <c r="AY18" s="49">
        <v>56</v>
      </c>
      <c r="AZ18" s="49">
        <v>49</v>
      </c>
      <c r="BA18" s="49">
        <v>53</v>
      </c>
      <c r="BB18" s="49">
        <v>65</v>
      </c>
      <c r="BC18" s="49">
        <v>68</v>
      </c>
      <c r="BD18" s="49">
        <v>60</v>
      </c>
      <c r="BE18" s="49">
        <v>63</v>
      </c>
      <c r="BF18" s="49">
        <v>72</v>
      </c>
      <c r="BG18" s="49">
        <v>66</v>
      </c>
      <c r="BH18" s="49">
        <v>62</v>
      </c>
      <c r="BI18" s="49">
        <v>60</v>
      </c>
      <c r="BJ18" s="49">
        <v>45</v>
      </c>
      <c r="BK18" s="49">
        <v>41</v>
      </c>
      <c r="BL18" s="49">
        <v>27</v>
      </c>
      <c r="BM18" s="49">
        <v>38</v>
      </c>
      <c r="BN18" s="49">
        <v>42</v>
      </c>
      <c r="BO18" s="49">
        <v>46</v>
      </c>
      <c r="BP18" s="49">
        <v>42</v>
      </c>
      <c r="BQ18" s="49">
        <v>47</v>
      </c>
      <c r="BR18" s="49">
        <v>51</v>
      </c>
      <c r="BS18" s="49">
        <v>43</v>
      </c>
      <c r="BT18" s="49">
        <v>45</v>
      </c>
      <c r="BU18" s="49">
        <v>41</v>
      </c>
      <c r="BV18" s="49">
        <v>41</v>
      </c>
      <c r="BW18" s="49">
        <v>40</v>
      </c>
      <c r="BX18" s="49">
        <v>20</v>
      </c>
      <c r="BY18" s="49">
        <v>32</v>
      </c>
      <c r="BZ18" s="49">
        <v>39</v>
      </c>
      <c r="CA18" s="49">
        <v>41</v>
      </c>
      <c r="CB18" s="49">
        <v>37</v>
      </c>
      <c r="CC18" s="49">
        <v>42</v>
      </c>
      <c r="CD18" s="49">
        <v>44</v>
      </c>
      <c r="CE18" s="49">
        <v>45</v>
      </c>
      <c r="CF18" s="49">
        <v>47</v>
      </c>
      <c r="CG18" s="49">
        <v>41</v>
      </c>
      <c r="CH18" s="49">
        <v>40</v>
      </c>
      <c r="CI18" s="49">
        <v>35</v>
      </c>
      <c r="CJ18" s="49">
        <v>29</v>
      </c>
      <c r="CK18" s="49">
        <v>39</v>
      </c>
      <c r="CL18" s="49">
        <v>49</v>
      </c>
      <c r="CM18" s="49">
        <v>44</v>
      </c>
      <c r="CN18" s="49">
        <v>48</v>
      </c>
      <c r="CO18" s="49">
        <v>53</v>
      </c>
      <c r="CP18" s="49">
        <v>51</v>
      </c>
      <c r="CQ18" s="49">
        <v>56</v>
      </c>
      <c r="CR18" s="49">
        <v>56</v>
      </c>
      <c r="CS18" s="49">
        <v>53</v>
      </c>
      <c r="CT18" s="49">
        <v>53</v>
      </c>
      <c r="CU18" s="49">
        <v>44</v>
      </c>
      <c r="CV18" s="49">
        <v>40</v>
      </c>
      <c r="CW18" s="49">
        <v>49</v>
      </c>
      <c r="CX18" s="49">
        <v>57</v>
      </c>
      <c r="CY18" s="49">
        <v>51</v>
      </c>
      <c r="CZ18" s="49">
        <v>57</v>
      </c>
      <c r="DA18" s="49">
        <v>56</v>
      </c>
      <c r="DB18" s="49">
        <v>59</v>
      </c>
      <c r="DC18" s="49">
        <v>62</v>
      </c>
      <c r="DD18" s="49">
        <v>57</v>
      </c>
      <c r="DE18" s="49">
        <v>59</v>
      </c>
      <c r="DF18" s="49">
        <v>55</v>
      </c>
      <c r="DG18" s="49">
        <v>47</v>
      </c>
      <c r="DH18" s="49">
        <v>47</v>
      </c>
      <c r="DI18" s="49">
        <v>54</v>
      </c>
      <c r="DJ18" s="49">
        <v>62</v>
      </c>
      <c r="DK18" s="49">
        <v>60</v>
      </c>
      <c r="DL18" s="49">
        <v>61</v>
      </c>
      <c r="DM18" s="49">
        <v>58</v>
      </c>
      <c r="DN18" s="49">
        <v>65</v>
      </c>
      <c r="DO18" s="49">
        <v>61</v>
      </c>
      <c r="DP18" s="49">
        <v>58</v>
      </c>
      <c r="DQ18" s="49">
        <v>63</v>
      </c>
      <c r="DR18" s="49">
        <v>60</v>
      </c>
      <c r="DS18" s="49">
        <v>48</v>
      </c>
      <c r="DT18" s="49">
        <v>52</v>
      </c>
      <c r="DU18" s="69">
        <v>64</v>
      </c>
      <c r="DV18" s="69">
        <v>64</v>
      </c>
      <c r="DW18" s="69">
        <v>45</v>
      </c>
      <c r="DX18" s="69">
        <v>48</v>
      </c>
      <c r="DY18" s="69">
        <v>61</v>
      </c>
      <c r="DZ18" s="69">
        <v>70</v>
      </c>
      <c r="EA18" s="69">
        <v>62</v>
      </c>
      <c r="EB18" s="69">
        <v>69</v>
      </c>
      <c r="EC18" s="69">
        <v>65</v>
      </c>
      <c r="ED18" s="69">
        <v>64</v>
      </c>
      <c r="EE18" s="69">
        <v>58</v>
      </c>
      <c r="EF18" s="69">
        <v>55</v>
      </c>
      <c r="EG18" s="69">
        <v>66</v>
      </c>
      <c r="EH18" s="69">
        <v>80</v>
      </c>
      <c r="EI18" s="69">
        <v>83</v>
      </c>
      <c r="EJ18" s="69">
        <v>75</v>
      </c>
      <c r="EK18" s="69">
        <v>84</v>
      </c>
      <c r="EL18" s="69">
        <v>89</v>
      </c>
      <c r="EM18" s="69">
        <v>81</v>
      </c>
      <c r="EN18" s="69">
        <v>91</v>
      </c>
      <c r="EO18" s="69">
        <v>81</v>
      </c>
      <c r="EP18" s="69">
        <v>85</v>
      </c>
      <c r="EQ18" s="69">
        <v>76</v>
      </c>
      <c r="ER18" s="69">
        <v>72</v>
      </c>
      <c r="ES18" s="69">
        <v>69</v>
      </c>
      <c r="ET18" s="69">
        <v>37</v>
      </c>
      <c r="EU18" s="69">
        <v>46</v>
      </c>
      <c r="EV18" s="69">
        <v>46</v>
      </c>
      <c r="EW18" s="69">
        <v>45</v>
      </c>
      <c r="EX18" s="69">
        <v>40</v>
      </c>
      <c r="EY18" s="69">
        <v>43</v>
      </c>
      <c r="EZ18" s="69">
        <v>44</v>
      </c>
      <c r="FA18" s="69">
        <v>45</v>
      </c>
      <c r="FB18" s="69">
        <v>44</v>
      </c>
      <c r="FC18" s="69">
        <v>38</v>
      </c>
      <c r="FD18" s="69">
        <v>40</v>
      </c>
      <c r="FE18" s="69">
        <v>45</v>
      </c>
      <c r="FF18" s="69">
        <v>64</v>
      </c>
      <c r="FG18" s="69">
        <v>43</v>
      </c>
      <c r="FH18" s="69">
        <v>49</v>
      </c>
      <c r="FI18" s="69">
        <v>48</v>
      </c>
      <c r="FJ18" s="69">
        <v>43</v>
      </c>
      <c r="FK18" s="69">
        <v>47</v>
      </c>
      <c r="FL18" s="69">
        <v>49</v>
      </c>
      <c r="FM18" s="69">
        <v>48</v>
      </c>
      <c r="FN18" s="69">
        <v>42</v>
      </c>
      <c r="FO18" s="69">
        <v>39</v>
      </c>
      <c r="FP18" s="49">
        <v>41.218902229999998</v>
      </c>
      <c r="FQ18" s="69">
        <v>46.864409639999998</v>
      </c>
      <c r="FR18" s="69">
        <v>50.605256580000002</v>
      </c>
      <c r="FS18" s="69">
        <v>46.666773070000005</v>
      </c>
      <c r="FT18" s="69">
        <v>53.70603852</v>
      </c>
      <c r="FU18" s="69">
        <v>48.148812279999994</v>
      </c>
      <c r="FV18" s="69">
        <v>49.055402020000002</v>
      </c>
      <c r="FW18" s="69">
        <v>50.471248110000005</v>
      </c>
      <c r="FX18" s="69">
        <v>49.101005020000009</v>
      </c>
      <c r="FY18" s="69">
        <v>53.088600300000003</v>
      </c>
      <c r="FZ18" s="69">
        <v>48.368751039999999</v>
      </c>
      <c r="GA18" s="69">
        <v>39.982202749999999</v>
      </c>
      <c r="GB18" s="49">
        <v>47.256927599999997</v>
      </c>
      <c r="GC18" s="69">
        <v>47.973920610000008</v>
      </c>
      <c r="GD18" s="304">
        <v>88.083311869999989</v>
      </c>
      <c r="GE18" s="154">
        <v>1.3008907380002952</v>
      </c>
      <c r="GF18" s="49">
        <v>95.230848210000005</v>
      </c>
      <c r="GG18" s="154">
        <v>1.6348643469527899</v>
      </c>
    </row>
    <row r="19" spans="1:189" s="120" customFormat="1" ht="27" customHeight="1">
      <c r="A19" s="96" t="str">
        <f>IF(I!$A$1=1,B19,C19)</f>
        <v>Зміна до відповідного періоду минулого року, %</v>
      </c>
      <c r="B19" s="36" t="s">
        <v>3</v>
      </c>
      <c r="C19" s="37" t="s">
        <v>25</v>
      </c>
      <c r="D19" s="38">
        <v>14.886080433414435</v>
      </c>
      <c r="E19" s="39">
        <v>12.584318525429012</v>
      </c>
      <c r="F19" s="39">
        <v>25.976499103446287</v>
      </c>
      <c r="G19" s="39">
        <v>36.538938621146599</v>
      </c>
      <c r="H19" s="39">
        <v>32.047868517000154</v>
      </c>
      <c r="I19" s="39">
        <v>59.882618020217933</v>
      </c>
      <c r="J19" s="39">
        <v>41.270520186746751</v>
      </c>
      <c r="K19" s="39">
        <v>20.859339099511303</v>
      </c>
      <c r="L19" s="39">
        <v>33.431596380711738</v>
      </c>
      <c r="M19" s="39">
        <v>25.365277703537799</v>
      </c>
      <c r="N19" s="39">
        <v>30.682364758259325</v>
      </c>
      <c r="O19" s="39">
        <v>26.577083886512924</v>
      </c>
      <c r="P19" s="108">
        <v>37.931034482758633</v>
      </c>
      <c r="Q19" s="108">
        <v>42.10526315789474</v>
      </c>
      <c r="R19" s="108">
        <v>34.693877551020393</v>
      </c>
      <c r="S19" s="108">
        <v>26.92307692307692</v>
      </c>
      <c r="T19" s="108">
        <v>46.666666666666657</v>
      </c>
      <c r="U19" s="108">
        <v>26.785714285714278</v>
      </c>
      <c r="V19" s="108">
        <v>29.032258064516128</v>
      </c>
      <c r="W19" s="108">
        <v>50.909090909090907</v>
      </c>
      <c r="X19" s="108">
        <v>27.41935483870968</v>
      </c>
      <c r="Y19" s="108">
        <v>14.516129032258078</v>
      </c>
      <c r="Z19" s="108">
        <v>8.6206896551724128</v>
      </c>
      <c r="AA19" s="108">
        <v>16.666666666666671</v>
      </c>
      <c r="AB19" s="108">
        <v>7.5</v>
      </c>
      <c r="AC19" s="108">
        <v>7.407407407407419</v>
      </c>
      <c r="AD19" s="108">
        <v>7.5757575757575637</v>
      </c>
      <c r="AE19" s="108">
        <v>4.5454545454545467</v>
      </c>
      <c r="AF19" s="108">
        <v>7.5757575757575637</v>
      </c>
      <c r="AG19" s="108">
        <v>-11.267605633802816</v>
      </c>
      <c r="AH19" s="108">
        <v>-1.25</v>
      </c>
      <c r="AI19" s="108">
        <v>2.409638554216869</v>
      </c>
      <c r="AJ19" s="108">
        <v>0</v>
      </c>
      <c r="AK19" s="108">
        <v>9.8591549295774712</v>
      </c>
      <c r="AL19" s="108">
        <v>19.047619047619051</v>
      </c>
      <c r="AM19" s="108">
        <v>5.3571428571428612</v>
      </c>
      <c r="AN19" s="108">
        <v>16.279069767441868</v>
      </c>
      <c r="AO19" s="108">
        <v>12.068965517241367</v>
      </c>
      <c r="AP19" s="108">
        <v>-4.2253521126760631</v>
      </c>
      <c r="AQ19" s="108">
        <v>13.043478260869563</v>
      </c>
      <c r="AR19" s="108">
        <v>-1.4084507042253449</v>
      </c>
      <c r="AS19" s="108">
        <v>15.873015873015888</v>
      </c>
      <c r="AT19" s="108">
        <v>5.0632911392405049</v>
      </c>
      <c r="AU19" s="108">
        <v>-5.8823529411764781</v>
      </c>
      <c r="AV19" s="108">
        <v>-1.2658227848101262</v>
      </c>
      <c r="AW19" s="108">
        <v>1.2820512820512704</v>
      </c>
      <c r="AX19" s="108">
        <v>-12</v>
      </c>
      <c r="AY19" s="108">
        <v>-5.0847457627118615</v>
      </c>
      <c r="AZ19" s="108">
        <v>-2</v>
      </c>
      <c r="BA19" s="108">
        <v>-18.461538461538467</v>
      </c>
      <c r="BB19" s="108">
        <v>-4.4117647058823479</v>
      </c>
      <c r="BC19" s="108">
        <v>-12.820512820512818</v>
      </c>
      <c r="BD19" s="108">
        <v>-14.285714285714292</v>
      </c>
      <c r="BE19" s="108">
        <v>-13.698630136986296</v>
      </c>
      <c r="BF19" s="108">
        <v>-13.253012048192772</v>
      </c>
      <c r="BG19" s="108">
        <v>-17.5</v>
      </c>
      <c r="BH19" s="108">
        <v>-20.512820512820511</v>
      </c>
      <c r="BI19" s="108">
        <v>-24.050632911392398</v>
      </c>
      <c r="BJ19" s="108">
        <v>-31.818181818181827</v>
      </c>
      <c r="BK19" s="108">
        <v>-26.785714285714292</v>
      </c>
      <c r="BL19" s="108">
        <v>-44.897959183673478</v>
      </c>
      <c r="BM19" s="108">
        <v>-28.301886792452834</v>
      </c>
      <c r="BN19" s="108">
        <v>-35.384615384615387</v>
      </c>
      <c r="BO19" s="108">
        <v>-32.35294117647058</v>
      </c>
      <c r="BP19" s="108">
        <v>-30</v>
      </c>
      <c r="BQ19" s="108">
        <v>-25.396825396825392</v>
      </c>
      <c r="BR19" s="108">
        <v>-29.166666666666657</v>
      </c>
      <c r="BS19" s="108">
        <v>-34.848484848484844</v>
      </c>
      <c r="BT19" s="108">
        <v>-27.41935483870968</v>
      </c>
      <c r="BU19" s="108">
        <v>-31.666666666666671</v>
      </c>
      <c r="BV19" s="108">
        <v>-8.8888888888888857</v>
      </c>
      <c r="BW19" s="108">
        <v>-2.4390243902439011</v>
      </c>
      <c r="BX19" s="108">
        <v>-25.925925925925924</v>
      </c>
      <c r="BY19" s="108">
        <v>-15.789473684210535</v>
      </c>
      <c r="BZ19" s="108">
        <v>-7.1428571428571388</v>
      </c>
      <c r="CA19" s="108">
        <v>-10.869565217391312</v>
      </c>
      <c r="CB19" s="108">
        <v>-11.904761904761912</v>
      </c>
      <c r="CC19" s="108">
        <v>-10.638297872340431</v>
      </c>
      <c r="CD19" s="108">
        <v>-13.725490196078425</v>
      </c>
      <c r="CE19" s="108">
        <v>4.6511627906976827</v>
      </c>
      <c r="CF19" s="108">
        <v>4.4444444444444571</v>
      </c>
      <c r="CG19" s="108">
        <v>0</v>
      </c>
      <c r="CH19" s="108">
        <v>-2.4390243902439011</v>
      </c>
      <c r="CI19" s="108">
        <v>-12.5</v>
      </c>
      <c r="CJ19" s="108">
        <v>45</v>
      </c>
      <c r="CK19" s="108">
        <v>21.875</v>
      </c>
      <c r="CL19" s="108">
        <v>25.641025641025635</v>
      </c>
      <c r="CM19" s="108">
        <v>7.3170731707317174</v>
      </c>
      <c r="CN19" s="108">
        <v>29.72972972972974</v>
      </c>
      <c r="CO19" s="108">
        <v>26.19047619047619</v>
      </c>
      <c r="CP19" s="108">
        <v>15.909090909090921</v>
      </c>
      <c r="CQ19" s="108">
        <v>24.444444444444443</v>
      </c>
      <c r="CR19" s="108">
        <v>19.148936170212764</v>
      </c>
      <c r="CS19" s="108">
        <v>29.268292682926841</v>
      </c>
      <c r="CT19" s="108">
        <v>32.5</v>
      </c>
      <c r="CU19" s="108">
        <v>25.714285714285708</v>
      </c>
      <c r="CV19" s="108">
        <v>37.931034482758633</v>
      </c>
      <c r="CW19" s="108">
        <v>25.641025641025635</v>
      </c>
      <c r="CX19" s="108">
        <v>16.326530612244895</v>
      </c>
      <c r="CY19" s="108">
        <v>15.909090909090921</v>
      </c>
      <c r="CZ19" s="108">
        <v>18.75</v>
      </c>
      <c r="DA19" s="108">
        <v>5.6603773584905639</v>
      </c>
      <c r="DB19" s="108">
        <v>15.686274509803937</v>
      </c>
      <c r="DC19" s="108">
        <v>10.714285714285722</v>
      </c>
      <c r="DD19" s="108">
        <v>1.7857142857142776</v>
      </c>
      <c r="DE19" s="108">
        <v>11.320754716981128</v>
      </c>
      <c r="DF19" s="108">
        <v>3.7735849056603712</v>
      </c>
      <c r="DG19" s="108">
        <v>6.818181818181813</v>
      </c>
      <c r="DH19" s="108">
        <v>17.5</v>
      </c>
      <c r="DI19" s="108">
        <v>10.204081632653043</v>
      </c>
      <c r="DJ19" s="108">
        <v>8.7719298245614112</v>
      </c>
      <c r="DK19" s="108">
        <v>17.64705882352942</v>
      </c>
      <c r="DL19" s="108">
        <v>7.0175438596491233</v>
      </c>
      <c r="DM19" s="108">
        <v>3.5714285714285836</v>
      </c>
      <c r="DN19" s="108">
        <v>10.169491525423723</v>
      </c>
      <c r="DO19" s="108">
        <v>-1.6129032258064484</v>
      </c>
      <c r="DP19" s="108">
        <v>1.7543859649122879</v>
      </c>
      <c r="DQ19" s="108">
        <v>6.7796610169491629</v>
      </c>
      <c r="DR19" s="108">
        <v>9.0909090909090793</v>
      </c>
      <c r="DS19" s="108">
        <v>2.1276595744680833</v>
      </c>
      <c r="DT19" s="108">
        <v>10.638297872340431</v>
      </c>
      <c r="DU19" s="108">
        <v>18.518518518518505</v>
      </c>
      <c r="DV19" s="108">
        <v>3.2258064516128968</v>
      </c>
      <c r="DW19" s="108">
        <v>-25</v>
      </c>
      <c r="DX19" s="108">
        <v>-21.311475409836063</v>
      </c>
      <c r="DY19" s="108">
        <v>5.1724137931034448</v>
      </c>
      <c r="DZ19" s="108">
        <v>7.6923076923076934</v>
      </c>
      <c r="EA19" s="108">
        <v>1.6393442622950829</v>
      </c>
      <c r="EB19" s="108">
        <v>18.965517241379317</v>
      </c>
      <c r="EC19" s="108">
        <v>3.1746031746031917</v>
      </c>
      <c r="ED19" s="108">
        <v>6.6666666666666714</v>
      </c>
      <c r="EE19" s="108">
        <v>20.833333333333329</v>
      </c>
      <c r="EF19" s="108">
        <v>5.7692307692307736</v>
      </c>
      <c r="EG19" s="108">
        <v>3.125</v>
      </c>
      <c r="EH19" s="108">
        <v>25</v>
      </c>
      <c r="EI19" s="108">
        <v>84.444444444444457</v>
      </c>
      <c r="EJ19" s="108">
        <v>56.25</v>
      </c>
      <c r="EK19" s="108">
        <v>37.704918032786878</v>
      </c>
      <c r="EL19" s="108">
        <v>27.142857142857139</v>
      </c>
      <c r="EM19" s="108">
        <v>30.645161290322562</v>
      </c>
      <c r="EN19" s="108">
        <v>31.884057971014499</v>
      </c>
      <c r="EO19" s="108">
        <v>24.615384615384613</v>
      </c>
      <c r="EP19" s="108">
        <v>32.8125</v>
      </c>
      <c r="EQ19" s="108">
        <v>31.034482758620697</v>
      </c>
      <c r="ER19" s="108">
        <v>30.909090909090907</v>
      </c>
      <c r="ES19" s="108">
        <v>4.5454545454545467</v>
      </c>
      <c r="ET19" s="108">
        <v>-53.75</v>
      </c>
      <c r="EU19" s="108">
        <v>-44.578313253012048</v>
      </c>
      <c r="EV19" s="108">
        <v>-38.666666666666671</v>
      </c>
      <c r="EW19" s="108">
        <v>-46.428571428571431</v>
      </c>
      <c r="EX19" s="108">
        <v>-55.056179775280903</v>
      </c>
      <c r="EY19" s="108">
        <v>-46.913580246913575</v>
      </c>
      <c r="EZ19" s="108">
        <v>-51.64835164835165</v>
      </c>
      <c r="FA19" s="108">
        <v>-44.444444444444443</v>
      </c>
      <c r="FB19" s="108">
        <v>-48.235294117647051</v>
      </c>
      <c r="FC19" s="108">
        <v>-50</v>
      </c>
      <c r="FD19" s="108">
        <v>-44.444444444444443</v>
      </c>
      <c r="FE19" s="108">
        <v>-34.782608695652172</v>
      </c>
      <c r="FF19" s="108">
        <v>72.972972972972968</v>
      </c>
      <c r="FG19" s="108">
        <v>-6.5217391304347814</v>
      </c>
      <c r="FH19" s="108">
        <v>6.5217391304347956</v>
      </c>
      <c r="FI19" s="108">
        <v>6.6666666666666714</v>
      </c>
      <c r="FJ19" s="108">
        <v>7.5</v>
      </c>
      <c r="FK19" s="108">
        <v>9.3023255813953369</v>
      </c>
      <c r="FL19" s="108">
        <v>11.36363636363636</v>
      </c>
      <c r="FM19" s="108">
        <v>6.6666666666666714</v>
      </c>
      <c r="FN19" s="108">
        <v>-4.5454545454545467</v>
      </c>
      <c r="FO19" s="108">
        <v>2.6315789473684248</v>
      </c>
      <c r="FP19" s="108">
        <v>3.0472555749999799</v>
      </c>
      <c r="FQ19" s="108">
        <v>4.1431325333333433</v>
      </c>
      <c r="FR19" s="108">
        <v>-20.929286593749993</v>
      </c>
      <c r="FS19" s="108">
        <v>8.5273792325581468</v>
      </c>
      <c r="FT19" s="108">
        <v>9.6041602448979688</v>
      </c>
      <c r="FU19" s="108">
        <v>0.31002558333332786</v>
      </c>
      <c r="FV19" s="108">
        <v>14.08233027906978</v>
      </c>
      <c r="FW19" s="108">
        <v>7.3856342765957521</v>
      </c>
      <c r="FX19" s="108">
        <v>0.20613269387756361</v>
      </c>
      <c r="FY19" s="108">
        <v>10.60125062500002</v>
      </c>
      <c r="FZ19" s="108">
        <v>15.163692952380956</v>
      </c>
      <c r="GA19" s="108">
        <v>2.518468589743577</v>
      </c>
      <c r="GB19" s="108">
        <v>14.648680686128017</v>
      </c>
      <c r="GC19" s="108">
        <v>2.3674916178886747</v>
      </c>
      <c r="GD19" s="302">
        <v>3.6274257294117547</v>
      </c>
      <c r="GE19" s="108"/>
      <c r="GF19" s="108">
        <v>8.1145181627013443</v>
      </c>
      <c r="GG19" s="108"/>
    </row>
    <row r="20" spans="1:189" s="120" customFormat="1" ht="27" customHeight="1">
      <c r="A20" s="98" t="str">
        <f>IF(I!$A$1=1,B20,C20)</f>
        <v>Чорні й кольорові метали та вироби з них</v>
      </c>
      <c r="B20" s="46" t="s">
        <v>10</v>
      </c>
      <c r="C20" s="47" t="s">
        <v>32</v>
      </c>
      <c r="D20" s="48">
        <v>1068</v>
      </c>
      <c r="E20" s="49">
        <v>1013</v>
      </c>
      <c r="F20" s="49">
        <v>1347</v>
      </c>
      <c r="G20" s="49">
        <v>1583</v>
      </c>
      <c r="H20" s="49">
        <v>1637</v>
      </c>
      <c r="I20" s="49">
        <v>1600</v>
      </c>
      <c r="J20" s="49">
        <v>1403</v>
      </c>
      <c r="K20" s="49">
        <v>1273</v>
      </c>
      <c r="L20" s="49">
        <v>1516</v>
      </c>
      <c r="M20" s="49">
        <v>1464</v>
      </c>
      <c r="N20" s="49">
        <v>1618</v>
      </c>
      <c r="O20" s="49">
        <v>1522</v>
      </c>
      <c r="P20" s="49">
        <v>1729</v>
      </c>
      <c r="Q20" s="49">
        <v>1477</v>
      </c>
      <c r="R20" s="49">
        <v>1979</v>
      </c>
      <c r="S20" s="49">
        <v>2067</v>
      </c>
      <c r="T20" s="49">
        <v>1982</v>
      </c>
      <c r="U20" s="49">
        <v>1945</v>
      </c>
      <c r="V20" s="49">
        <v>1773</v>
      </c>
      <c r="W20" s="49">
        <v>1822</v>
      </c>
      <c r="X20" s="49">
        <v>1686</v>
      </c>
      <c r="Y20" s="49">
        <v>1724</v>
      </c>
      <c r="Z20" s="49">
        <v>1770</v>
      </c>
      <c r="AA20" s="49">
        <v>1882</v>
      </c>
      <c r="AB20" s="49">
        <v>1684</v>
      </c>
      <c r="AC20" s="49">
        <v>1395</v>
      </c>
      <c r="AD20" s="49">
        <v>1622</v>
      </c>
      <c r="AE20" s="49">
        <v>1841</v>
      </c>
      <c r="AF20" s="49">
        <v>1957</v>
      </c>
      <c r="AG20" s="49">
        <v>1517</v>
      </c>
      <c r="AH20" s="49">
        <v>1423</v>
      </c>
      <c r="AI20" s="49">
        <v>1505</v>
      </c>
      <c r="AJ20" s="49">
        <v>1485</v>
      </c>
      <c r="AK20" s="49">
        <v>1365</v>
      </c>
      <c r="AL20" s="49">
        <v>1400</v>
      </c>
      <c r="AM20" s="49">
        <v>1296</v>
      </c>
      <c r="AN20" s="49">
        <v>1294</v>
      </c>
      <c r="AO20" s="49">
        <v>1403</v>
      </c>
      <c r="AP20" s="49">
        <v>1469</v>
      </c>
      <c r="AQ20" s="49">
        <v>1631</v>
      </c>
      <c r="AR20" s="49">
        <v>1395</v>
      </c>
      <c r="AS20" s="49">
        <v>1387</v>
      </c>
      <c r="AT20" s="49">
        <v>1448</v>
      </c>
      <c r="AU20" s="49">
        <v>1253</v>
      </c>
      <c r="AV20" s="49">
        <v>1342</v>
      </c>
      <c r="AW20" s="49">
        <v>1362</v>
      </c>
      <c r="AX20" s="49">
        <v>1382</v>
      </c>
      <c r="AY20" s="49">
        <v>1427</v>
      </c>
      <c r="AZ20" s="49">
        <v>1262</v>
      </c>
      <c r="BA20" s="49">
        <v>1334</v>
      </c>
      <c r="BB20" s="49">
        <v>1327</v>
      </c>
      <c r="BC20" s="49">
        <v>1369</v>
      </c>
      <c r="BD20" s="49">
        <v>1566</v>
      </c>
      <c r="BE20" s="49">
        <v>1495</v>
      </c>
      <c r="BF20" s="49">
        <v>1493</v>
      </c>
      <c r="BG20" s="49">
        <v>1146</v>
      </c>
      <c r="BH20" s="49">
        <v>995</v>
      </c>
      <c r="BI20" s="49">
        <v>1013</v>
      </c>
      <c r="BJ20" s="49">
        <v>973</v>
      </c>
      <c r="BK20" s="49">
        <v>980</v>
      </c>
      <c r="BL20" s="49">
        <v>805</v>
      </c>
      <c r="BM20" s="49">
        <v>733</v>
      </c>
      <c r="BN20" s="49">
        <v>947</v>
      </c>
      <c r="BO20" s="49">
        <v>809</v>
      </c>
      <c r="BP20" s="49">
        <v>795</v>
      </c>
      <c r="BQ20" s="49">
        <v>788</v>
      </c>
      <c r="BR20" s="49">
        <v>892</v>
      </c>
      <c r="BS20" s="49">
        <v>732</v>
      </c>
      <c r="BT20" s="49">
        <v>766</v>
      </c>
      <c r="BU20" s="49">
        <v>653</v>
      </c>
      <c r="BV20" s="49">
        <v>579</v>
      </c>
      <c r="BW20" s="49">
        <v>665</v>
      </c>
      <c r="BX20" s="49">
        <v>428</v>
      </c>
      <c r="BY20" s="49">
        <v>596</v>
      </c>
      <c r="BZ20" s="49">
        <v>635</v>
      </c>
      <c r="CA20" s="49">
        <v>668</v>
      </c>
      <c r="CB20" s="49">
        <v>702</v>
      </c>
      <c r="CC20" s="49">
        <v>700</v>
      </c>
      <c r="CD20" s="49">
        <v>762</v>
      </c>
      <c r="CE20" s="49">
        <v>767</v>
      </c>
      <c r="CF20" s="49">
        <v>740</v>
      </c>
      <c r="CG20" s="49">
        <v>691</v>
      </c>
      <c r="CH20" s="49">
        <v>706</v>
      </c>
      <c r="CI20" s="49">
        <v>704</v>
      </c>
      <c r="CJ20" s="49">
        <v>727</v>
      </c>
      <c r="CK20" s="49">
        <v>777</v>
      </c>
      <c r="CL20" s="49">
        <v>869</v>
      </c>
      <c r="CM20" s="49">
        <v>620</v>
      </c>
      <c r="CN20" s="49">
        <v>833</v>
      </c>
      <c r="CO20" s="49">
        <v>806</v>
      </c>
      <c r="CP20" s="49">
        <v>776</v>
      </c>
      <c r="CQ20" s="49">
        <v>830</v>
      </c>
      <c r="CR20" s="49">
        <v>796</v>
      </c>
      <c r="CS20" s="49">
        <v>853</v>
      </c>
      <c r="CT20" s="49">
        <v>1064</v>
      </c>
      <c r="CU20" s="49">
        <v>939</v>
      </c>
      <c r="CV20" s="49">
        <v>986</v>
      </c>
      <c r="CW20" s="49">
        <v>963</v>
      </c>
      <c r="CX20" s="49">
        <v>992</v>
      </c>
      <c r="CY20" s="49">
        <v>1018</v>
      </c>
      <c r="CZ20" s="49">
        <v>1085</v>
      </c>
      <c r="DA20" s="49">
        <v>1088</v>
      </c>
      <c r="DB20" s="49">
        <v>931</v>
      </c>
      <c r="DC20" s="49">
        <v>922</v>
      </c>
      <c r="DD20" s="49">
        <v>862</v>
      </c>
      <c r="DE20" s="49">
        <v>880</v>
      </c>
      <c r="DF20" s="49">
        <v>805</v>
      </c>
      <c r="DG20" s="49">
        <v>870</v>
      </c>
      <c r="DH20" s="49">
        <v>1061</v>
      </c>
      <c r="DI20" s="49">
        <v>790</v>
      </c>
      <c r="DJ20" s="49">
        <v>867</v>
      </c>
      <c r="DK20" s="49">
        <v>878</v>
      </c>
      <c r="DL20" s="49">
        <v>1007</v>
      </c>
      <c r="DM20" s="49">
        <v>850</v>
      </c>
      <c r="DN20" s="49">
        <v>942</v>
      </c>
      <c r="DO20" s="49">
        <v>774</v>
      </c>
      <c r="DP20" s="49">
        <v>724</v>
      </c>
      <c r="DQ20" s="49">
        <v>783</v>
      </c>
      <c r="DR20" s="49">
        <v>683</v>
      </c>
      <c r="DS20" s="49">
        <v>635</v>
      </c>
      <c r="DT20" s="49">
        <v>782</v>
      </c>
      <c r="DU20" s="69">
        <v>774</v>
      </c>
      <c r="DV20" s="69">
        <v>754</v>
      </c>
      <c r="DW20" s="69">
        <v>723</v>
      </c>
      <c r="DX20" s="69">
        <v>684</v>
      </c>
      <c r="DY20" s="69">
        <v>691</v>
      </c>
      <c r="DZ20" s="69">
        <v>718</v>
      </c>
      <c r="EA20" s="69">
        <v>715</v>
      </c>
      <c r="EB20" s="69">
        <v>687</v>
      </c>
      <c r="EC20" s="69">
        <v>759</v>
      </c>
      <c r="ED20" s="69">
        <v>666</v>
      </c>
      <c r="EE20" s="69">
        <v>829</v>
      </c>
      <c r="EF20" s="69">
        <v>846</v>
      </c>
      <c r="EG20" s="69">
        <v>880</v>
      </c>
      <c r="EH20" s="69">
        <v>1300</v>
      </c>
      <c r="EI20" s="69">
        <v>1192</v>
      </c>
      <c r="EJ20" s="69">
        <v>1330</v>
      </c>
      <c r="EK20" s="69">
        <v>1380</v>
      </c>
      <c r="EL20" s="69">
        <v>1566</v>
      </c>
      <c r="EM20" s="69">
        <v>1525</v>
      </c>
      <c r="EN20" s="69">
        <v>1552</v>
      </c>
      <c r="EO20" s="69">
        <v>1373</v>
      </c>
      <c r="EP20" s="69">
        <v>1266</v>
      </c>
      <c r="EQ20" s="69">
        <v>1509</v>
      </c>
      <c r="ER20" s="69">
        <v>1171</v>
      </c>
      <c r="ES20" s="69">
        <v>1104</v>
      </c>
      <c r="ET20" s="69">
        <v>423</v>
      </c>
      <c r="EU20" s="69">
        <v>324</v>
      </c>
      <c r="EV20" s="69">
        <v>396</v>
      </c>
      <c r="EW20" s="69">
        <v>492</v>
      </c>
      <c r="EX20" s="69">
        <v>376</v>
      </c>
      <c r="EY20" s="69">
        <v>330</v>
      </c>
      <c r="EZ20" s="69">
        <v>371</v>
      </c>
      <c r="FA20" s="69">
        <v>314</v>
      </c>
      <c r="FB20" s="69">
        <v>312</v>
      </c>
      <c r="FC20" s="69">
        <v>268</v>
      </c>
      <c r="FD20" s="69">
        <v>254</v>
      </c>
      <c r="FE20" s="69">
        <v>309</v>
      </c>
      <c r="FF20" s="69">
        <v>359</v>
      </c>
      <c r="FG20" s="69">
        <v>359</v>
      </c>
      <c r="FH20" s="69">
        <v>440</v>
      </c>
      <c r="FI20" s="69">
        <v>390</v>
      </c>
      <c r="FJ20" s="69">
        <v>292</v>
      </c>
      <c r="FK20" s="69">
        <v>298</v>
      </c>
      <c r="FL20" s="69">
        <v>356</v>
      </c>
      <c r="FM20" s="69">
        <v>272</v>
      </c>
      <c r="FN20" s="69">
        <v>257</v>
      </c>
      <c r="FO20" s="69">
        <v>302</v>
      </c>
      <c r="FP20" s="49">
        <v>363.71295373999999</v>
      </c>
      <c r="FQ20" s="69">
        <v>365.10252086000003</v>
      </c>
      <c r="FR20" s="69">
        <v>338.58799242000003</v>
      </c>
      <c r="FS20" s="69">
        <v>318.44946869</v>
      </c>
      <c r="FT20" s="69">
        <v>390.40660051000003</v>
      </c>
      <c r="FU20" s="69">
        <v>355.13330177000006</v>
      </c>
      <c r="FV20" s="69">
        <v>397.56902504999999</v>
      </c>
      <c r="FW20" s="69">
        <v>434.52331896000004</v>
      </c>
      <c r="FX20" s="69">
        <v>445.05426819000002</v>
      </c>
      <c r="FY20" s="69">
        <v>375.46889378999998</v>
      </c>
      <c r="FZ20" s="69">
        <v>312.93427388000015</v>
      </c>
      <c r="GA20" s="69">
        <v>323.69531406999999</v>
      </c>
      <c r="GB20" s="49">
        <v>326.68809904</v>
      </c>
      <c r="GC20" s="69">
        <v>298.41491138000015</v>
      </c>
      <c r="GD20" s="304">
        <v>728.81547460000002</v>
      </c>
      <c r="GE20" s="154">
        <v>10.763778977994388</v>
      </c>
      <c r="GF20" s="49">
        <v>625.10301042000015</v>
      </c>
      <c r="GG20" s="154">
        <v>10.731382153133049</v>
      </c>
    </row>
    <row r="21" spans="1:189" s="120" customFormat="1" ht="27" customHeight="1">
      <c r="A21" s="96" t="str">
        <f>IF(I!$A$1=1,B21,C21)</f>
        <v>Зміна до відповідного періоду минулого року, %</v>
      </c>
      <c r="B21" s="36" t="s">
        <v>3</v>
      </c>
      <c r="C21" s="37" t="s">
        <v>25</v>
      </c>
      <c r="D21" s="38">
        <v>24.380949692461144</v>
      </c>
      <c r="E21" s="39">
        <v>5.4105913978207809</v>
      </c>
      <c r="F21" s="39">
        <v>22.202376890323208</v>
      </c>
      <c r="G21" s="39">
        <v>53.760680588585586</v>
      </c>
      <c r="H21" s="39">
        <v>74.331434835635264</v>
      </c>
      <c r="I21" s="39">
        <v>81.562406007347334</v>
      </c>
      <c r="J21" s="39">
        <v>36.957658857196918</v>
      </c>
      <c r="K21" s="39">
        <v>25.67756581663734</v>
      </c>
      <c r="L21" s="39">
        <v>34.216944250760548</v>
      </c>
      <c r="M21" s="39">
        <v>9.3655579537328322</v>
      </c>
      <c r="N21" s="39">
        <v>37.896552932039299</v>
      </c>
      <c r="O21" s="39">
        <v>33.569178728340347</v>
      </c>
      <c r="P21" s="108">
        <v>61.89138576779024</v>
      </c>
      <c r="Q21" s="108">
        <v>45.804540967423492</v>
      </c>
      <c r="R21" s="108">
        <v>46.919079435783203</v>
      </c>
      <c r="S21" s="108">
        <v>30.574857864813652</v>
      </c>
      <c r="T21" s="108">
        <v>21.075137446548567</v>
      </c>
      <c r="U21" s="108">
        <v>21.5625</v>
      </c>
      <c r="V21" s="108">
        <v>26.372059871703499</v>
      </c>
      <c r="W21" s="108">
        <v>43.126472898664588</v>
      </c>
      <c r="X21" s="108">
        <v>11.213720316622684</v>
      </c>
      <c r="Y21" s="108">
        <v>17.759562841530069</v>
      </c>
      <c r="Z21" s="108">
        <v>9.3943139678615637</v>
      </c>
      <c r="AA21" s="108">
        <v>23.65308804204993</v>
      </c>
      <c r="AB21" s="108">
        <v>-2.6026604973973377</v>
      </c>
      <c r="AC21" s="108">
        <v>-5.5517941773865971</v>
      </c>
      <c r="AD21" s="108">
        <v>-18.039413845376444</v>
      </c>
      <c r="AE21" s="108">
        <v>-10.933720367682625</v>
      </c>
      <c r="AF21" s="108">
        <v>-1.2613521695257361</v>
      </c>
      <c r="AG21" s="108">
        <v>-22.005141388174806</v>
      </c>
      <c r="AH21" s="108">
        <v>-19.740552735476598</v>
      </c>
      <c r="AI21" s="108">
        <v>-17.398463227222834</v>
      </c>
      <c r="AJ21" s="108">
        <v>-11.921708185053376</v>
      </c>
      <c r="AK21" s="108">
        <v>-20.823665893271453</v>
      </c>
      <c r="AL21" s="108">
        <v>-20.903954802259889</v>
      </c>
      <c r="AM21" s="108">
        <v>-31.13708820403825</v>
      </c>
      <c r="AN21" s="108">
        <v>-23.159144893111645</v>
      </c>
      <c r="AO21" s="108">
        <v>0.57347670250895533</v>
      </c>
      <c r="AP21" s="108">
        <v>-9.4327990135634963</v>
      </c>
      <c r="AQ21" s="108">
        <v>-11.406844106463879</v>
      </c>
      <c r="AR21" s="108">
        <v>-28.717424629535003</v>
      </c>
      <c r="AS21" s="108">
        <v>-8.5695451549110118</v>
      </c>
      <c r="AT21" s="108">
        <v>1.7568517217146962</v>
      </c>
      <c r="AU21" s="108">
        <v>-16.744186046511629</v>
      </c>
      <c r="AV21" s="108">
        <v>-9.6296296296296333</v>
      </c>
      <c r="AW21" s="108">
        <v>-0.219780219780219</v>
      </c>
      <c r="AX21" s="108">
        <v>-1.2857142857142918</v>
      </c>
      <c r="AY21" s="108">
        <v>10.108024691358025</v>
      </c>
      <c r="AZ21" s="108">
        <v>-2.4729520865533203</v>
      </c>
      <c r="BA21" s="108">
        <v>-4.9180327868852487</v>
      </c>
      <c r="BB21" s="108">
        <v>-9.6664397549353254</v>
      </c>
      <c r="BC21" s="108">
        <v>-16.06376456161864</v>
      </c>
      <c r="BD21" s="108">
        <v>12.258064516129025</v>
      </c>
      <c r="BE21" s="108">
        <v>7.7865897620764173</v>
      </c>
      <c r="BF21" s="108">
        <v>3.1077348066298214</v>
      </c>
      <c r="BG21" s="108">
        <v>-8.539505187549878</v>
      </c>
      <c r="BH21" s="108">
        <v>-25.85692995529061</v>
      </c>
      <c r="BI21" s="108">
        <v>-25.624082232011745</v>
      </c>
      <c r="BJ21" s="108">
        <v>-29.594790159189571</v>
      </c>
      <c r="BK21" s="108">
        <v>-31.324456902592857</v>
      </c>
      <c r="BL21" s="108">
        <v>-36.212361331220286</v>
      </c>
      <c r="BM21" s="108">
        <v>-45.052473763118442</v>
      </c>
      <c r="BN21" s="108">
        <v>-28.636021100226074</v>
      </c>
      <c r="BO21" s="108">
        <v>-40.90577063550036</v>
      </c>
      <c r="BP21" s="108">
        <v>-49.23371647509579</v>
      </c>
      <c r="BQ21" s="108">
        <v>-47.290969899665548</v>
      </c>
      <c r="BR21" s="108">
        <v>-40.25452109845947</v>
      </c>
      <c r="BS21" s="108">
        <v>-36.125654450261777</v>
      </c>
      <c r="BT21" s="108">
        <v>-23.015075376884425</v>
      </c>
      <c r="BU21" s="108">
        <v>-35.538005923000995</v>
      </c>
      <c r="BV21" s="108">
        <v>-40.493319630010284</v>
      </c>
      <c r="BW21" s="108">
        <v>-32.142857142857139</v>
      </c>
      <c r="BX21" s="108">
        <v>-46.832298136645967</v>
      </c>
      <c r="BY21" s="108">
        <v>-18.690313778990458</v>
      </c>
      <c r="BZ21" s="108">
        <v>-32.946145723336855</v>
      </c>
      <c r="CA21" s="108">
        <v>-17.428924598269475</v>
      </c>
      <c r="CB21" s="108">
        <v>-11.698113207547166</v>
      </c>
      <c r="CC21" s="108">
        <v>-11.167512690355323</v>
      </c>
      <c r="CD21" s="108">
        <v>-14.573991031390136</v>
      </c>
      <c r="CE21" s="108">
        <v>4.7814207650273204</v>
      </c>
      <c r="CF21" s="108">
        <v>-3.3942558746736182</v>
      </c>
      <c r="CG21" s="108">
        <v>5.8192955589586575</v>
      </c>
      <c r="CH21" s="108">
        <v>21.934369602763383</v>
      </c>
      <c r="CI21" s="108">
        <v>5.8646616541353325</v>
      </c>
      <c r="CJ21" s="108">
        <v>69.859813084112147</v>
      </c>
      <c r="CK21" s="108">
        <v>30.369127516778519</v>
      </c>
      <c r="CL21" s="108">
        <v>36.850393700787407</v>
      </c>
      <c r="CM21" s="108">
        <v>-7.1856287425149645</v>
      </c>
      <c r="CN21" s="108">
        <v>18.660968660968663</v>
      </c>
      <c r="CO21" s="108">
        <v>15.142857142857153</v>
      </c>
      <c r="CP21" s="108">
        <v>1.8372703412073577</v>
      </c>
      <c r="CQ21" s="108">
        <v>8.2138200782268598</v>
      </c>
      <c r="CR21" s="108">
        <v>7.5675675675675507</v>
      </c>
      <c r="CS21" s="108">
        <v>23.444283646888579</v>
      </c>
      <c r="CT21" s="108">
        <v>50.708215297450408</v>
      </c>
      <c r="CU21" s="108">
        <v>33.380681818181813</v>
      </c>
      <c r="CV21" s="108">
        <v>35.625859697386517</v>
      </c>
      <c r="CW21" s="108">
        <v>23.938223938223928</v>
      </c>
      <c r="CX21" s="108">
        <v>14.154200230149598</v>
      </c>
      <c r="CY21" s="108">
        <v>64.193548387096769</v>
      </c>
      <c r="CZ21" s="108">
        <v>30.252100840336141</v>
      </c>
      <c r="DA21" s="108">
        <v>34.98759305210919</v>
      </c>
      <c r="DB21" s="108">
        <v>19.974226804123703</v>
      </c>
      <c r="DC21" s="108">
        <v>11.0843373493976</v>
      </c>
      <c r="DD21" s="108">
        <v>8.2914572864321627</v>
      </c>
      <c r="DE21" s="108">
        <v>3.1652989449003428</v>
      </c>
      <c r="DF21" s="108">
        <v>-24.342105263157904</v>
      </c>
      <c r="DG21" s="108">
        <v>-7.3482428115015921</v>
      </c>
      <c r="DH21" s="108">
        <v>7.6064908722109408</v>
      </c>
      <c r="DI21" s="108">
        <v>-17.964693665628246</v>
      </c>
      <c r="DJ21" s="108">
        <v>-12.600806451612897</v>
      </c>
      <c r="DK21" s="108">
        <v>-13.752455795677804</v>
      </c>
      <c r="DL21" s="108">
        <v>-7.1889400921658932</v>
      </c>
      <c r="DM21" s="108">
        <v>-21.875</v>
      </c>
      <c r="DN21" s="108">
        <v>1.181525241675601</v>
      </c>
      <c r="DO21" s="108">
        <v>-16.052060737527114</v>
      </c>
      <c r="DP21" s="108">
        <v>-16.009280742459396</v>
      </c>
      <c r="DQ21" s="108">
        <v>-11.022727272727266</v>
      </c>
      <c r="DR21" s="108">
        <v>-15.155279503105589</v>
      </c>
      <c r="DS21" s="108">
        <v>-27.011494252873561</v>
      </c>
      <c r="DT21" s="108">
        <v>-26.295947219604145</v>
      </c>
      <c r="DU21" s="108">
        <v>-2.0253164556961991</v>
      </c>
      <c r="DV21" s="108">
        <v>-13.033448673587074</v>
      </c>
      <c r="DW21" s="108">
        <v>-17.653758542141233</v>
      </c>
      <c r="DX21" s="108">
        <v>-32.075471698113205</v>
      </c>
      <c r="DY21" s="108">
        <v>-18.705882352941174</v>
      </c>
      <c r="DZ21" s="108">
        <v>-23.779193205944793</v>
      </c>
      <c r="EA21" s="108">
        <v>-7.6227390180878558</v>
      </c>
      <c r="EB21" s="108">
        <v>-5.1104972375690494</v>
      </c>
      <c r="EC21" s="108">
        <v>-3.0651340996168557</v>
      </c>
      <c r="ED21" s="108">
        <v>-2.489019033674964</v>
      </c>
      <c r="EE21" s="108">
        <v>30.551181102362222</v>
      </c>
      <c r="EF21" s="108">
        <v>8.1841432225064068</v>
      </c>
      <c r="EG21" s="108">
        <v>13.695090439276484</v>
      </c>
      <c r="EH21" s="108">
        <v>72.413793103448256</v>
      </c>
      <c r="EI21" s="108">
        <v>64.868603042876885</v>
      </c>
      <c r="EJ21" s="108">
        <v>94.444444444444429</v>
      </c>
      <c r="EK21" s="108">
        <v>99.710564399421116</v>
      </c>
      <c r="EL21" s="108">
        <v>118.10584958217271</v>
      </c>
      <c r="EM21" s="108">
        <v>113.28671328671328</v>
      </c>
      <c r="EN21" s="108">
        <v>125.90975254730714</v>
      </c>
      <c r="EO21" s="108">
        <v>80.895915678524375</v>
      </c>
      <c r="EP21" s="108">
        <v>90.090090090090087</v>
      </c>
      <c r="EQ21" s="108">
        <v>82.026537997587468</v>
      </c>
      <c r="ER21" s="108">
        <v>38.416075650118188</v>
      </c>
      <c r="ES21" s="108">
        <v>25.454545454545467</v>
      </c>
      <c r="ET21" s="108">
        <v>-67.461538461538453</v>
      </c>
      <c r="EU21" s="108">
        <v>-72.818791946308721</v>
      </c>
      <c r="EV21" s="108">
        <v>-70.225563909774436</v>
      </c>
      <c r="EW21" s="108">
        <v>-64.34782608695653</v>
      </c>
      <c r="EX21" s="108">
        <v>-75.989782886334609</v>
      </c>
      <c r="EY21" s="108">
        <v>-78.360655737704917</v>
      </c>
      <c r="EZ21" s="108">
        <v>-76.095360824742272</v>
      </c>
      <c r="FA21" s="108">
        <v>-77.130371449380917</v>
      </c>
      <c r="FB21" s="108">
        <v>-75.355450236966817</v>
      </c>
      <c r="FC21" s="108">
        <v>-82.239893969516231</v>
      </c>
      <c r="FD21" s="108">
        <v>-78.309137489325366</v>
      </c>
      <c r="FE21" s="108">
        <v>-72.010869565217391</v>
      </c>
      <c r="FF21" s="108">
        <v>-15.130023640661932</v>
      </c>
      <c r="FG21" s="108">
        <v>10.802469135802468</v>
      </c>
      <c r="FH21" s="108">
        <v>11.111111111111114</v>
      </c>
      <c r="FI21" s="108">
        <v>-20.731707317073173</v>
      </c>
      <c r="FJ21" s="108">
        <v>-22.340425531914903</v>
      </c>
      <c r="FK21" s="108">
        <v>-9.6969696969696884</v>
      </c>
      <c r="FL21" s="108">
        <v>-4.0431266846361211</v>
      </c>
      <c r="FM21" s="108">
        <v>-13.375796178343947</v>
      </c>
      <c r="FN21" s="108">
        <v>-17.628205128205138</v>
      </c>
      <c r="FO21" s="108">
        <v>12.68656716417911</v>
      </c>
      <c r="FP21" s="108">
        <v>43.194076275590561</v>
      </c>
      <c r="FQ21" s="108">
        <v>18.15615561812298</v>
      </c>
      <c r="FR21" s="108">
        <v>-5.6857959832868943</v>
      </c>
      <c r="FS21" s="108">
        <v>-11.295412621169916</v>
      </c>
      <c r="FT21" s="108">
        <v>-11.271227156818171</v>
      </c>
      <c r="FU21" s="108">
        <v>-8.9401790333333224</v>
      </c>
      <c r="FV21" s="108">
        <v>36.153775702054816</v>
      </c>
      <c r="FW21" s="108">
        <v>45.813194281879191</v>
      </c>
      <c r="FX21" s="108">
        <v>25.015243873595509</v>
      </c>
      <c r="FY21" s="108">
        <v>38.040034481617624</v>
      </c>
      <c r="FZ21" s="108">
        <v>21.764308902723783</v>
      </c>
      <c r="GA21" s="108">
        <v>7.1838788311258384</v>
      </c>
      <c r="GB21" s="108">
        <v>-10.179690967637953</v>
      </c>
      <c r="GC21" s="108">
        <v>-18.265447557830342</v>
      </c>
      <c r="GD21" s="302">
        <v>29.45212692717584</v>
      </c>
      <c r="GE21" s="108"/>
      <c r="GF21" s="108">
        <v>-14.230277456295909</v>
      </c>
      <c r="GG21" s="108"/>
    </row>
    <row r="22" spans="1:189" s="120" customFormat="1" ht="27" customHeight="1">
      <c r="A22" s="98" t="str">
        <f>IF(I!$A$1=1,B22,C22)</f>
        <v xml:space="preserve">Машини, устаткування, транспортні засоби та прилади </v>
      </c>
      <c r="B22" s="46" t="s">
        <v>11</v>
      </c>
      <c r="C22" s="47" t="s">
        <v>33</v>
      </c>
      <c r="D22" s="48">
        <v>390</v>
      </c>
      <c r="E22" s="49">
        <v>578</v>
      </c>
      <c r="F22" s="49">
        <v>662</v>
      </c>
      <c r="G22" s="49">
        <v>657</v>
      </c>
      <c r="H22" s="49">
        <v>608</v>
      </c>
      <c r="I22" s="49">
        <v>831</v>
      </c>
      <c r="J22" s="49">
        <v>753</v>
      </c>
      <c r="K22" s="49">
        <v>653</v>
      </c>
      <c r="L22" s="49">
        <v>841</v>
      </c>
      <c r="M22" s="49">
        <v>781</v>
      </c>
      <c r="N22" s="49">
        <v>857</v>
      </c>
      <c r="O22" s="49">
        <v>919</v>
      </c>
      <c r="P22" s="49">
        <v>626</v>
      </c>
      <c r="Q22" s="49">
        <v>743</v>
      </c>
      <c r="R22" s="49">
        <v>977</v>
      </c>
      <c r="S22" s="49">
        <v>849</v>
      </c>
      <c r="T22" s="49">
        <v>752</v>
      </c>
      <c r="U22" s="49">
        <v>1013</v>
      </c>
      <c r="V22" s="49">
        <v>938</v>
      </c>
      <c r="W22" s="49">
        <v>1011</v>
      </c>
      <c r="X22" s="49">
        <v>1001</v>
      </c>
      <c r="Y22" s="49">
        <v>880</v>
      </c>
      <c r="Z22" s="49">
        <v>870</v>
      </c>
      <c r="AA22" s="49">
        <v>1062</v>
      </c>
      <c r="AB22" s="49">
        <v>728</v>
      </c>
      <c r="AC22" s="49">
        <v>732</v>
      </c>
      <c r="AD22" s="49">
        <v>905</v>
      </c>
      <c r="AE22" s="49">
        <v>878</v>
      </c>
      <c r="AF22" s="49">
        <v>913</v>
      </c>
      <c r="AG22" s="49">
        <v>978</v>
      </c>
      <c r="AH22" s="49">
        <v>1260</v>
      </c>
      <c r="AI22" s="49">
        <v>1053</v>
      </c>
      <c r="AJ22" s="49">
        <v>909</v>
      </c>
      <c r="AK22" s="49">
        <v>1005</v>
      </c>
      <c r="AL22" s="49">
        <v>887</v>
      </c>
      <c r="AM22" s="49">
        <v>933</v>
      </c>
      <c r="AN22" s="49">
        <v>610</v>
      </c>
      <c r="AO22" s="49">
        <v>731</v>
      </c>
      <c r="AP22" s="49">
        <v>712</v>
      </c>
      <c r="AQ22" s="49">
        <v>879</v>
      </c>
      <c r="AR22" s="49">
        <v>645</v>
      </c>
      <c r="AS22" s="49">
        <v>663</v>
      </c>
      <c r="AT22" s="49">
        <v>802</v>
      </c>
      <c r="AU22" s="49">
        <v>655</v>
      </c>
      <c r="AV22" s="49">
        <v>713</v>
      </c>
      <c r="AW22" s="49">
        <v>705</v>
      </c>
      <c r="AX22" s="49">
        <v>619</v>
      </c>
      <c r="AY22" s="49">
        <v>803</v>
      </c>
      <c r="AZ22" s="49">
        <v>351</v>
      </c>
      <c r="BA22" s="49">
        <v>506</v>
      </c>
      <c r="BB22" s="49">
        <v>570</v>
      </c>
      <c r="BC22" s="49">
        <v>624</v>
      </c>
      <c r="BD22" s="49">
        <v>504</v>
      </c>
      <c r="BE22" s="49">
        <v>471</v>
      </c>
      <c r="BF22" s="49">
        <v>506</v>
      </c>
      <c r="BG22" s="49">
        <v>395</v>
      </c>
      <c r="BH22" s="49">
        <v>418</v>
      </c>
      <c r="BI22" s="49">
        <v>361</v>
      </c>
      <c r="BJ22" s="49">
        <v>385</v>
      </c>
      <c r="BK22" s="49">
        <v>341</v>
      </c>
      <c r="BL22" s="49">
        <v>193</v>
      </c>
      <c r="BM22" s="49">
        <v>220</v>
      </c>
      <c r="BN22" s="49">
        <v>295</v>
      </c>
      <c r="BO22" s="49">
        <v>291</v>
      </c>
      <c r="BP22" s="49">
        <v>272</v>
      </c>
      <c r="BQ22" s="49">
        <v>282</v>
      </c>
      <c r="BR22" s="49">
        <v>261</v>
      </c>
      <c r="BS22" s="49">
        <v>320</v>
      </c>
      <c r="BT22" s="49">
        <v>294</v>
      </c>
      <c r="BU22" s="49">
        <v>306</v>
      </c>
      <c r="BV22" s="49">
        <v>303</v>
      </c>
      <c r="BW22" s="49">
        <v>302</v>
      </c>
      <c r="BX22" s="49">
        <v>118</v>
      </c>
      <c r="BY22" s="49">
        <v>203</v>
      </c>
      <c r="BZ22" s="49">
        <v>250</v>
      </c>
      <c r="CA22" s="49">
        <v>253</v>
      </c>
      <c r="CB22" s="49">
        <v>200</v>
      </c>
      <c r="CC22" s="49">
        <v>253</v>
      </c>
      <c r="CD22" s="49">
        <v>196</v>
      </c>
      <c r="CE22" s="49">
        <v>218</v>
      </c>
      <c r="CF22" s="49">
        <v>268</v>
      </c>
      <c r="CG22" s="49">
        <v>271</v>
      </c>
      <c r="CH22" s="49">
        <v>240</v>
      </c>
      <c r="CI22" s="49">
        <v>278</v>
      </c>
      <c r="CJ22" s="49">
        <v>152</v>
      </c>
      <c r="CK22" s="49">
        <v>211</v>
      </c>
      <c r="CL22" s="49">
        <v>237</v>
      </c>
      <c r="CM22" s="49">
        <v>228</v>
      </c>
      <c r="CN22" s="49">
        <v>225</v>
      </c>
      <c r="CO22" s="49">
        <v>258</v>
      </c>
      <c r="CP22" s="49">
        <v>245</v>
      </c>
      <c r="CQ22" s="49">
        <v>221</v>
      </c>
      <c r="CR22" s="49">
        <v>207</v>
      </c>
      <c r="CS22" s="49">
        <v>245</v>
      </c>
      <c r="CT22" s="49">
        <v>290</v>
      </c>
      <c r="CU22" s="49">
        <v>343</v>
      </c>
      <c r="CV22" s="49">
        <v>227</v>
      </c>
      <c r="CW22" s="49">
        <v>208</v>
      </c>
      <c r="CX22" s="49">
        <v>249</v>
      </c>
      <c r="CY22" s="49">
        <v>260</v>
      </c>
      <c r="CZ22" s="49">
        <v>251</v>
      </c>
      <c r="DA22" s="49">
        <v>261</v>
      </c>
      <c r="DB22" s="49">
        <v>227</v>
      </c>
      <c r="DC22" s="49">
        <v>261</v>
      </c>
      <c r="DD22" s="49">
        <v>214</v>
      </c>
      <c r="DE22" s="49">
        <v>282</v>
      </c>
      <c r="DF22" s="49">
        <v>250</v>
      </c>
      <c r="DG22" s="49">
        <v>312</v>
      </c>
      <c r="DH22" s="49">
        <v>190</v>
      </c>
      <c r="DI22" s="49">
        <v>239</v>
      </c>
      <c r="DJ22" s="49">
        <v>337</v>
      </c>
      <c r="DK22" s="49">
        <v>281</v>
      </c>
      <c r="DL22" s="49">
        <v>271</v>
      </c>
      <c r="DM22" s="49">
        <v>275</v>
      </c>
      <c r="DN22" s="49">
        <v>324</v>
      </c>
      <c r="DO22" s="49">
        <v>268</v>
      </c>
      <c r="DP22" s="49">
        <v>285</v>
      </c>
      <c r="DQ22" s="49">
        <v>326</v>
      </c>
      <c r="DR22" s="49">
        <v>287</v>
      </c>
      <c r="DS22" s="49">
        <v>344</v>
      </c>
      <c r="DT22" s="49">
        <v>246</v>
      </c>
      <c r="DU22" s="69">
        <v>287</v>
      </c>
      <c r="DV22" s="69">
        <v>292</v>
      </c>
      <c r="DW22" s="69">
        <v>258</v>
      </c>
      <c r="DX22" s="69">
        <v>230</v>
      </c>
      <c r="DY22" s="69">
        <v>261</v>
      </c>
      <c r="DZ22" s="69">
        <v>287</v>
      </c>
      <c r="EA22" s="69">
        <v>306</v>
      </c>
      <c r="EB22" s="69">
        <v>296</v>
      </c>
      <c r="EC22" s="69">
        <v>332</v>
      </c>
      <c r="ED22" s="69">
        <v>262</v>
      </c>
      <c r="EE22" s="69">
        <v>333</v>
      </c>
      <c r="EF22" s="69">
        <v>238</v>
      </c>
      <c r="EG22" s="69">
        <v>259</v>
      </c>
      <c r="EH22" s="69">
        <v>348</v>
      </c>
      <c r="EI22" s="69">
        <v>319</v>
      </c>
      <c r="EJ22" s="69">
        <v>294</v>
      </c>
      <c r="EK22" s="69">
        <v>329</v>
      </c>
      <c r="EL22" s="69">
        <v>322</v>
      </c>
      <c r="EM22" s="69">
        <v>292</v>
      </c>
      <c r="EN22" s="69">
        <v>324</v>
      </c>
      <c r="EO22" s="69">
        <v>298</v>
      </c>
      <c r="EP22" s="69">
        <v>388</v>
      </c>
      <c r="EQ22" s="69">
        <v>408</v>
      </c>
      <c r="ER22" s="69">
        <v>237</v>
      </c>
      <c r="ES22" s="69">
        <v>249</v>
      </c>
      <c r="ET22" s="69">
        <v>159</v>
      </c>
      <c r="EU22" s="69">
        <v>211</v>
      </c>
      <c r="EV22" s="69">
        <v>186</v>
      </c>
      <c r="EW22" s="69">
        <v>177</v>
      </c>
      <c r="EX22" s="69">
        <v>179</v>
      </c>
      <c r="EY22" s="69">
        <v>181</v>
      </c>
      <c r="EZ22" s="69">
        <v>179</v>
      </c>
      <c r="FA22" s="69">
        <v>165</v>
      </c>
      <c r="FB22" s="69">
        <v>172</v>
      </c>
      <c r="FC22" s="69">
        <v>186</v>
      </c>
      <c r="FD22" s="69">
        <v>158</v>
      </c>
      <c r="FE22" s="69">
        <v>176</v>
      </c>
      <c r="FF22" s="69">
        <v>206</v>
      </c>
      <c r="FG22" s="69">
        <v>186</v>
      </c>
      <c r="FH22" s="69">
        <v>204</v>
      </c>
      <c r="FI22" s="69">
        <v>204</v>
      </c>
      <c r="FJ22" s="69">
        <v>162</v>
      </c>
      <c r="FK22" s="69">
        <v>168</v>
      </c>
      <c r="FL22" s="69">
        <v>178</v>
      </c>
      <c r="FM22" s="69">
        <v>171</v>
      </c>
      <c r="FN22" s="69">
        <v>178</v>
      </c>
      <c r="FO22" s="69">
        <v>159</v>
      </c>
      <c r="FP22" s="49">
        <v>135.20416459</v>
      </c>
      <c r="FQ22" s="69">
        <v>170.20430864000002</v>
      </c>
      <c r="FR22" s="69">
        <v>160.45078683</v>
      </c>
      <c r="FS22" s="69">
        <v>168.03312673999997</v>
      </c>
      <c r="FT22" s="69">
        <v>168.96905878000001</v>
      </c>
      <c r="FU22" s="69">
        <v>149.59467579000003</v>
      </c>
      <c r="FV22" s="69">
        <v>154.29278736000001</v>
      </c>
      <c r="FW22" s="69">
        <v>197.72550908999997</v>
      </c>
      <c r="FX22" s="69">
        <v>162.27949638000001</v>
      </c>
      <c r="FY22" s="69">
        <v>216.18767818999999</v>
      </c>
      <c r="FZ22" s="69">
        <v>179.79783470999999</v>
      </c>
      <c r="GA22" s="69">
        <v>171.64167090000001</v>
      </c>
      <c r="GB22" s="49">
        <v>151.26660884999998</v>
      </c>
      <c r="GC22" s="69">
        <v>140.976337650001</v>
      </c>
      <c r="GD22" s="304">
        <v>305.40847323000003</v>
      </c>
      <c r="GE22" s="154">
        <v>4.51053719140452</v>
      </c>
      <c r="GF22" s="49">
        <v>292.24294650000098</v>
      </c>
      <c r="GG22" s="154">
        <v>5.0170462918455101</v>
      </c>
    </row>
    <row r="23" spans="1:189" s="120" customFormat="1" ht="27" customHeight="1">
      <c r="A23" s="96" t="str">
        <f>IF(I!$A$1=1,B23,C23)</f>
        <v>Зміна до відповідного періоду минулого року, %</v>
      </c>
      <c r="B23" s="36" t="s">
        <v>3</v>
      </c>
      <c r="C23" s="37" t="s">
        <v>25</v>
      </c>
      <c r="D23" s="38">
        <v>15.785574379006135</v>
      </c>
      <c r="E23" s="39">
        <v>57.000573683725321</v>
      </c>
      <c r="F23" s="39">
        <v>23.922972962193171</v>
      </c>
      <c r="G23" s="39">
        <v>36.860670030016706</v>
      </c>
      <c r="H23" s="39">
        <v>22.984925025542211</v>
      </c>
      <c r="I23" s="39">
        <v>52.512084947841686</v>
      </c>
      <c r="J23" s="39">
        <v>48.984153085997121</v>
      </c>
      <c r="K23" s="39">
        <v>29.390410750785009</v>
      </c>
      <c r="L23" s="39">
        <v>34.761137041430544</v>
      </c>
      <c r="M23" s="39">
        <v>20.69200124998541</v>
      </c>
      <c r="N23" s="39">
        <v>34.41879798597833</v>
      </c>
      <c r="O23" s="39">
        <v>21.392005240273576</v>
      </c>
      <c r="P23" s="108">
        <v>60.512820512820525</v>
      </c>
      <c r="Q23" s="108">
        <v>28.546712802768184</v>
      </c>
      <c r="R23" s="108">
        <v>47.583081570996967</v>
      </c>
      <c r="S23" s="108">
        <v>29.223744292237427</v>
      </c>
      <c r="T23" s="108">
        <v>23.684210526315795</v>
      </c>
      <c r="U23" s="108">
        <v>21.901323706377852</v>
      </c>
      <c r="V23" s="108">
        <v>24.568393094289505</v>
      </c>
      <c r="W23" s="108">
        <v>54.823889739663088</v>
      </c>
      <c r="X23" s="108">
        <v>19.024970273483959</v>
      </c>
      <c r="Y23" s="108">
        <v>12.676056338028175</v>
      </c>
      <c r="Z23" s="108">
        <v>1.5169194865811022</v>
      </c>
      <c r="AA23" s="108">
        <v>15.560391730141447</v>
      </c>
      <c r="AB23" s="108">
        <v>16.29392971246007</v>
      </c>
      <c r="AC23" s="108">
        <v>-1.4804845222072771</v>
      </c>
      <c r="AD23" s="108">
        <v>-7.3694984646878225</v>
      </c>
      <c r="AE23" s="108">
        <v>3.4157832744405141</v>
      </c>
      <c r="AF23" s="108">
        <v>21.409574468085111</v>
      </c>
      <c r="AG23" s="108">
        <v>-3.455083909180658</v>
      </c>
      <c r="AH23" s="108">
        <v>34.328358208955223</v>
      </c>
      <c r="AI23" s="108">
        <v>4.1543026706231529</v>
      </c>
      <c r="AJ23" s="108">
        <v>-9.1908091908091905</v>
      </c>
      <c r="AK23" s="108">
        <v>14.204545454545453</v>
      </c>
      <c r="AL23" s="108">
        <v>1.9540229885057556</v>
      </c>
      <c r="AM23" s="108">
        <v>-12.146892655367239</v>
      </c>
      <c r="AN23" s="108">
        <v>-16.208791208791212</v>
      </c>
      <c r="AO23" s="108">
        <v>-0.1366120218579141</v>
      </c>
      <c r="AP23" s="108">
        <v>-21.325966850828721</v>
      </c>
      <c r="AQ23" s="108">
        <v>0.1138952164009055</v>
      </c>
      <c r="AR23" s="108">
        <v>-29.353778751369106</v>
      </c>
      <c r="AS23" s="108">
        <v>-32.208588957055213</v>
      </c>
      <c r="AT23" s="108">
        <v>-36.349206349206355</v>
      </c>
      <c r="AU23" s="108">
        <v>-37.796771130104467</v>
      </c>
      <c r="AV23" s="108">
        <v>-21.56215621562157</v>
      </c>
      <c r="AW23" s="108">
        <v>-29.850746268656707</v>
      </c>
      <c r="AX23" s="108">
        <v>-30.214205186020294</v>
      </c>
      <c r="AY23" s="108">
        <v>-13.933547695605569</v>
      </c>
      <c r="AZ23" s="108">
        <v>-42.459016393442624</v>
      </c>
      <c r="BA23" s="108">
        <v>-30.779753761969914</v>
      </c>
      <c r="BB23" s="108">
        <v>-19.943820224719104</v>
      </c>
      <c r="BC23" s="108">
        <v>-29.010238907849825</v>
      </c>
      <c r="BD23" s="108">
        <v>-21.860465116279073</v>
      </c>
      <c r="BE23" s="108">
        <v>-28.959276018099544</v>
      </c>
      <c r="BF23" s="108">
        <v>-36.907730673316706</v>
      </c>
      <c r="BG23" s="108">
        <v>-39.694656488549619</v>
      </c>
      <c r="BH23" s="108">
        <v>-41.374474053295927</v>
      </c>
      <c r="BI23" s="108">
        <v>-48.794326241134755</v>
      </c>
      <c r="BJ23" s="108">
        <v>-37.802907915993536</v>
      </c>
      <c r="BK23" s="108">
        <v>-57.534246575342465</v>
      </c>
      <c r="BL23" s="108">
        <v>-45.014245014245013</v>
      </c>
      <c r="BM23" s="108">
        <v>-56.521739130434781</v>
      </c>
      <c r="BN23" s="108">
        <v>-48.245614035087712</v>
      </c>
      <c r="BO23" s="108">
        <v>-53.365384615384613</v>
      </c>
      <c r="BP23" s="108">
        <v>-46.031746031746032</v>
      </c>
      <c r="BQ23" s="108">
        <v>-40.127388535031848</v>
      </c>
      <c r="BR23" s="108">
        <v>-48.418972332015805</v>
      </c>
      <c r="BS23" s="108">
        <v>-18.987341772151893</v>
      </c>
      <c r="BT23" s="108">
        <v>-29.665071770334933</v>
      </c>
      <c r="BU23" s="108">
        <v>-15.235457063711905</v>
      </c>
      <c r="BV23" s="108">
        <v>-21.298701298701289</v>
      </c>
      <c r="BW23" s="108">
        <v>-11.436950146627566</v>
      </c>
      <c r="BX23" s="108">
        <v>-38.860103626943008</v>
      </c>
      <c r="BY23" s="108">
        <v>-7.7272727272727337</v>
      </c>
      <c r="BZ23" s="108">
        <v>-15.254237288135599</v>
      </c>
      <c r="CA23" s="108">
        <v>-13.058419243986251</v>
      </c>
      <c r="CB23" s="108">
        <v>-26.470588235294116</v>
      </c>
      <c r="CC23" s="108">
        <v>-10.283687943262407</v>
      </c>
      <c r="CD23" s="108">
        <v>-24.904214559386972</v>
      </c>
      <c r="CE23" s="108">
        <v>-31.875</v>
      </c>
      <c r="CF23" s="108">
        <v>-8.8435374149659793</v>
      </c>
      <c r="CG23" s="108">
        <v>-11.437908496732035</v>
      </c>
      <c r="CH23" s="108">
        <v>-20.792079207920793</v>
      </c>
      <c r="CI23" s="108">
        <v>-7.9470198675496704</v>
      </c>
      <c r="CJ23" s="108">
        <v>28.813559322033882</v>
      </c>
      <c r="CK23" s="108">
        <v>3.9408866995073879</v>
      </c>
      <c r="CL23" s="108">
        <v>-5.2000000000000028</v>
      </c>
      <c r="CM23" s="108">
        <v>-9.8814229249011873</v>
      </c>
      <c r="CN23" s="108">
        <v>12.5</v>
      </c>
      <c r="CO23" s="108">
        <v>1.9762845849802488</v>
      </c>
      <c r="CP23" s="108">
        <v>25</v>
      </c>
      <c r="CQ23" s="108">
        <v>1.3761467889908232</v>
      </c>
      <c r="CR23" s="108">
        <v>-22.761194029850756</v>
      </c>
      <c r="CS23" s="108">
        <v>-9.59409594095942</v>
      </c>
      <c r="CT23" s="108">
        <v>20.833333333333329</v>
      </c>
      <c r="CU23" s="108">
        <v>23.381294964028783</v>
      </c>
      <c r="CV23" s="108">
        <v>49.34210526315789</v>
      </c>
      <c r="CW23" s="108">
        <v>-1.4218009478672968</v>
      </c>
      <c r="CX23" s="108">
        <v>5.0632911392405049</v>
      </c>
      <c r="CY23" s="108">
        <v>14.035087719298247</v>
      </c>
      <c r="CZ23" s="108">
        <v>11.555555555555557</v>
      </c>
      <c r="DA23" s="108">
        <v>1.1627906976744242</v>
      </c>
      <c r="DB23" s="108">
        <v>-7.3469387755102105</v>
      </c>
      <c r="DC23" s="108">
        <v>18.099547511312224</v>
      </c>
      <c r="DD23" s="108">
        <v>3.3816425120772919</v>
      </c>
      <c r="DE23" s="108">
        <v>15.102040816326536</v>
      </c>
      <c r="DF23" s="108">
        <v>-13.793103448275872</v>
      </c>
      <c r="DG23" s="108">
        <v>-9.037900874635568</v>
      </c>
      <c r="DH23" s="108">
        <v>-16.29955947136564</v>
      </c>
      <c r="DI23" s="108">
        <v>14.903846153846146</v>
      </c>
      <c r="DJ23" s="108">
        <v>35.341365461847374</v>
      </c>
      <c r="DK23" s="108">
        <v>8.076923076923066</v>
      </c>
      <c r="DL23" s="108">
        <v>7.9681274900398336</v>
      </c>
      <c r="DM23" s="108">
        <v>5.363984674329501</v>
      </c>
      <c r="DN23" s="108">
        <v>42.731277533039645</v>
      </c>
      <c r="DO23" s="108">
        <v>2.6819923371647576</v>
      </c>
      <c r="DP23" s="108">
        <v>33.177570093457945</v>
      </c>
      <c r="DQ23" s="108">
        <v>15.60283687943263</v>
      </c>
      <c r="DR23" s="108">
        <v>14.799999999999997</v>
      </c>
      <c r="DS23" s="108">
        <v>10.256410256410263</v>
      </c>
      <c r="DT23" s="108">
        <v>29.473684210526329</v>
      </c>
      <c r="DU23" s="108">
        <v>20.083682008368214</v>
      </c>
      <c r="DV23" s="108">
        <v>-13.353115727002958</v>
      </c>
      <c r="DW23" s="108">
        <v>-8.185053380782918</v>
      </c>
      <c r="DX23" s="108">
        <v>-15.129151291512912</v>
      </c>
      <c r="DY23" s="108">
        <v>-5.0909090909090935</v>
      </c>
      <c r="DZ23" s="108">
        <v>-11.419753086419746</v>
      </c>
      <c r="EA23" s="108">
        <v>14.179104477611943</v>
      </c>
      <c r="EB23" s="108">
        <v>3.8596491228070136</v>
      </c>
      <c r="EC23" s="108">
        <v>1.8404907975459963</v>
      </c>
      <c r="ED23" s="108">
        <v>-8.710801393728218</v>
      </c>
      <c r="EE23" s="108">
        <v>-3.1976744186046488</v>
      </c>
      <c r="EF23" s="108">
        <v>-3.2520325203252014</v>
      </c>
      <c r="EG23" s="108">
        <v>-9.7560975609756042</v>
      </c>
      <c r="EH23" s="108">
        <v>19.178082191780831</v>
      </c>
      <c r="EI23" s="108">
        <v>23.643410852713174</v>
      </c>
      <c r="EJ23" s="108">
        <v>27.826086956521735</v>
      </c>
      <c r="EK23" s="108">
        <v>26.053639846743295</v>
      </c>
      <c r="EL23" s="108">
        <v>12.195121951219519</v>
      </c>
      <c r="EM23" s="108">
        <v>-4.5751633986928084</v>
      </c>
      <c r="EN23" s="108">
        <v>9.4594594594594525</v>
      </c>
      <c r="EO23" s="108">
        <v>-10.240963855421697</v>
      </c>
      <c r="EP23" s="108">
        <v>48.091603053435108</v>
      </c>
      <c r="EQ23" s="108">
        <v>22.522522522522507</v>
      </c>
      <c r="ER23" s="108">
        <v>-0.42016806722688216</v>
      </c>
      <c r="ES23" s="108">
        <v>-3.8610038610038657</v>
      </c>
      <c r="ET23" s="108">
        <v>-54.310344827586206</v>
      </c>
      <c r="EU23" s="108">
        <v>-33.855799373040753</v>
      </c>
      <c r="EV23" s="108">
        <v>-36.734693877551017</v>
      </c>
      <c r="EW23" s="108">
        <v>-46.200607902735555</v>
      </c>
      <c r="EX23" s="108">
        <v>-44.409937888198755</v>
      </c>
      <c r="EY23" s="108">
        <v>-38.013698630136986</v>
      </c>
      <c r="EZ23" s="108">
        <v>-44.753086419753089</v>
      </c>
      <c r="FA23" s="108">
        <v>-44.630872483221474</v>
      </c>
      <c r="FB23" s="108">
        <v>-55.670103092783506</v>
      </c>
      <c r="FC23" s="108">
        <v>-54.411764705882355</v>
      </c>
      <c r="FD23" s="108">
        <v>-33.333333333333343</v>
      </c>
      <c r="FE23" s="108">
        <v>-29.317269076305223</v>
      </c>
      <c r="FF23" s="108">
        <v>29.559748427672957</v>
      </c>
      <c r="FG23" s="108">
        <v>-11.848341232227483</v>
      </c>
      <c r="FH23" s="108">
        <v>9.6774193548387046</v>
      </c>
      <c r="FI23" s="108">
        <v>15.254237288135599</v>
      </c>
      <c r="FJ23" s="108">
        <v>-9.4972067039106065</v>
      </c>
      <c r="FK23" s="108">
        <v>-7.1823204419889493</v>
      </c>
      <c r="FL23" s="108">
        <v>-0.55865921787710704</v>
      </c>
      <c r="FM23" s="108">
        <v>3.6363636363636402</v>
      </c>
      <c r="FN23" s="108">
        <v>3.4883720930232585</v>
      </c>
      <c r="FO23" s="108">
        <v>-14.516129032258064</v>
      </c>
      <c r="FP23" s="108">
        <v>-14.427743930379748</v>
      </c>
      <c r="FQ23" s="108">
        <v>-3.2930064545454485</v>
      </c>
      <c r="FR23" s="108">
        <v>-22.111268529126221</v>
      </c>
      <c r="FS23" s="108">
        <v>-9.6596092795699064</v>
      </c>
      <c r="FT23" s="108">
        <v>-17.172030009803919</v>
      </c>
      <c r="FU23" s="108">
        <v>-26.669276573529402</v>
      </c>
      <c r="FV23" s="108">
        <v>-4.7575386666666617</v>
      </c>
      <c r="FW23" s="108">
        <v>17.693755410714274</v>
      </c>
      <c r="FX23" s="108">
        <v>-8.8317436067415684</v>
      </c>
      <c r="FY23" s="108">
        <v>26.42554280116957</v>
      </c>
      <c r="FZ23" s="108">
        <v>1.0100194999999985</v>
      </c>
      <c r="GA23" s="108">
        <v>7.9507364150943403</v>
      </c>
      <c r="GB23" s="108">
        <v>11.880140163365937</v>
      </c>
      <c r="GC23" s="108">
        <v>-17.172286191543634</v>
      </c>
      <c r="GD23" s="302">
        <v>-8.5603373562874197</v>
      </c>
      <c r="GE23" s="108"/>
      <c r="GF23" s="108">
        <v>-4.3107928836290768</v>
      </c>
      <c r="GG23" s="108"/>
    </row>
    <row r="24" spans="1:189" s="120" customFormat="1" ht="27" customHeight="1">
      <c r="A24" s="98" t="str">
        <f>IF(I!$A$1=1,B24,C24)</f>
        <v>Різне (з урахуванням неформальної торгівлі)</v>
      </c>
      <c r="B24" s="46" t="s">
        <v>36</v>
      </c>
      <c r="C24" s="47" t="s">
        <v>34</v>
      </c>
      <c r="D24" s="48">
        <v>25</v>
      </c>
      <c r="E24" s="49">
        <v>59</v>
      </c>
      <c r="F24" s="49">
        <v>51</v>
      </c>
      <c r="G24" s="49">
        <v>29</v>
      </c>
      <c r="H24" s="49">
        <v>62</v>
      </c>
      <c r="I24" s="49">
        <v>50</v>
      </c>
      <c r="J24" s="49">
        <v>34</v>
      </c>
      <c r="K24" s="49">
        <v>39</v>
      </c>
      <c r="L24" s="49">
        <v>54</v>
      </c>
      <c r="M24" s="49">
        <v>60</v>
      </c>
      <c r="N24" s="49">
        <v>44</v>
      </c>
      <c r="O24" s="49">
        <v>123</v>
      </c>
      <c r="P24" s="49">
        <v>71</v>
      </c>
      <c r="Q24" s="49">
        <v>97</v>
      </c>
      <c r="R24" s="49">
        <v>105</v>
      </c>
      <c r="S24" s="49">
        <v>141</v>
      </c>
      <c r="T24" s="49">
        <v>91</v>
      </c>
      <c r="U24" s="49">
        <v>116</v>
      </c>
      <c r="V24" s="49">
        <v>132</v>
      </c>
      <c r="W24" s="49">
        <v>104</v>
      </c>
      <c r="X24" s="49">
        <v>149</v>
      </c>
      <c r="Y24" s="49">
        <v>145</v>
      </c>
      <c r="Z24" s="49">
        <v>112</v>
      </c>
      <c r="AA24" s="49">
        <v>116</v>
      </c>
      <c r="AB24" s="49">
        <v>122</v>
      </c>
      <c r="AC24" s="49">
        <v>115</v>
      </c>
      <c r="AD24" s="49">
        <v>150</v>
      </c>
      <c r="AE24" s="49">
        <v>135.53450299999986</v>
      </c>
      <c r="AF24" s="49">
        <v>139.8265220000003</v>
      </c>
      <c r="AG24" s="49">
        <v>124.28352600000017</v>
      </c>
      <c r="AH24" s="49">
        <v>238</v>
      </c>
      <c r="AI24" s="49">
        <v>181</v>
      </c>
      <c r="AJ24" s="49">
        <v>150</v>
      </c>
      <c r="AK24" s="49">
        <v>156</v>
      </c>
      <c r="AL24" s="49">
        <v>149</v>
      </c>
      <c r="AM24" s="49">
        <v>175</v>
      </c>
      <c r="AN24" s="49">
        <v>137</v>
      </c>
      <c r="AO24" s="49">
        <v>173</v>
      </c>
      <c r="AP24" s="49">
        <v>245</v>
      </c>
      <c r="AQ24" s="49">
        <v>192</v>
      </c>
      <c r="AR24" s="49">
        <v>157</v>
      </c>
      <c r="AS24" s="49">
        <v>272</v>
      </c>
      <c r="AT24" s="49">
        <v>182</v>
      </c>
      <c r="AU24" s="49">
        <v>306</v>
      </c>
      <c r="AV24" s="49">
        <v>201</v>
      </c>
      <c r="AW24" s="49">
        <v>306</v>
      </c>
      <c r="AX24" s="49">
        <v>176</v>
      </c>
      <c r="AY24" s="49">
        <v>163</v>
      </c>
      <c r="AZ24" s="49">
        <v>145</v>
      </c>
      <c r="BA24" s="49">
        <v>160</v>
      </c>
      <c r="BB24" s="49">
        <v>177</v>
      </c>
      <c r="BC24" s="49">
        <v>161</v>
      </c>
      <c r="BD24" s="49">
        <v>143</v>
      </c>
      <c r="BE24" s="49">
        <v>153</v>
      </c>
      <c r="BF24" s="49">
        <v>161</v>
      </c>
      <c r="BG24" s="49">
        <v>155</v>
      </c>
      <c r="BH24" s="49">
        <v>151</v>
      </c>
      <c r="BI24" s="49">
        <v>167</v>
      </c>
      <c r="BJ24" s="49">
        <v>128</v>
      </c>
      <c r="BK24" s="49">
        <v>117</v>
      </c>
      <c r="BL24" s="49">
        <v>83</v>
      </c>
      <c r="BM24" s="49">
        <v>94</v>
      </c>
      <c r="BN24" s="49">
        <v>146</v>
      </c>
      <c r="BO24" s="49">
        <v>98</v>
      </c>
      <c r="BP24" s="49">
        <v>90</v>
      </c>
      <c r="BQ24" s="49">
        <v>99</v>
      </c>
      <c r="BR24" s="49">
        <v>112</v>
      </c>
      <c r="BS24" s="49">
        <v>115</v>
      </c>
      <c r="BT24" s="49">
        <v>120</v>
      </c>
      <c r="BU24" s="49">
        <v>114</v>
      </c>
      <c r="BV24" s="49">
        <v>112</v>
      </c>
      <c r="BW24" s="49">
        <v>105</v>
      </c>
      <c r="BX24" s="49">
        <v>56</v>
      </c>
      <c r="BY24" s="49">
        <v>87</v>
      </c>
      <c r="BZ24" s="49">
        <v>116</v>
      </c>
      <c r="CA24" s="49">
        <v>125</v>
      </c>
      <c r="CB24" s="49">
        <v>110</v>
      </c>
      <c r="CC24" s="49">
        <v>93</v>
      </c>
      <c r="CD24" s="49">
        <v>91</v>
      </c>
      <c r="CE24" s="49">
        <v>125</v>
      </c>
      <c r="CF24" s="49">
        <v>100</v>
      </c>
      <c r="CG24" s="49">
        <v>105</v>
      </c>
      <c r="CH24" s="49">
        <v>136</v>
      </c>
      <c r="CI24" s="49">
        <v>123</v>
      </c>
      <c r="CJ24" s="49">
        <v>91</v>
      </c>
      <c r="CK24" s="49">
        <v>111</v>
      </c>
      <c r="CL24" s="49">
        <v>154</v>
      </c>
      <c r="CM24" s="49">
        <v>106</v>
      </c>
      <c r="CN24" s="49">
        <v>105</v>
      </c>
      <c r="CO24" s="49">
        <v>145</v>
      </c>
      <c r="CP24" s="49">
        <v>107</v>
      </c>
      <c r="CQ24" s="49">
        <v>117</v>
      </c>
      <c r="CR24" s="49">
        <v>127</v>
      </c>
      <c r="CS24" s="49">
        <v>130</v>
      </c>
      <c r="CT24" s="49">
        <v>115</v>
      </c>
      <c r="CU24" s="49">
        <v>111</v>
      </c>
      <c r="CV24" s="49">
        <v>139</v>
      </c>
      <c r="CW24" s="49">
        <v>115</v>
      </c>
      <c r="CX24" s="49">
        <v>129</v>
      </c>
      <c r="CY24" s="49">
        <v>112</v>
      </c>
      <c r="CZ24" s="49">
        <v>149</v>
      </c>
      <c r="DA24" s="49">
        <v>120</v>
      </c>
      <c r="DB24" s="49">
        <v>109</v>
      </c>
      <c r="DC24" s="49">
        <v>130</v>
      </c>
      <c r="DD24" s="49">
        <v>110</v>
      </c>
      <c r="DE24" s="49">
        <v>119</v>
      </c>
      <c r="DF24" s="49">
        <v>124</v>
      </c>
      <c r="DG24" s="49">
        <v>109</v>
      </c>
      <c r="DH24" s="49">
        <v>122</v>
      </c>
      <c r="DI24" s="49">
        <v>139</v>
      </c>
      <c r="DJ24" s="49">
        <v>122</v>
      </c>
      <c r="DK24" s="49">
        <v>112</v>
      </c>
      <c r="DL24" s="49">
        <v>175</v>
      </c>
      <c r="DM24" s="49">
        <v>114</v>
      </c>
      <c r="DN24" s="49">
        <v>112</v>
      </c>
      <c r="DO24" s="49">
        <v>118</v>
      </c>
      <c r="DP24" s="49">
        <v>125</v>
      </c>
      <c r="DQ24" s="49">
        <v>120</v>
      </c>
      <c r="DR24" s="49">
        <v>121</v>
      </c>
      <c r="DS24" s="49">
        <v>111</v>
      </c>
      <c r="DT24" s="49">
        <v>87</v>
      </c>
      <c r="DU24" s="69">
        <v>97</v>
      </c>
      <c r="DV24" s="69">
        <v>97</v>
      </c>
      <c r="DW24" s="69">
        <v>43</v>
      </c>
      <c r="DX24" s="69">
        <v>51</v>
      </c>
      <c r="DY24" s="69">
        <v>72</v>
      </c>
      <c r="DZ24" s="69">
        <v>81</v>
      </c>
      <c r="EA24" s="69">
        <v>93</v>
      </c>
      <c r="EB24" s="69">
        <v>128</v>
      </c>
      <c r="EC24" s="69">
        <v>106</v>
      </c>
      <c r="ED24" s="69">
        <v>93</v>
      </c>
      <c r="EE24" s="69">
        <v>111</v>
      </c>
      <c r="EF24" s="69">
        <v>72</v>
      </c>
      <c r="EG24" s="69">
        <v>99</v>
      </c>
      <c r="EH24" s="69">
        <v>123</v>
      </c>
      <c r="EI24" s="69">
        <v>113</v>
      </c>
      <c r="EJ24" s="69">
        <v>118</v>
      </c>
      <c r="EK24" s="69">
        <v>131</v>
      </c>
      <c r="EL24" s="69">
        <v>113</v>
      </c>
      <c r="EM24" s="69">
        <v>106</v>
      </c>
      <c r="EN24" s="69">
        <v>122</v>
      </c>
      <c r="EO24" s="69">
        <v>143</v>
      </c>
      <c r="EP24" s="69">
        <v>119</v>
      </c>
      <c r="EQ24" s="69">
        <v>145</v>
      </c>
      <c r="ER24" s="69">
        <v>109</v>
      </c>
      <c r="ES24" s="69">
        <v>92</v>
      </c>
      <c r="ET24" s="69">
        <v>70</v>
      </c>
      <c r="EU24" s="69">
        <v>95</v>
      </c>
      <c r="EV24" s="69">
        <v>82</v>
      </c>
      <c r="EW24" s="69">
        <v>83</v>
      </c>
      <c r="EX24" s="69">
        <v>62</v>
      </c>
      <c r="EY24" s="69">
        <v>58</v>
      </c>
      <c r="EZ24" s="69">
        <v>60</v>
      </c>
      <c r="FA24" s="69">
        <v>62</v>
      </c>
      <c r="FB24" s="69">
        <v>58</v>
      </c>
      <c r="FC24" s="69">
        <v>62</v>
      </c>
      <c r="FD24" s="69">
        <v>50</v>
      </c>
      <c r="FE24" s="69">
        <v>58</v>
      </c>
      <c r="FF24" s="69">
        <v>71</v>
      </c>
      <c r="FG24" s="69">
        <v>64</v>
      </c>
      <c r="FH24" s="69">
        <v>68</v>
      </c>
      <c r="FI24" s="69">
        <v>66</v>
      </c>
      <c r="FJ24" s="69">
        <v>60</v>
      </c>
      <c r="FK24" s="69">
        <v>66</v>
      </c>
      <c r="FL24" s="69">
        <v>65</v>
      </c>
      <c r="FM24" s="69">
        <v>70</v>
      </c>
      <c r="FN24" s="69">
        <v>65</v>
      </c>
      <c r="FO24" s="69">
        <v>68</v>
      </c>
      <c r="FP24" s="49">
        <v>67.78988581999954</v>
      </c>
      <c r="FQ24" s="69">
        <v>69.472404829999732</v>
      </c>
      <c r="FR24" s="69">
        <v>74.585467149999914</v>
      </c>
      <c r="FS24" s="69">
        <v>73.102755190000011</v>
      </c>
      <c r="FT24" s="69">
        <v>74.045900460000212</v>
      </c>
      <c r="FU24" s="69">
        <v>67.795100209999788</v>
      </c>
      <c r="FV24" s="69">
        <v>76.91360145999974</v>
      </c>
      <c r="FW24" s="69">
        <v>78.543813389999428</v>
      </c>
      <c r="FX24" s="69">
        <v>69.616854049999404</v>
      </c>
      <c r="FY24" s="69">
        <v>77.114205680000282</v>
      </c>
      <c r="FZ24" s="69">
        <v>75.070769629998864</v>
      </c>
      <c r="GA24" s="69">
        <v>70.349547679999887</v>
      </c>
      <c r="GB24" s="49">
        <v>69.006469830000384</v>
      </c>
      <c r="GC24" s="69">
        <v>94.978369319998961</v>
      </c>
      <c r="GD24" s="304">
        <v>137.26229064999927</v>
      </c>
      <c r="GE24" s="154">
        <v>2.0272085460050109</v>
      </c>
      <c r="GF24" s="49">
        <v>163.98483914999935</v>
      </c>
      <c r="GG24" s="154">
        <v>2.8151903716738085</v>
      </c>
    </row>
    <row r="25" spans="1:189" s="120" customFormat="1">
      <c r="A25" s="99"/>
      <c r="B25" s="50"/>
      <c r="C25" s="51"/>
      <c r="D25" s="52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4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54"/>
      <c r="FE25" s="54"/>
      <c r="FF25" s="54"/>
      <c r="FG25" s="54"/>
      <c r="FH25" s="54"/>
      <c r="FI25" s="54"/>
      <c r="FJ25" s="54"/>
      <c r="FK25" s="54"/>
      <c r="FL25" s="54"/>
      <c r="FM25" s="54"/>
      <c r="FN25" s="54"/>
      <c r="FO25" s="54"/>
      <c r="FP25" s="54"/>
      <c r="FQ25" s="54"/>
      <c r="FR25" s="54"/>
      <c r="FS25" s="54"/>
      <c r="FT25" s="54"/>
      <c r="FU25" s="54"/>
      <c r="FV25" s="54"/>
      <c r="FW25" s="54"/>
      <c r="FX25" s="54"/>
      <c r="FY25" s="54"/>
      <c r="FZ25" s="54"/>
      <c r="GA25" s="54"/>
      <c r="GB25" s="54"/>
      <c r="GC25" s="54"/>
      <c r="GD25" s="54"/>
      <c r="GE25" s="110"/>
      <c r="GF25" s="54"/>
      <c r="GG25" s="110"/>
    </row>
    <row r="26" spans="1:189" s="120" customFormat="1">
      <c r="A26" s="56" t="str">
        <f>IF(I!$A$1=1,B26,C26)</f>
        <v xml:space="preserve"> * Попередні  дані</v>
      </c>
      <c r="B26" s="57" t="s">
        <v>12</v>
      </c>
      <c r="C26" s="58" t="s">
        <v>35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106"/>
      <c r="DV26" s="106"/>
      <c r="DW26" s="106"/>
      <c r="DX26" s="106"/>
      <c r="DY26" s="106"/>
      <c r="DZ26" s="106"/>
      <c r="EA26" s="106"/>
      <c r="EB26" s="106"/>
      <c r="EC26" s="106"/>
      <c r="ED26" s="106"/>
      <c r="EE26" s="106"/>
      <c r="EF26" s="106"/>
      <c r="EG26" s="106"/>
      <c r="EH26" s="106"/>
      <c r="EI26" s="106"/>
      <c r="EJ26" s="106"/>
      <c r="EK26" s="106"/>
      <c r="EL26" s="106"/>
      <c r="EM26" s="106"/>
      <c r="EN26" s="106"/>
      <c r="EO26" s="106"/>
      <c r="EP26" s="106"/>
      <c r="EQ26" s="106"/>
      <c r="ER26" s="106"/>
      <c r="ES26" s="106"/>
      <c r="ET26" s="106"/>
      <c r="EU26" s="106"/>
      <c r="EV26" s="106"/>
      <c r="EW26" s="106"/>
      <c r="EX26" s="106"/>
      <c r="EY26" s="106"/>
      <c r="EZ26" s="106"/>
      <c r="FA26" s="106"/>
      <c r="FB26" s="106"/>
      <c r="FC26" s="106"/>
      <c r="FD26" s="106"/>
      <c r="FE26" s="106"/>
      <c r="FF26" s="106"/>
      <c r="FG26" s="106"/>
      <c r="FH26" s="106"/>
      <c r="FI26" s="106"/>
      <c r="FJ26" s="106"/>
      <c r="FK26" s="106"/>
      <c r="FL26" s="106"/>
      <c r="FM26" s="106"/>
      <c r="FN26" s="106"/>
      <c r="FO26" s="106"/>
      <c r="FP26" s="106"/>
      <c r="FQ26" s="111"/>
      <c r="FR26" s="111"/>
      <c r="FS26" s="111"/>
      <c r="FT26" s="111"/>
      <c r="FU26" s="111"/>
      <c r="FV26" s="111"/>
      <c r="FW26" s="111"/>
      <c r="FX26" s="111"/>
      <c r="FY26" s="111"/>
      <c r="FZ26" s="111"/>
      <c r="GA26" s="111"/>
    </row>
    <row r="27" spans="1:189" s="152" customFormat="1">
      <c r="A27" s="61" t="str">
        <f>IF(I!$A$1=1,B27,C27)</f>
        <v>Примітка</v>
      </c>
      <c r="B27" s="63" t="s">
        <v>58</v>
      </c>
      <c r="C27" s="59" t="s">
        <v>59</v>
      </c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  <c r="BI27" s="150"/>
      <c r="BJ27" s="150"/>
      <c r="BK27" s="150"/>
      <c r="BL27" s="150"/>
      <c r="BM27" s="150"/>
      <c r="BN27" s="150"/>
      <c r="BO27" s="150"/>
      <c r="BP27" s="150"/>
      <c r="BQ27" s="150"/>
      <c r="BR27" s="150"/>
      <c r="BS27" s="150"/>
      <c r="BT27" s="150"/>
      <c r="BU27" s="150"/>
      <c r="BV27" s="150"/>
      <c r="BW27" s="150"/>
      <c r="BX27" s="150"/>
      <c r="BY27" s="150"/>
      <c r="BZ27" s="150"/>
      <c r="CA27" s="150"/>
      <c r="CB27" s="150"/>
      <c r="CC27" s="150"/>
      <c r="CD27" s="150"/>
      <c r="CE27" s="150"/>
      <c r="CF27" s="150"/>
      <c r="CG27" s="150"/>
      <c r="CH27" s="150"/>
      <c r="CI27" s="150"/>
      <c r="CJ27" s="150"/>
      <c r="CK27" s="150"/>
      <c r="CL27" s="150"/>
      <c r="CM27" s="150"/>
      <c r="CN27" s="150"/>
      <c r="CO27" s="150"/>
      <c r="CP27" s="150"/>
      <c r="CQ27" s="150"/>
      <c r="CR27" s="150"/>
      <c r="CS27" s="150"/>
      <c r="CT27" s="150"/>
      <c r="CU27" s="150"/>
      <c r="CV27" s="150"/>
      <c r="CW27" s="150"/>
      <c r="CX27" s="150"/>
      <c r="CY27" s="150"/>
      <c r="CZ27" s="150"/>
      <c r="DA27" s="150"/>
      <c r="DB27" s="150"/>
      <c r="DC27" s="150"/>
      <c r="DD27" s="150"/>
      <c r="DE27" s="150"/>
      <c r="DF27" s="150"/>
      <c r="DG27" s="150"/>
      <c r="DH27" s="150"/>
      <c r="DI27" s="150"/>
      <c r="DJ27" s="150"/>
      <c r="DK27" s="150"/>
      <c r="DL27" s="150"/>
      <c r="DM27" s="150"/>
      <c r="DN27" s="150"/>
      <c r="DO27" s="150"/>
      <c r="DP27" s="150"/>
      <c r="DQ27" s="150"/>
      <c r="DR27" s="150"/>
      <c r="DS27" s="150"/>
      <c r="DT27" s="150"/>
      <c r="DU27" s="150"/>
      <c r="DV27" s="150"/>
      <c r="DW27" s="150"/>
      <c r="DX27" s="150"/>
      <c r="DY27" s="150"/>
      <c r="DZ27" s="150"/>
      <c r="EA27" s="150"/>
      <c r="EB27" s="150"/>
      <c r="EC27" s="150"/>
      <c r="ED27" s="150"/>
      <c r="EE27" s="150"/>
      <c r="EF27" s="150"/>
      <c r="EG27" s="150"/>
      <c r="EH27" s="150"/>
      <c r="EI27" s="150"/>
      <c r="EJ27" s="150"/>
      <c r="EK27" s="150"/>
      <c r="EL27" s="150"/>
      <c r="EM27" s="150"/>
      <c r="EN27" s="150"/>
      <c r="EO27" s="150"/>
      <c r="EP27" s="150"/>
      <c r="EQ27" s="150"/>
      <c r="ER27" s="150"/>
      <c r="ES27" s="150"/>
      <c r="ET27" s="150"/>
      <c r="EU27" s="150"/>
      <c r="EV27" s="150"/>
      <c r="EW27" s="150"/>
      <c r="EX27" s="150"/>
      <c r="EY27" s="150"/>
      <c r="EZ27" s="150"/>
      <c r="FA27" s="150"/>
      <c r="FB27" s="150"/>
      <c r="FC27" s="150"/>
      <c r="FD27" s="150"/>
      <c r="FE27" s="150"/>
      <c r="FF27" s="150"/>
      <c r="FG27" s="150"/>
      <c r="FH27" s="150"/>
      <c r="FI27" s="150"/>
      <c r="FJ27" s="150"/>
      <c r="FK27" s="150"/>
      <c r="FL27" s="150"/>
      <c r="FM27" s="150"/>
      <c r="FN27" s="150"/>
      <c r="FO27" s="150"/>
      <c r="FP27" s="150"/>
      <c r="FQ27" s="150"/>
      <c r="FR27" s="150"/>
      <c r="FS27" s="150"/>
      <c r="FT27" s="150"/>
      <c r="FU27" s="150"/>
      <c r="FV27" s="150"/>
      <c r="FW27" s="150"/>
      <c r="FX27" s="150"/>
      <c r="FY27" s="150"/>
      <c r="FZ27" s="150"/>
      <c r="GA27" s="150"/>
    </row>
    <row r="28" spans="1:189" ht="15.6" customHeight="1">
      <c r="A28" s="3" t="str">
        <f>IF(I!$A$1=1,B28,C28)</f>
        <v>1. З 2014 року дані подаються без урахування тимчасово окупованої російською федерацією території України.</v>
      </c>
      <c r="B28" s="151" t="s">
        <v>240</v>
      </c>
      <c r="C28" s="157" t="s">
        <v>241</v>
      </c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  <c r="BI28" s="150"/>
      <c r="BJ28" s="150"/>
      <c r="BK28" s="150"/>
      <c r="BL28" s="150"/>
      <c r="BM28" s="150"/>
      <c r="BN28" s="150"/>
      <c r="BO28" s="150"/>
      <c r="BP28" s="150"/>
      <c r="BQ28" s="150"/>
      <c r="BR28" s="150"/>
      <c r="BS28" s="150"/>
      <c r="BT28" s="150"/>
      <c r="BU28" s="150"/>
      <c r="BV28" s="150"/>
      <c r="BW28" s="150"/>
      <c r="BX28" s="150"/>
      <c r="BY28" s="150"/>
      <c r="BZ28" s="150"/>
      <c r="CA28" s="150"/>
      <c r="CB28" s="150"/>
      <c r="CC28" s="150"/>
      <c r="CD28" s="150"/>
      <c r="CE28" s="150"/>
      <c r="CF28" s="150"/>
      <c r="CG28" s="150"/>
      <c r="CH28" s="150"/>
      <c r="CI28" s="150"/>
      <c r="CJ28" s="150"/>
      <c r="CK28" s="150"/>
      <c r="CL28" s="150"/>
      <c r="CM28" s="150"/>
      <c r="CN28" s="150"/>
      <c r="CO28" s="150"/>
      <c r="CP28" s="150"/>
      <c r="CQ28" s="150"/>
      <c r="CR28" s="150"/>
      <c r="CS28" s="150"/>
      <c r="CT28" s="150"/>
      <c r="CU28" s="150"/>
      <c r="CV28" s="150"/>
      <c r="CW28" s="150"/>
      <c r="CX28" s="150"/>
      <c r="CY28" s="150"/>
      <c r="CZ28" s="150"/>
      <c r="DA28" s="150"/>
      <c r="DB28" s="150"/>
      <c r="DC28" s="150"/>
      <c r="DD28" s="150"/>
      <c r="DE28" s="150"/>
      <c r="DF28" s="150"/>
      <c r="DG28" s="150"/>
      <c r="DH28" s="150"/>
      <c r="DI28" s="150"/>
      <c r="DJ28" s="150"/>
      <c r="DK28" s="150"/>
      <c r="DL28" s="150"/>
      <c r="DM28" s="150"/>
      <c r="DN28" s="150"/>
      <c r="DO28" s="150"/>
      <c r="DP28" s="150"/>
      <c r="DQ28" s="150"/>
      <c r="DR28" s="150"/>
      <c r="DS28" s="150"/>
      <c r="DT28" s="150"/>
      <c r="DU28" s="150"/>
      <c r="DV28" s="150"/>
      <c r="DW28" s="150"/>
      <c r="DX28" s="150"/>
      <c r="DY28" s="150"/>
      <c r="DZ28" s="150"/>
      <c r="EA28" s="150"/>
      <c r="EB28" s="150"/>
      <c r="EC28" s="150"/>
      <c r="ED28" s="150"/>
      <c r="EE28" s="150"/>
      <c r="EF28" s="150"/>
      <c r="EG28" s="150"/>
      <c r="EH28" s="150"/>
      <c r="EI28" s="150"/>
      <c r="EJ28" s="150"/>
      <c r="EK28" s="150"/>
      <c r="EL28" s="150"/>
      <c r="EM28" s="150"/>
      <c r="EN28" s="150"/>
      <c r="EO28" s="150"/>
      <c r="EP28" s="150"/>
      <c r="EQ28" s="150"/>
      <c r="ER28" s="150"/>
      <c r="ES28" s="150"/>
      <c r="ET28" s="150"/>
      <c r="EU28" s="150"/>
      <c r="EV28" s="150"/>
      <c r="EW28" s="150"/>
      <c r="EX28" s="150"/>
      <c r="EY28" s="150"/>
      <c r="EZ28" s="150"/>
      <c r="FA28" s="150"/>
      <c r="FB28" s="150"/>
      <c r="FC28" s="150"/>
      <c r="FD28" s="150"/>
      <c r="FE28" s="150"/>
      <c r="FF28" s="150"/>
      <c r="FG28" s="150"/>
      <c r="FH28" s="150"/>
      <c r="FI28" s="150"/>
      <c r="FJ28" s="150"/>
      <c r="FK28" s="150"/>
      <c r="FL28" s="150"/>
      <c r="FM28" s="150"/>
      <c r="FN28" s="150"/>
      <c r="FO28" s="150"/>
      <c r="FP28" s="150"/>
      <c r="FQ28" s="150"/>
      <c r="FR28" s="150"/>
      <c r="FS28" s="150"/>
      <c r="FT28" s="150"/>
      <c r="FU28" s="150"/>
      <c r="FV28" s="150"/>
      <c r="FW28" s="150"/>
      <c r="FX28" s="150"/>
      <c r="FY28" s="150"/>
      <c r="FZ28" s="150"/>
      <c r="GA28" s="150"/>
    </row>
    <row r="29" spans="1:189" s="120" customFormat="1">
      <c r="A29" s="65"/>
      <c r="B29" s="64"/>
      <c r="C29" s="60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 s="61"/>
      <c r="CO29" s="61"/>
      <c r="CP29" s="61"/>
      <c r="CQ29" s="61"/>
      <c r="CR29" s="61"/>
      <c r="CS29" s="61"/>
      <c r="CT29" s="61"/>
      <c r="CU29" s="61"/>
      <c r="CV29" s="61"/>
      <c r="CW29" s="61"/>
      <c r="CX29" s="61"/>
      <c r="CY29" s="61"/>
      <c r="CZ29" s="61"/>
      <c r="DA29" s="61"/>
      <c r="DB29" s="61"/>
      <c r="DC29" s="61"/>
      <c r="DD29" s="61"/>
      <c r="DE29" s="61"/>
      <c r="DF29" s="61"/>
      <c r="DG29" s="61"/>
      <c r="DH29" s="61"/>
      <c r="DI29" s="61"/>
      <c r="DJ29" s="61"/>
      <c r="DK29" s="61"/>
      <c r="DL29" s="61"/>
      <c r="DM29" s="61"/>
      <c r="DN29" s="61"/>
      <c r="DO29" s="61"/>
      <c r="DP29" s="61"/>
      <c r="DQ29" s="61"/>
      <c r="DR29" s="61"/>
      <c r="DS29" s="61"/>
      <c r="DT29" s="61"/>
      <c r="DU29" s="61"/>
      <c r="DV29" s="61"/>
      <c r="DW29" s="61"/>
      <c r="DX29" s="61"/>
      <c r="DY29" s="61"/>
      <c r="DZ29" s="61"/>
      <c r="EA29" s="61"/>
      <c r="EB29" s="61"/>
      <c r="EC29" s="61"/>
      <c r="ED29" s="61"/>
      <c r="EE29" s="61"/>
      <c r="EF29" s="61"/>
      <c r="EG29" s="61"/>
      <c r="EH29" s="61"/>
      <c r="EI29" s="61"/>
      <c r="EJ29" s="61"/>
      <c r="EK29" s="61"/>
      <c r="EL29" s="61"/>
      <c r="EM29" s="61"/>
      <c r="EN29" s="61"/>
      <c r="EO29" s="61"/>
      <c r="EP29" s="61"/>
      <c r="EQ29" s="61"/>
      <c r="ER29" s="61"/>
      <c r="ES29" s="61"/>
      <c r="ET29" s="61"/>
      <c r="EU29" s="61"/>
      <c r="EV29" s="61"/>
      <c r="EW29" s="61"/>
      <c r="EX29" s="61"/>
      <c r="EY29" s="61"/>
      <c r="EZ29" s="61"/>
      <c r="FA29" s="61"/>
      <c r="FB29" s="61"/>
      <c r="FC29" s="61"/>
      <c r="FD29" s="61"/>
      <c r="FE29" s="61"/>
      <c r="FF29" s="61"/>
      <c r="FG29" s="61"/>
      <c r="FH29" s="61"/>
      <c r="FI29" s="61"/>
      <c r="FJ29" s="61"/>
      <c r="FK29" s="61"/>
      <c r="FL29" s="61"/>
      <c r="FM29" s="61"/>
      <c r="FN29" s="61"/>
      <c r="FO29" s="61"/>
      <c r="FP29" s="61"/>
      <c r="FQ29" s="112"/>
      <c r="FR29" s="112"/>
      <c r="FS29" s="112"/>
      <c r="FT29" s="112"/>
      <c r="FU29" s="112"/>
      <c r="FV29" s="112"/>
      <c r="FW29" s="112"/>
      <c r="FX29" s="112"/>
      <c r="FY29" s="112"/>
      <c r="FZ29" s="112"/>
      <c r="GA29" s="112"/>
    </row>
    <row r="30" spans="1:189">
      <c r="DT30" s="61"/>
    </row>
  </sheetData>
  <mergeCells count="1">
    <mergeCell ref="C5:C6"/>
  </mergeCells>
  <hyperlinks>
    <hyperlink ref="A1" location="Зміст!A1" display="Зміст!A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"/>
  <dimension ref="A1:GG29"/>
  <sheetViews>
    <sheetView zoomScale="70" zoomScaleNormal="70" workbookViewId="0">
      <pane xSplit="3" ySplit="6" topLeftCell="FD7" activePane="bottomRight" state="frozen"/>
      <selection pane="topRight"/>
      <selection pane="bottomLeft"/>
      <selection pane="bottomRight"/>
    </sheetView>
  </sheetViews>
  <sheetFormatPr defaultRowHeight="12.75" outlineLevelCol="2"/>
  <cols>
    <col min="1" max="1" width="32.5703125" customWidth="1"/>
    <col min="2" max="3" width="31" hidden="1" customWidth="1" outlineLevel="2"/>
    <col min="4" max="4" width="6.140625" hidden="1" customWidth="1" outlineLevel="1" collapsed="1"/>
    <col min="5" max="5" width="5.7109375" hidden="1" customWidth="1" outlineLevel="1"/>
    <col min="6" max="6" width="6.5703125" hidden="1" customWidth="1" outlineLevel="1"/>
    <col min="7" max="7" width="5.140625" hidden="1" customWidth="1" outlineLevel="1"/>
    <col min="8" max="8" width="5.28515625" hidden="1" customWidth="1" outlineLevel="1"/>
    <col min="9" max="9" width="5.5703125" hidden="1" customWidth="1" outlineLevel="1"/>
    <col min="10" max="10" width="5.140625" hidden="1" customWidth="1" outlineLevel="1"/>
    <col min="11" max="11" width="5.42578125" hidden="1" customWidth="1" outlineLevel="1"/>
    <col min="12" max="12" width="6.5703125" hidden="1" customWidth="1" outlineLevel="1"/>
    <col min="13" max="13" width="5.5703125" hidden="1" customWidth="1" outlineLevel="1"/>
    <col min="14" max="16" width="5.140625" hidden="1" customWidth="1" outlineLevel="1"/>
    <col min="17" max="17" width="6.140625" hidden="1" customWidth="1" outlineLevel="1"/>
    <col min="18" max="18" width="6.5703125" hidden="1" customWidth="1" outlineLevel="1"/>
    <col min="19" max="19" width="5.140625" hidden="1" customWidth="1" outlineLevel="1"/>
    <col min="20" max="20" width="5.28515625" hidden="1" customWidth="1" outlineLevel="1"/>
    <col min="21" max="23" width="5.7109375" hidden="1" customWidth="1" outlineLevel="1"/>
    <col min="24" max="24" width="6.5703125" hidden="1" customWidth="1" outlineLevel="1"/>
    <col min="25" max="25" width="5.7109375" hidden="1" customWidth="1" outlineLevel="1"/>
    <col min="26" max="26" width="5.140625" hidden="1" customWidth="1" outlineLevel="1"/>
    <col min="27" max="27" width="5.7109375" hidden="1" customWidth="1" outlineLevel="1"/>
    <col min="28" max="28" width="5.140625" hidden="1" customWidth="1" outlineLevel="1"/>
    <col min="29" max="29" width="5.7109375" hidden="1" customWidth="1" outlineLevel="1"/>
    <col min="30" max="30" width="6.5703125" hidden="1" customWidth="1" outlineLevel="1"/>
    <col min="31" max="31" width="5.140625" hidden="1" customWidth="1" outlineLevel="1"/>
    <col min="32" max="35" width="5.7109375" hidden="1" customWidth="1" outlineLevel="1"/>
    <col min="36" max="36" width="6.5703125" hidden="1" customWidth="1" outlineLevel="1"/>
    <col min="37" max="37" width="5.5703125" hidden="1" customWidth="1" outlineLevel="1"/>
    <col min="38" max="41" width="5.7109375" hidden="1" customWidth="1" outlineLevel="1"/>
    <col min="42" max="42" width="6.5703125" hidden="1" customWidth="1" outlineLevel="1"/>
    <col min="43" max="47" width="5.7109375" hidden="1" customWidth="1" outlineLevel="1"/>
    <col min="48" max="48" width="6.5703125" hidden="1" customWidth="1" outlineLevel="1"/>
    <col min="49" max="53" width="5.7109375" hidden="1" customWidth="1" outlineLevel="1"/>
    <col min="54" max="54" width="6.5703125" hidden="1" customWidth="1" outlineLevel="1"/>
    <col min="55" max="59" width="5.7109375" hidden="1" customWidth="1" outlineLevel="1"/>
    <col min="60" max="60" width="6.5703125" hidden="1" customWidth="1" outlineLevel="1"/>
    <col min="61" max="65" width="5.7109375" hidden="1" customWidth="1" outlineLevel="1"/>
    <col min="66" max="66" width="6.5703125" hidden="1" customWidth="1" outlineLevel="1"/>
    <col min="67" max="71" width="5.7109375" hidden="1" customWidth="1" outlineLevel="1"/>
    <col min="72" max="72" width="6.5703125" hidden="1" customWidth="1" outlineLevel="1"/>
    <col min="73" max="77" width="5.7109375" hidden="1" customWidth="1" outlineLevel="1"/>
    <col min="78" max="78" width="6.5703125" hidden="1" customWidth="1" outlineLevel="1"/>
    <col min="79" max="82" width="5.7109375" hidden="1" customWidth="1" outlineLevel="1"/>
    <col min="83" max="83" width="5.42578125" hidden="1" customWidth="1" outlineLevel="1"/>
    <col min="84" max="84" width="6.5703125" hidden="1" customWidth="1" outlineLevel="1"/>
    <col min="85" max="85" width="5.7109375" hidden="1" customWidth="1" outlineLevel="1"/>
    <col min="86" max="87" width="5.140625" hidden="1" customWidth="1" outlineLevel="1"/>
    <col min="88" max="88" width="5.7109375" hidden="1" customWidth="1" outlineLevel="1"/>
    <col min="89" max="89" width="5.140625" hidden="1" customWidth="1" outlineLevel="1"/>
    <col min="90" max="90" width="6.5703125" hidden="1" customWidth="1" outlineLevel="1"/>
    <col min="91" max="91" width="5.140625" hidden="1" customWidth="1" outlineLevel="1"/>
    <col min="92" max="92" width="6.140625" hidden="1" customWidth="1" outlineLevel="1"/>
    <col min="93" max="93" width="5.5703125" hidden="1" customWidth="1" outlineLevel="1"/>
    <col min="94" max="94" width="5.140625" hidden="1" customWidth="1" outlineLevel="1"/>
    <col min="95" max="95" width="5.42578125" hidden="1" customWidth="1" outlineLevel="1"/>
    <col min="96" max="96" width="5.140625" hidden="1" customWidth="1" outlineLevel="1"/>
    <col min="97" max="97" width="5.5703125" hidden="1" customWidth="1" outlineLevel="1"/>
    <col min="98" max="99" width="5.140625" hidden="1" customWidth="1" outlineLevel="1"/>
    <col min="100" max="100" width="5.140625" hidden="1" customWidth="1" outlineLevel="1" collapsed="1"/>
    <col min="101" max="101" width="5.7109375" hidden="1" customWidth="1" outlineLevel="1"/>
    <col min="102" max="102" width="6.5703125" hidden="1" customWidth="1" outlineLevel="1"/>
    <col min="103" max="103" width="5.140625" hidden="1" customWidth="1" outlineLevel="1"/>
    <col min="104" max="104" width="5.28515625" hidden="1" customWidth="1" outlineLevel="1"/>
    <col min="105" max="105" width="5.5703125" hidden="1" customWidth="1" outlineLevel="1"/>
    <col min="106" max="106" width="5.140625" hidden="1" customWidth="1" outlineLevel="1"/>
    <col min="107" max="107" width="5.42578125" hidden="1" customWidth="1" outlineLevel="1"/>
    <col min="108" max="108" width="5.140625" hidden="1" customWidth="1" outlineLevel="1"/>
    <col min="109" max="109" width="5.5703125" hidden="1" customWidth="1" outlineLevel="1"/>
    <col min="110" max="110" width="5.140625" hidden="1" customWidth="1" outlineLevel="1"/>
    <col min="111" max="111" width="5.7109375" hidden="1" customWidth="1" outlineLevel="1"/>
    <col min="112" max="112" width="6" hidden="1" customWidth="1" outlineLevel="1" collapsed="1"/>
    <col min="113" max="113" width="5.28515625" hidden="1" customWidth="1" outlineLevel="1"/>
    <col min="114" max="114" width="6.7109375" hidden="1" customWidth="1" outlineLevel="1"/>
    <col min="115" max="116" width="5.28515625" hidden="1" customWidth="1" outlineLevel="1"/>
    <col min="117" max="123" width="6" hidden="1" customWidth="1" outlineLevel="1"/>
    <col min="124" max="124" width="5.28515625" style="3" hidden="1" customWidth="1" outlineLevel="1" collapsed="1"/>
    <col min="125" max="135" width="5.85546875" style="106" hidden="1" customWidth="1" outlineLevel="1"/>
    <col min="136" max="136" width="6" style="106" hidden="1" customWidth="1" outlineLevel="1" collapsed="1"/>
    <col min="137" max="139" width="5.42578125" style="106" hidden="1" customWidth="1" outlineLevel="1"/>
    <col min="140" max="140" width="5.7109375" style="106" hidden="1" customWidth="1" outlineLevel="1"/>
    <col min="141" max="141" width="5.85546875" style="106" hidden="1" customWidth="1" outlineLevel="1"/>
    <col min="142" max="147" width="6.42578125" style="106" hidden="1" customWidth="1" outlineLevel="1"/>
    <col min="148" max="148" width="5.42578125" style="106" hidden="1" customWidth="1" outlineLevel="1" collapsed="1"/>
    <col min="149" max="149" width="5.42578125" style="106" hidden="1" customWidth="1" outlineLevel="1"/>
    <col min="150" max="159" width="6" style="106" hidden="1" customWidth="1" outlineLevel="1"/>
    <col min="160" max="160" width="6" style="106" hidden="1" customWidth="1" outlineLevel="1" collapsed="1"/>
    <col min="161" max="161" width="6" style="106" hidden="1" customWidth="1" outlineLevel="1"/>
    <col min="162" max="164" width="6.42578125" style="106" hidden="1" customWidth="1" outlineLevel="1"/>
    <col min="165" max="171" width="6" style="106" hidden="1" customWidth="1" outlineLevel="1"/>
    <col min="172" max="172" width="6" customWidth="1" collapsed="1"/>
    <col min="173" max="173" width="6" bestFit="1" customWidth="1"/>
    <col min="174" max="174" width="6" customWidth="1"/>
    <col min="175" max="175" width="5.42578125" bestFit="1" customWidth="1"/>
    <col min="176" max="176" width="5.7109375" bestFit="1" customWidth="1"/>
    <col min="177" max="177" width="6" bestFit="1" customWidth="1"/>
    <col min="178" max="178" width="5.7109375" bestFit="1" customWidth="1"/>
    <col min="179" max="179" width="6.42578125" bestFit="1" customWidth="1"/>
    <col min="180" max="180" width="6" bestFit="1" customWidth="1"/>
    <col min="181" max="183" width="6" customWidth="1"/>
    <col min="184" max="184" width="6.42578125" customWidth="1"/>
    <col min="185" max="185" width="7.140625" customWidth="1"/>
    <col min="186" max="186" width="8.28515625" bestFit="1" customWidth="1"/>
    <col min="187" max="187" width="9.140625" customWidth="1"/>
    <col min="188" max="188" width="9.140625" bestFit="1" customWidth="1"/>
    <col min="189" max="189" width="9.140625" customWidth="1"/>
  </cols>
  <sheetData>
    <row r="1" spans="1:189" s="120" customFormat="1">
      <c r="A1" s="221" t="str">
        <f>IF(I!$A$1=1,"до змісту","to title")</f>
        <v>до змісту</v>
      </c>
      <c r="B1" s="5"/>
      <c r="C1" s="6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113"/>
      <c r="DV1" s="113"/>
      <c r="DW1" s="113"/>
      <c r="DX1" s="113"/>
      <c r="DY1" s="113"/>
      <c r="DZ1" s="113"/>
      <c r="EA1" s="113"/>
      <c r="EB1" s="113"/>
      <c r="EC1" s="113"/>
      <c r="ED1" s="113"/>
      <c r="EE1" s="113"/>
      <c r="EF1" s="113"/>
      <c r="EG1" s="113"/>
      <c r="EH1" s="113"/>
      <c r="EI1" s="113"/>
      <c r="EJ1" s="113"/>
      <c r="EK1" s="113"/>
      <c r="EL1" s="113"/>
      <c r="EM1" s="113"/>
      <c r="EN1" s="113"/>
      <c r="EO1" s="113"/>
      <c r="EP1" s="113"/>
      <c r="EQ1" s="113"/>
      <c r="ER1" s="104"/>
      <c r="ES1" s="104"/>
      <c r="ET1" s="104"/>
      <c r="EU1" s="104"/>
      <c r="EV1" s="104"/>
      <c r="EW1" s="104"/>
      <c r="EX1" s="104"/>
      <c r="EY1" s="104"/>
      <c r="EZ1" s="104"/>
      <c r="FA1" s="104"/>
      <c r="FB1" s="104"/>
      <c r="FC1" s="104"/>
      <c r="FD1" s="103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GB1" s="225"/>
      <c r="GC1" s="225"/>
      <c r="GD1" s="225"/>
      <c r="GE1" s="225"/>
      <c r="GF1" s="225"/>
      <c r="GG1" s="225"/>
    </row>
    <row r="2" spans="1:189" ht="15.75">
      <c r="A2" s="7" t="str">
        <f>IF(I!$A$1=1,B2,C2)</f>
        <v xml:space="preserve">1.2. Динаміка товарної структури імпорту </v>
      </c>
      <c r="B2" s="8" t="s">
        <v>247</v>
      </c>
      <c r="C2" s="9" t="s">
        <v>21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U2" s="114"/>
      <c r="DV2" s="114"/>
      <c r="DW2" s="114"/>
      <c r="DX2" s="114"/>
      <c r="DY2" s="114"/>
      <c r="DZ2" s="114"/>
      <c r="EA2" s="114"/>
      <c r="EB2" s="114"/>
      <c r="EC2" s="114"/>
      <c r="ED2" s="114"/>
      <c r="EE2" s="114"/>
      <c r="EF2" s="114"/>
      <c r="EG2" s="114"/>
      <c r="EH2" s="114"/>
      <c r="EI2" s="114"/>
      <c r="EJ2" s="114"/>
      <c r="EK2" s="114"/>
      <c r="EL2" s="114"/>
      <c r="EM2" s="114"/>
      <c r="EN2" s="114"/>
      <c r="EO2" s="114"/>
      <c r="EP2" s="114"/>
      <c r="EQ2" s="114"/>
      <c r="FD2" s="105"/>
      <c r="GB2" s="120"/>
      <c r="GC2" s="120"/>
      <c r="GD2" s="120"/>
      <c r="GE2" s="120"/>
      <c r="GF2" s="120"/>
      <c r="GG2" s="120"/>
    </row>
    <row r="3" spans="1:189">
      <c r="A3" s="11" t="str">
        <f>IF(I!$A$1=1,B3,C3)</f>
        <v>(відповідно до КПБ6)</v>
      </c>
      <c r="B3" s="12" t="s">
        <v>13</v>
      </c>
      <c r="C3" s="12" t="s">
        <v>23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13"/>
      <c r="W3" s="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3"/>
      <c r="AO3" s="14"/>
      <c r="AP3" s="3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0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7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GB3" s="120"/>
      <c r="GC3" s="120"/>
      <c r="GD3" s="120"/>
      <c r="GE3" s="120"/>
      <c r="GF3" s="120"/>
      <c r="GG3" s="120"/>
    </row>
    <row r="4" spans="1:189">
      <c r="A4" s="15" t="str">
        <f>IF(I!$A$1=1,B4,C4)</f>
        <v>млн дол. США</v>
      </c>
      <c r="B4" s="16" t="s">
        <v>45</v>
      </c>
      <c r="C4" s="17" t="s">
        <v>60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13"/>
      <c r="W4" s="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3"/>
      <c r="AO4" s="14"/>
      <c r="AP4" s="3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3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7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GB4" s="117"/>
      <c r="GC4" s="117"/>
      <c r="GD4" s="117"/>
      <c r="GE4" s="117"/>
      <c r="GF4" s="117"/>
      <c r="GG4" s="117"/>
    </row>
    <row r="5" spans="1:189">
      <c r="A5" s="93" t="str">
        <f>IF(I!$A$1=1,B5,C5)</f>
        <v xml:space="preserve">Найменування </v>
      </c>
      <c r="B5" s="18" t="s">
        <v>0</v>
      </c>
      <c r="C5" s="335" t="s">
        <v>61</v>
      </c>
      <c r="D5" s="19">
        <v>2010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1"/>
      <c r="P5" s="22">
        <v>2011</v>
      </c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19">
        <v>2012</v>
      </c>
      <c r="AC5" s="23"/>
      <c r="AD5" s="24"/>
      <c r="AE5" s="24"/>
      <c r="AF5" s="24"/>
      <c r="AG5" s="24"/>
      <c r="AH5" s="24"/>
      <c r="AI5" s="24"/>
      <c r="AJ5" s="24"/>
      <c r="AK5" s="24"/>
      <c r="AL5" s="24"/>
      <c r="AM5" s="25"/>
      <c r="AN5" s="26">
        <v>2013</v>
      </c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5"/>
      <c r="AZ5" s="19">
        <v>2014</v>
      </c>
      <c r="BA5" s="24"/>
      <c r="BB5" s="24"/>
      <c r="BC5" s="24"/>
      <c r="BD5" s="24"/>
      <c r="BE5" s="25"/>
      <c r="BF5" s="25"/>
      <c r="BG5" s="25"/>
      <c r="BH5" s="25"/>
      <c r="BI5" s="25"/>
      <c r="BJ5" s="25"/>
      <c r="BK5" s="25"/>
      <c r="BL5" s="19">
        <v>2015</v>
      </c>
      <c r="BM5" s="25"/>
      <c r="BN5" s="25"/>
      <c r="BO5" s="25"/>
      <c r="BP5" s="25"/>
      <c r="BQ5" s="27"/>
      <c r="BR5" s="28"/>
      <c r="BS5" s="28"/>
      <c r="BT5" s="28"/>
      <c r="BU5" s="28"/>
      <c r="BV5" s="28"/>
      <c r="BW5" s="28"/>
      <c r="BX5" s="28">
        <v>2016</v>
      </c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19">
        <v>2017</v>
      </c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19" t="str">
        <f>IF(I!$A$1=1,"2018","2018")</f>
        <v>2018</v>
      </c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19">
        <v>2019</v>
      </c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>
        <v>2020</v>
      </c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19" t="str">
        <f>IF(I!$A$1=1,"2021","2021")</f>
        <v>2021</v>
      </c>
      <c r="EG5" s="28"/>
      <c r="EH5" s="28"/>
      <c r="EI5" s="115"/>
      <c r="EJ5" s="115"/>
      <c r="EK5" s="115"/>
      <c r="EL5" s="115"/>
      <c r="EM5" s="115"/>
      <c r="EN5" s="115"/>
      <c r="EO5" s="115"/>
      <c r="EP5" s="115"/>
      <c r="EQ5" s="115"/>
      <c r="ER5" s="115" t="str">
        <f>IF(I!$A$1=1,"2022","2022")</f>
        <v>2022</v>
      </c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 t="str">
        <f>IF(I!$A$1=1,"2023","2023")</f>
        <v>2023</v>
      </c>
      <c r="FE5" s="155"/>
      <c r="FF5" s="155"/>
      <c r="FG5" s="155"/>
      <c r="FH5" s="155"/>
      <c r="FI5" s="155"/>
      <c r="FJ5" s="155"/>
      <c r="FK5" s="155"/>
      <c r="FL5" s="155"/>
      <c r="FM5" s="155"/>
      <c r="FN5" s="155"/>
      <c r="FO5" s="155"/>
      <c r="FP5" s="115" t="str">
        <f>IF(I!$A$1=1,"2024","2024")</f>
        <v>2024</v>
      </c>
      <c r="FQ5" s="155"/>
      <c r="FR5" s="155"/>
      <c r="FS5" s="155"/>
      <c r="FT5" s="155"/>
      <c r="FU5" s="155"/>
      <c r="FV5" s="155"/>
      <c r="FW5" s="155"/>
      <c r="FX5" s="155"/>
      <c r="FY5" s="155"/>
      <c r="FZ5" s="155"/>
      <c r="GA5" s="155"/>
      <c r="GB5" s="115" t="str">
        <f>IF(I!$A$1=1,"2025","2025")</f>
        <v>2025</v>
      </c>
      <c r="GC5" s="155"/>
      <c r="GD5" s="115" t="str">
        <f>IF(I!$A$1=1,"2024","2024")</f>
        <v>2024</v>
      </c>
      <c r="GE5" s="330"/>
      <c r="GF5" s="115" t="str">
        <f>IF(I!$A$1=1,"2025","2025")</f>
        <v>2025</v>
      </c>
      <c r="GG5" s="330"/>
    </row>
    <row r="6" spans="1:189" ht="38.25">
      <c r="A6" s="94"/>
      <c r="B6" s="29" t="s">
        <v>1</v>
      </c>
      <c r="C6" s="336"/>
      <c r="D6" s="66" t="str">
        <f>IF(I!$A$1=1,"січ","Jan")</f>
        <v>січ</v>
      </c>
      <c r="E6" s="66" t="str">
        <f>IF(I!$A$1=1,"лют","Feb")</f>
        <v>лют</v>
      </c>
      <c r="F6" s="66" t="str">
        <f>IF(I!$A$1=1,"берез","Mar")</f>
        <v>берез</v>
      </c>
      <c r="G6" s="66" t="str">
        <f>IF(I!$A$1=1,"квіт","Apr")</f>
        <v>квіт</v>
      </c>
      <c r="H6" s="66" t="str">
        <f>IF(I!$A$1=1,"трав","May")</f>
        <v>трав</v>
      </c>
      <c r="I6" s="66" t="str">
        <f>IF(I!$A$1=1,"черв","Jun")</f>
        <v>черв</v>
      </c>
      <c r="J6" s="66" t="str">
        <f>IF(I!$A$1=1,"лип","Jul")</f>
        <v>лип</v>
      </c>
      <c r="K6" s="66" t="str">
        <f>IF(I!$A$1=1,"серп","Aug")</f>
        <v>серп</v>
      </c>
      <c r="L6" s="66" t="str">
        <f>IF(I!$A$1=1,"верес","Sept")</f>
        <v>верес</v>
      </c>
      <c r="M6" s="66" t="str">
        <f>IF(I!$A$1=1,"жовт","Oct")</f>
        <v>жовт</v>
      </c>
      <c r="N6" s="66" t="str">
        <f>IF(I!$A$1=1,"лист","Nov")</f>
        <v>лист</v>
      </c>
      <c r="O6" s="66" t="str">
        <f>IF(I!$A$1=1,"груд","Dec")</f>
        <v>груд</v>
      </c>
      <c r="P6" s="67" t="str">
        <f>IF(I!$A$1=1,"січ","Jan")</f>
        <v>січ</v>
      </c>
      <c r="Q6" s="66" t="str">
        <f>IF(I!$A$1=1,"лют","Feb")</f>
        <v>лют</v>
      </c>
      <c r="R6" s="66" t="str">
        <f>IF(I!$A$1=1,"берез","Mar")</f>
        <v>берез</v>
      </c>
      <c r="S6" s="66" t="str">
        <f>IF(I!$A$1=1,"квіт","Apr")</f>
        <v>квіт</v>
      </c>
      <c r="T6" s="66" t="str">
        <f>IF(I!$A$1=1,"трав","May")</f>
        <v>трав</v>
      </c>
      <c r="U6" s="66" t="str">
        <f>IF(I!$A$1=1,"черв","Jun")</f>
        <v>черв</v>
      </c>
      <c r="V6" s="66" t="str">
        <f>IF(I!$A$1=1,"лип","Jul")</f>
        <v>лип</v>
      </c>
      <c r="W6" s="66" t="str">
        <f>IF(I!$A$1=1,"серп","Aug")</f>
        <v>серп</v>
      </c>
      <c r="X6" s="66" t="str">
        <f>IF(I!$A$1=1,"верес","Sept")</f>
        <v>верес</v>
      </c>
      <c r="Y6" s="66" t="str">
        <f>IF(I!$A$1=1,"жовт","Oct")</f>
        <v>жовт</v>
      </c>
      <c r="Z6" s="66" t="str">
        <f>IF(I!$A$1=1,"лист","Nov")</f>
        <v>лист</v>
      </c>
      <c r="AA6" s="66" t="str">
        <f>IF(I!$A$1=1,"груд","Dec")</f>
        <v>груд</v>
      </c>
      <c r="AB6" s="66" t="str">
        <f>IF(I!$A$1=1,"січ","Jan")</f>
        <v>січ</v>
      </c>
      <c r="AC6" s="66" t="str">
        <f>IF(I!$A$1=1,"лют","Feb")</f>
        <v>лют</v>
      </c>
      <c r="AD6" s="66" t="str">
        <f>IF(I!$A$1=1,"берез","Mar")</f>
        <v>берез</v>
      </c>
      <c r="AE6" s="66" t="str">
        <f>IF(I!$A$1=1,"квіт","Apr")</f>
        <v>квіт</v>
      </c>
      <c r="AF6" s="66" t="str">
        <f>IF(I!$A$1=1,"трав","May")</f>
        <v>трав</v>
      </c>
      <c r="AG6" s="66" t="str">
        <f>IF(I!$A$1=1,"черв","Jun")</f>
        <v>черв</v>
      </c>
      <c r="AH6" s="66" t="str">
        <f>IF(I!$A$1=1,"лип","Jul")</f>
        <v>лип</v>
      </c>
      <c r="AI6" s="66" t="str">
        <f>IF(I!$A$1=1,"серп","Aug")</f>
        <v>серп</v>
      </c>
      <c r="AJ6" s="66" t="str">
        <f>IF(I!$A$1=1,"верес","Sept")</f>
        <v>верес</v>
      </c>
      <c r="AK6" s="66" t="str">
        <f>IF(I!$A$1=1,"жовт","Oct")</f>
        <v>жовт</v>
      </c>
      <c r="AL6" s="66" t="str">
        <f>IF(I!$A$1=1,"лист","Nov")</f>
        <v>лист</v>
      </c>
      <c r="AM6" s="66" t="str">
        <f>IF(I!$A$1=1,"груд","Dec")</f>
        <v>груд</v>
      </c>
      <c r="AN6" s="66" t="str">
        <f>IF(I!$A$1=1,"січ","Jan")</f>
        <v>січ</v>
      </c>
      <c r="AO6" s="66" t="str">
        <f>IF(I!$A$1=1,"лют","Feb")</f>
        <v>лют</v>
      </c>
      <c r="AP6" s="66" t="str">
        <f>IF(I!$A$1=1,"берез","Mar")</f>
        <v>берез</v>
      </c>
      <c r="AQ6" s="66" t="str">
        <f>IF(I!$A$1=1,"квіт","Apr")</f>
        <v>квіт</v>
      </c>
      <c r="AR6" s="66" t="str">
        <f>IF(I!$A$1=1,"трав","May")</f>
        <v>трав</v>
      </c>
      <c r="AS6" s="66" t="str">
        <f>IF(I!$A$1=1,"черв","Jun")</f>
        <v>черв</v>
      </c>
      <c r="AT6" s="66" t="str">
        <f>IF(I!$A$1=1,"лип","Jul")</f>
        <v>лип</v>
      </c>
      <c r="AU6" s="66" t="str">
        <f>IF(I!$A$1=1,"серп","Aug")</f>
        <v>серп</v>
      </c>
      <c r="AV6" s="66" t="str">
        <f>IF(I!$A$1=1,"верес","Sept")</f>
        <v>верес</v>
      </c>
      <c r="AW6" s="66" t="str">
        <f>IF(I!$A$1=1,"жовт","Oct")</f>
        <v>жовт</v>
      </c>
      <c r="AX6" s="66" t="str">
        <f>IF(I!$A$1=1,"лист","Nov")</f>
        <v>лист</v>
      </c>
      <c r="AY6" s="66" t="str">
        <f>IF(I!$A$1=1,"груд","Dec")</f>
        <v>груд</v>
      </c>
      <c r="AZ6" s="66" t="str">
        <f>IF(I!$A$1=1,"січ","Jan")</f>
        <v>січ</v>
      </c>
      <c r="BA6" s="66" t="str">
        <f>IF(I!$A$1=1,"лют","Feb")</f>
        <v>лют</v>
      </c>
      <c r="BB6" s="66" t="str">
        <f>IF(I!$A$1=1,"берез","Mar")</f>
        <v>берез</v>
      </c>
      <c r="BC6" s="66" t="str">
        <f>IF(I!$A$1=1,"квіт","Apr")</f>
        <v>квіт</v>
      </c>
      <c r="BD6" s="66" t="str">
        <f>IF(I!$A$1=1,"трав","May")</f>
        <v>трав</v>
      </c>
      <c r="BE6" s="66" t="str">
        <f>IF(I!$A$1=1,"черв","Jun")</f>
        <v>черв</v>
      </c>
      <c r="BF6" s="66" t="str">
        <f>IF(I!$A$1=1,"лип","Jul")</f>
        <v>лип</v>
      </c>
      <c r="BG6" s="66" t="str">
        <f>IF(I!$A$1=1,"серп","Aug")</f>
        <v>серп</v>
      </c>
      <c r="BH6" s="66" t="str">
        <f>IF(I!$A$1=1,"верес","Sept")</f>
        <v>верес</v>
      </c>
      <c r="BI6" s="66" t="str">
        <f>IF(I!$A$1=1,"жовт","Oct")</f>
        <v>жовт</v>
      </c>
      <c r="BJ6" s="66" t="str">
        <f>IF(I!$A$1=1,"лист","Nov")</f>
        <v>лист</v>
      </c>
      <c r="BK6" s="66" t="str">
        <f>IF(I!$A$1=1,"груд","Dec")</f>
        <v>груд</v>
      </c>
      <c r="BL6" s="66" t="str">
        <f>IF(I!$A$1=1,"січ","Jan")</f>
        <v>січ</v>
      </c>
      <c r="BM6" s="66" t="str">
        <f>IF(I!$A$1=1,"лют","Feb")</f>
        <v>лют</v>
      </c>
      <c r="BN6" s="66" t="str">
        <f>IF(I!$A$1=1,"берез","Mar")</f>
        <v>берез</v>
      </c>
      <c r="BO6" s="66" t="str">
        <f>IF(I!$A$1=1,"квіт","Apr")</f>
        <v>квіт</v>
      </c>
      <c r="BP6" s="66" t="str">
        <f>IF(I!$A$1=1,"трав","May")</f>
        <v>трав</v>
      </c>
      <c r="BQ6" s="66" t="str">
        <f>IF(I!$A$1=1,"черв","Jun")</f>
        <v>черв</v>
      </c>
      <c r="BR6" s="66" t="str">
        <f>IF(I!$A$1=1,"лип","Jul")</f>
        <v>лип</v>
      </c>
      <c r="BS6" s="66" t="str">
        <f>IF(I!$A$1=1,"серп","Aug")</f>
        <v>серп</v>
      </c>
      <c r="BT6" s="66" t="str">
        <f>IF(I!$A$1=1,"верес","Sept")</f>
        <v>верес</v>
      </c>
      <c r="BU6" s="66" t="str">
        <f>IF(I!$A$1=1,"жовт","Oct")</f>
        <v>жовт</v>
      </c>
      <c r="BV6" s="66" t="str">
        <f>IF(I!$A$1=1,"лист","Nov")</f>
        <v>лист</v>
      </c>
      <c r="BW6" s="66" t="str">
        <f>IF(I!$A$1=1,"груд","Dec")</f>
        <v>груд</v>
      </c>
      <c r="BX6" s="66" t="str">
        <f>IF(I!$A$1=1,"січ","Jan")</f>
        <v>січ</v>
      </c>
      <c r="BY6" s="66" t="str">
        <f>IF(I!$A$1=1,"лют","Feb")</f>
        <v>лют</v>
      </c>
      <c r="BZ6" s="66" t="str">
        <f>IF(I!$A$1=1,"берез","Mar")</f>
        <v>берез</v>
      </c>
      <c r="CA6" s="66" t="str">
        <f>IF(I!$A$1=1,"квіт","Apr")</f>
        <v>квіт</v>
      </c>
      <c r="CB6" s="66" t="str">
        <f>IF(I!$A$1=1,"трав","May")</f>
        <v>трав</v>
      </c>
      <c r="CC6" s="66" t="str">
        <f>IF(I!$A$1=1,"черв","Jun")</f>
        <v>черв</v>
      </c>
      <c r="CD6" s="66" t="str">
        <f>IF(I!$A$1=1,"лип","Jul")</f>
        <v>лип</v>
      </c>
      <c r="CE6" s="66" t="str">
        <f>IF(I!$A$1=1,"серп","Aug")</f>
        <v>серп</v>
      </c>
      <c r="CF6" s="66" t="str">
        <f>IF(I!$A$1=1,"верес","Sept")</f>
        <v>верес</v>
      </c>
      <c r="CG6" s="66" t="str">
        <f>IF(I!$A$1=1,"жовт","Oct")</f>
        <v>жовт</v>
      </c>
      <c r="CH6" s="66" t="str">
        <f>IF(I!$A$1=1,"лист","Nov")</f>
        <v>лист</v>
      </c>
      <c r="CI6" s="66" t="str">
        <f>IF(I!$A$1=1,"груд","Dec")</f>
        <v>груд</v>
      </c>
      <c r="CJ6" s="30" t="str">
        <f>IF(I!$A$1=1,"січ","Jan")</f>
        <v>січ</v>
      </c>
      <c r="CK6" s="30" t="str">
        <f>IF(I!$A$1=1,"лют","Feb")</f>
        <v>лют</v>
      </c>
      <c r="CL6" s="30" t="str">
        <f>IF(I!$A$1=1,"берез","Mar")</f>
        <v>берез</v>
      </c>
      <c r="CM6" s="30" t="str">
        <f>IF(I!$A$1=1,"квіт","Apr")</f>
        <v>квіт</v>
      </c>
      <c r="CN6" s="30" t="str">
        <f>IF(I!$A$1=1,"трав","May")</f>
        <v>трав</v>
      </c>
      <c r="CO6" s="30" t="str">
        <f>IF(I!$A$1=1,"черв","June")</f>
        <v>черв</v>
      </c>
      <c r="CP6" s="30" t="str">
        <f>IF(I!$A$1=1,"лип","July")</f>
        <v>лип</v>
      </c>
      <c r="CQ6" s="30" t="str">
        <f>IF(I!$A$1=1,"серп","Aug")</f>
        <v>серп</v>
      </c>
      <c r="CR6" s="30" t="str">
        <f>IF(I!$A$1=1,"вер","Sept")</f>
        <v>вер</v>
      </c>
      <c r="CS6" s="30" t="str">
        <f>IF(I!$A$1=1,"жовт","Oct")</f>
        <v>жовт</v>
      </c>
      <c r="CT6" s="30" t="str">
        <f>IF(I!$A$1=1,"лист","Nov")</f>
        <v>лист</v>
      </c>
      <c r="CU6" s="30" t="str">
        <f>IF(I!$A$1=1,"груд","Dec")</f>
        <v>груд</v>
      </c>
      <c r="CV6" s="30" t="str">
        <f>IF(I!$A$1=1,"січ","Jan")</f>
        <v>січ</v>
      </c>
      <c r="CW6" s="30" t="str">
        <f>IF(I!$A$1=1,"лют","Feb")</f>
        <v>лют</v>
      </c>
      <c r="CX6" s="30" t="str">
        <f>IF(I!$A$1=1,"берез","Mar")</f>
        <v>берез</v>
      </c>
      <c r="CY6" s="30" t="str">
        <f>IF(I!$A$1=1,"квіт","Apr")</f>
        <v>квіт</v>
      </c>
      <c r="CZ6" s="30" t="str">
        <f>IF(I!$A$1=1,"трав","May")</f>
        <v>трав</v>
      </c>
      <c r="DA6" s="30" t="str">
        <f>IF(I!$A$1=1,"черв","June")</f>
        <v>черв</v>
      </c>
      <c r="DB6" s="30" t="str">
        <f>IF(I!$A$1=1,"лип","July")</f>
        <v>лип</v>
      </c>
      <c r="DC6" s="30" t="str">
        <f>IF(I!$A$1=1,"серп","Aug")</f>
        <v>серп</v>
      </c>
      <c r="DD6" s="30" t="str">
        <f>IF(I!$A$1=1,"вер","Sept")</f>
        <v>вер</v>
      </c>
      <c r="DE6" s="30" t="str">
        <f>IF(I!$A$1=1,"жовт","Oct")</f>
        <v>жовт</v>
      </c>
      <c r="DF6" s="30" t="str">
        <f>IF(I!$A$1=1,"лист","Nov")</f>
        <v>лист</v>
      </c>
      <c r="DG6" s="30" t="str">
        <f>IF(I!$A$1=1,"груд","Dec")</f>
        <v>груд</v>
      </c>
      <c r="DH6" s="30" t="str">
        <f>IF(I!$A$1=1,"січ","Jan")</f>
        <v>січ</v>
      </c>
      <c r="DI6" s="30" t="str">
        <f>IF(I!$A$1=1,"лют","Feb")</f>
        <v>лют</v>
      </c>
      <c r="DJ6" s="30" t="str">
        <f>IF(I!$A$1=1,"берез","Mar")</f>
        <v>берез</v>
      </c>
      <c r="DK6" s="30" t="str">
        <f>IF(I!$A$1=1,"квіт","Apr")</f>
        <v>квіт</v>
      </c>
      <c r="DL6" s="30" t="str">
        <f>IF(I!$A$1=1,"трав","May")</f>
        <v>трав</v>
      </c>
      <c r="DM6" s="30" t="str">
        <f>IF(I!$A$1=1,"черв","June")</f>
        <v>черв</v>
      </c>
      <c r="DN6" s="30" t="str">
        <f>IF(I!$A$1=1,"лип","July")</f>
        <v>лип</v>
      </c>
      <c r="DO6" s="30" t="str">
        <f>IF(I!$A$1=1,"серп","Aug")</f>
        <v>серп</v>
      </c>
      <c r="DP6" s="30" t="str">
        <f>IF(I!$A$1=1,"вер","Sept")</f>
        <v>вер</v>
      </c>
      <c r="DQ6" s="30" t="str">
        <f>IF(I!$A$1=1,"жовт","Oct")</f>
        <v>жовт</v>
      </c>
      <c r="DR6" s="30" t="str">
        <f>IF(I!$A$1=1,"лист","Nov")</f>
        <v>лист</v>
      </c>
      <c r="DS6" s="30" t="str">
        <f>IF(I!$A$1=1,"груд","Dec")</f>
        <v>груд</v>
      </c>
      <c r="DT6" s="30" t="str">
        <f>IF(I!$A$1=1,"січ","Jan")</f>
        <v>січ</v>
      </c>
      <c r="DU6" s="30" t="str">
        <f>IF(I!$A$1=1,"лют","Feb")</f>
        <v>лют</v>
      </c>
      <c r="DV6" s="30" t="str">
        <f>IF(I!$A$1=1,"бер","Mar")</f>
        <v>бер</v>
      </c>
      <c r="DW6" s="30" t="str">
        <f>IF(I!$A$1=1,"квіт","Apr")</f>
        <v>квіт</v>
      </c>
      <c r="DX6" s="30" t="str">
        <f>IF(I!$A$1=1,"трав","May")</f>
        <v>трав</v>
      </c>
      <c r="DY6" s="30" t="str">
        <f>IF(I!$A$1=1,"черв","June")</f>
        <v>черв</v>
      </c>
      <c r="DZ6" s="30" t="str">
        <f>IF(I!$A$1=1,"лип","July")</f>
        <v>лип</v>
      </c>
      <c r="EA6" s="30" t="str">
        <f>IF(I!$A$1=1,"серп","Aug")</f>
        <v>серп</v>
      </c>
      <c r="EB6" s="30" t="str">
        <f>IF(I!$A$1=1,"вер","Sept")</f>
        <v>вер</v>
      </c>
      <c r="EC6" s="30" t="str">
        <f>IF(I!$A$1=1,"жовт","Oct")</f>
        <v>жовт</v>
      </c>
      <c r="ED6" s="30" t="str">
        <f>IF(I!$A$1=1,"лист","Nov")</f>
        <v>лист</v>
      </c>
      <c r="EE6" s="147" t="str">
        <f>IF(I!$A$1=1,"груд","Dec")</f>
        <v>груд</v>
      </c>
      <c r="EF6" s="30" t="str">
        <f>IF(I!$A$1=1,"січ","Jan")</f>
        <v>січ</v>
      </c>
      <c r="EG6" s="30" t="str">
        <f>IF(I!$A$1=1,"лют","Feb")</f>
        <v>лют</v>
      </c>
      <c r="EH6" s="30" t="str">
        <f>IF(I!$A$1=1,"бер","Mar")</f>
        <v>бер</v>
      </c>
      <c r="EI6" s="30" t="str">
        <f>IF(I!$A$1=1,"квіт","Apr")</f>
        <v>квіт</v>
      </c>
      <c r="EJ6" s="30" t="str">
        <f>IF(I!$A$1=1,"трав","May")</f>
        <v>трав</v>
      </c>
      <c r="EK6" s="30" t="str">
        <f>IF(I!$A$1=1,"черв","June")</f>
        <v>черв</v>
      </c>
      <c r="EL6" s="30" t="str">
        <f>IF(I!$A$1=1,"лип","July")</f>
        <v>лип</v>
      </c>
      <c r="EM6" s="30" t="str">
        <f>IF(I!$A$1=1,"серп","Aug")</f>
        <v>серп</v>
      </c>
      <c r="EN6" s="30" t="str">
        <f>IF(I!$A$1=1,"вер","Sept")</f>
        <v>вер</v>
      </c>
      <c r="EO6" s="30" t="str">
        <f>IF(I!$A$1=1,"жовт","Oct")</f>
        <v>жовт</v>
      </c>
      <c r="EP6" s="30" t="str">
        <f>IF(I!$A$1=1,"лист","Nov")</f>
        <v>лист</v>
      </c>
      <c r="EQ6" s="30" t="str">
        <f>IF(I!$A$1=1,"груд","Dec")</f>
        <v>груд</v>
      </c>
      <c r="ER6" s="30" t="str">
        <f>IF(I!$A$1=1,"січ","Jan")</f>
        <v>січ</v>
      </c>
      <c r="ES6" s="30" t="str">
        <f>IF(I!$A$1=1,"лют","Feb")</f>
        <v>лют</v>
      </c>
      <c r="ET6" s="30" t="str">
        <f>IF(I!$A$1=1,"бер","Mar")</f>
        <v>бер</v>
      </c>
      <c r="EU6" s="30" t="str">
        <f>IF(I!$A$1=1,"квіт","Apr")</f>
        <v>квіт</v>
      </c>
      <c r="EV6" s="30" t="str">
        <f>IF(I!$A$1=1,"трав","May")</f>
        <v>трав</v>
      </c>
      <c r="EW6" s="30" t="str">
        <f>IF(I!$A$1=1,"черв","June")</f>
        <v>черв</v>
      </c>
      <c r="EX6" s="30" t="str">
        <f>IF(I!$A$1=1,"лип","July")</f>
        <v>лип</v>
      </c>
      <c r="EY6" s="30" t="str">
        <f>IF(I!$A$1=1,"серп","Aug")</f>
        <v>серп</v>
      </c>
      <c r="EZ6" s="30" t="str">
        <f>IF(I!$A$1=1,"вер","Sept")</f>
        <v>вер</v>
      </c>
      <c r="FA6" s="30" t="str">
        <f>IF(I!$A$1=1,"жовт","Oct")</f>
        <v>жовт</v>
      </c>
      <c r="FB6" s="30" t="str">
        <f>IF(I!$A$1=1,"лист","Nov")</f>
        <v>лист</v>
      </c>
      <c r="FC6" s="30" t="str">
        <f>IF(I!$A$1=1,"груд","Dec")</f>
        <v>груд</v>
      </c>
      <c r="FD6" s="30" t="str">
        <f>IF(I!$A$1=1,"січ","Jan")</f>
        <v>січ</v>
      </c>
      <c r="FE6" s="30" t="str">
        <f>IF(I!$A$1=1,"лют","Feb")</f>
        <v>лют</v>
      </c>
      <c r="FF6" s="30" t="str">
        <f>IF(I!$A$1=1,"бер","Mar")</f>
        <v>бер</v>
      </c>
      <c r="FG6" s="30" t="str">
        <f>IF(I!$A$1=1,"квіт","Apr")</f>
        <v>квіт</v>
      </c>
      <c r="FH6" s="30" t="str">
        <f>IF(I!$A$1=1,"трав","May")</f>
        <v>трав</v>
      </c>
      <c r="FI6" s="30" t="str">
        <f>IF(I!$A$1=1,"черв","June")</f>
        <v>черв</v>
      </c>
      <c r="FJ6" s="30" t="str">
        <f>IF(I!$A$1=1,"лип","July")</f>
        <v>лип</v>
      </c>
      <c r="FK6" s="30" t="str">
        <f>IF(I!$A$1=1,"серп","Aug")</f>
        <v>серп</v>
      </c>
      <c r="FL6" s="30" t="str">
        <f>IF(I!$A$1=1,"вер","Sept")</f>
        <v>вер</v>
      </c>
      <c r="FM6" s="30" t="str">
        <f>IF(I!$A$1=1,"жовт","Oct")</f>
        <v>жовт</v>
      </c>
      <c r="FN6" s="30" t="str">
        <f>IF(I!$A$1=1,"лист","Nov")</f>
        <v>лист</v>
      </c>
      <c r="FO6" s="30" t="str">
        <f>IF(I!$A$1=1,"груд","Dec")</f>
        <v>груд</v>
      </c>
      <c r="FP6" s="30" t="str">
        <f>IF(I!$A$1=1,"січ","Jan")</f>
        <v>січ</v>
      </c>
      <c r="FQ6" s="30" t="str">
        <f>IF(I!$A$1=1,"лют","Feb")</f>
        <v>лют</v>
      </c>
      <c r="FR6" s="30" t="str">
        <f>IF(I!$A$1=1,"бер","Mar")</f>
        <v>бер</v>
      </c>
      <c r="FS6" s="30" t="str">
        <f>IF(I!$A$1=1,"квіт","Apr")</f>
        <v>квіт</v>
      </c>
      <c r="FT6" s="30" t="str">
        <f>IF(I!$A$1=1,"трав","May")</f>
        <v>трав</v>
      </c>
      <c r="FU6" s="30" t="str">
        <f>IF(I!$A$1=1,"черв","June")</f>
        <v>черв</v>
      </c>
      <c r="FV6" s="30" t="str">
        <f>IF(I!$A$1=1,"лип","July")</f>
        <v>лип</v>
      </c>
      <c r="FW6" s="30" t="str">
        <f>IF(I!$A$1=1,"серп","Aug")</f>
        <v>серп</v>
      </c>
      <c r="FX6" s="30" t="str">
        <f>IF(I!$A$1=1,"вер","Sept")</f>
        <v>вер</v>
      </c>
      <c r="FY6" s="30" t="str">
        <f>IF(I!$A$1=1,"жовт","Oct")</f>
        <v>жовт</v>
      </c>
      <c r="FZ6" s="30" t="str">
        <f>IF(I!$A$1=1,"лист","Nov")</f>
        <v>лист</v>
      </c>
      <c r="GA6" s="30" t="str">
        <f>IF(I!$A$1=1,"груд","Dec")</f>
        <v>груд</v>
      </c>
      <c r="GB6" s="30" t="str">
        <f>IF(I!$A$1=1,"січ*","Jan*")</f>
        <v>січ*</v>
      </c>
      <c r="GC6" s="30" t="str">
        <f>IF(I!$A$1=1,"лют*","Feb*")</f>
        <v>лют*</v>
      </c>
      <c r="GD6" s="147" t="str">
        <f>IF(I!$A$1=1,"січ-лют","Jan-Feb")</f>
        <v>січ-лют</v>
      </c>
      <c r="GE6" s="331" t="str">
        <f>IF(I!$A$1=1,"% до загального обсягу","% of total")</f>
        <v>% до загального обсягу</v>
      </c>
      <c r="GF6" s="147" t="str">
        <f>IF(I!$A$1=1,"січ-лют*","Jan-Feb*")</f>
        <v>січ-лют*</v>
      </c>
      <c r="GG6" s="331" t="str">
        <f>IF(I!$A$1=1,"% до загального обсягу","% of total")</f>
        <v>% до загального обсягу</v>
      </c>
    </row>
    <row r="7" spans="1:189" s="120" customFormat="1" ht="19.899999999999999" customHeight="1">
      <c r="A7" s="95" t="str">
        <f>IF(I!$A$1=1,B7,C7)</f>
        <v>УСЬОГО</v>
      </c>
      <c r="B7" s="32" t="s">
        <v>2</v>
      </c>
      <c r="C7" s="33" t="s">
        <v>24</v>
      </c>
      <c r="D7" s="34">
        <v>3130</v>
      </c>
      <c r="E7" s="35">
        <v>3499</v>
      </c>
      <c r="F7" s="35">
        <v>4416</v>
      </c>
      <c r="G7" s="35">
        <v>4271</v>
      </c>
      <c r="H7" s="35">
        <v>4196</v>
      </c>
      <c r="I7" s="35">
        <v>4344</v>
      </c>
      <c r="J7" s="35">
        <v>4883</v>
      </c>
      <c r="K7" s="35">
        <v>5125</v>
      </c>
      <c r="L7" s="35">
        <v>5252</v>
      </c>
      <c r="M7" s="35">
        <v>5780</v>
      </c>
      <c r="N7" s="35">
        <v>5795</v>
      </c>
      <c r="O7" s="35">
        <v>6205</v>
      </c>
      <c r="P7" s="35">
        <v>4938</v>
      </c>
      <c r="Q7" s="35">
        <v>6294</v>
      </c>
      <c r="R7" s="35">
        <v>6874</v>
      </c>
      <c r="S7" s="35">
        <v>6126</v>
      </c>
      <c r="T7" s="35">
        <v>6560</v>
      </c>
      <c r="U7" s="35">
        <v>6476</v>
      </c>
      <c r="V7" s="35">
        <v>6431</v>
      </c>
      <c r="W7" s="35">
        <v>7060</v>
      </c>
      <c r="X7" s="35">
        <v>7111</v>
      </c>
      <c r="Y7" s="35">
        <v>7332</v>
      </c>
      <c r="Z7" s="35">
        <v>7574</v>
      </c>
      <c r="AA7" s="35">
        <v>7638</v>
      </c>
      <c r="AB7" s="35">
        <v>5359</v>
      </c>
      <c r="AC7" s="35">
        <v>6752</v>
      </c>
      <c r="AD7" s="35">
        <v>6975</v>
      </c>
      <c r="AE7" s="35">
        <v>7476</v>
      </c>
      <c r="AF7" s="35">
        <v>7780</v>
      </c>
      <c r="AG7" s="35">
        <v>7051</v>
      </c>
      <c r="AH7" s="35">
        <v>7393</v>
      </c>
      <c r="AI7" s="35">
        <v>7476</v>
      </c>
      <c r="AJ7" s="35">
        <v>6994</v>
      </c>
      <c r="AK7" s="35">
        <v>7904</v>
      </c>
      <c r="AL7" s="35">
        <v>7101</v>
      </c>
      <c r="AM7" s="35">
        <v>8012</v>
      </c>
      <c r="AN7" s="35">
        <v>5452</v>
      </c>
      <c r="AO7" s="35">
        <v>6674</v>
      </c>
      <c r="AP7" s="35">
        <v>6864</v>
      </c>
      <c r="AQ7" s="35">
        <v>7139</v>
      </c>
      <c r="AR7" s="35">
        <v>5394</v>
      </c>
      <c r="AS7" s="35">
        <v>5623</v>
      </c>
      <c r="AT7" s="35">
        <v>7186</v>
      </c>
      <c r="AU7" s="35">
        <v>7314</v>
      </c>
      <c r="AV7" s="35">
        <v>7943</v>
      </c>
      <c r="AW7" s="35">
        <v>7658</v>
      </c>
      <c r="AX7" s="35">
        <v>6706</v>
      </c>
      <c r="AY7" s="35">
        <v>7281</v>
      </c>
      <c r="AZ7" s="35">
        <v>4771</v>
      </c>
      <c r="BA7" s="35">
        <v>5151</v>
      </c>
      <c r="BB7" s="35">
        <v>5330</v>
      </c>
      <c r="BC7" s="35">
        <v>4996</v>
      </c>
      <c r="BD7" s="35">
        <v>5183</v>
      </c>
      <c r="BE7" s="35">
        <v>4614</v>
      </c>
      <c r="BF7" s="35">
        <v>4803</v>
      </c>
      <c r="BG7" s="35">
        <v>4283</v>
      </c>
      <c r="BH7" s="35">
        <v>4912</v>
      </c>
      <c r="BI7" s="35">
        <v>4608</v>
      </c>
      <c r="BJ7" s="35">
        <v>4280</v>
      </c>
      <c r="BK7" s="35">
        <v>4749</v>
      </c>
      <c r="BL7" s="35">
        <v>3164</v>
      </c>
      <c r="BM7" s="35">
        <v>3372</v>
      </c>
      <c r="BN7" s="35">
        <v>3408</v>
      </c>
      <c r="BO7" s="35">
        <v>3086</v>
      </c>
      <c r="BP7" s="35">
        <v>2951</v>
      </c>
      <c r="BQ7" s="35">
        <v>2961</v>
      </c>
      <c r="BR7" s="35">
        <v>3219</v>
      </c>
      <c r="BS7" s="35">
        <v>3196</v>
      </c>
      <c r="BT7" s="35">
        <v>3302</v>
      </c>
      <c r="BU7" s="35">
        <v>3714</v>
      </c>
      <c r="BV7" s="35">
        <v>3359</v>
      </c>
      <c r="BW7" s="35">
        <v>3143</v>
      </c>
      <c r="BX7" s="35">
        <v>2420</v>
      </c>
      <c r="BY7" s="35">
        <v>3211</v>
      </c>
      <c r="BZ7" s="35">
        <v>3339</v>
      </c>
      <c r="CA7" s="35">
        <v>3122</v>
      </c>
      <c r="CB7" s="35">
        <v>2764</v>
      </c>
      <c r="CC7" s="35">
        <v>2966</v>
      </c>
      <c r="CD7" s="35">
        <v>3291</v>
      </c>
      <c r="CE7" s="35">
        <v>3803</v>
      </c>
      <c r="CF7" s="35">
        <v>3556</v>
      </c>
      <c r="CG7" s="35">
        <v>3689</v>
      </c>
      <c r="CH7" s="35">
        <v>3996</v>
      </c>
      <c r="CI7" s="35">
        <v>4345</v>
      </c>
      <c r="CJ7" s="35">
        <v>3038</v>
      </c>
      <c r="CK7" s="35">
        <v>3701</v>
      </c>
      <c r="CL7" s="35">
        <v>4374</v>
      </c>
      <c r="CM7" s="35">
        <v>3504</v>
      </c>
      <c r="CN7" s="35">
        <v>3970</v>
      </c>
      <c r="CO7" s="35">
        <v>3909</v>
      </c>
      <c r="CP7" s="35">
        <v>4041</v>
      </c>
      <c r="CQ7" s="35">
        <v>4246</v>
      </c>
      <c r="CR7" s="35">
        <v>4326</v>
      </c>
      <c r="CS7" s="35">
        <v>4621</v>
      </c>
      <c r="CT7" s="35">
        <v>4712</v>
      </c>
      <c r="CU7" s="35">
        <v>4922</v>
      </c>
      <c r="CV7" s="35">
        <v>3986</v>
      </c>
      <c r="CW7" s="35">
        <v>4040</v>
      </c>
      <c r="CX7" s="35">
        <v>4495</v>
      </c>
      <c r="CY7" s="35">
        <v>4113</v>
      </c>
      <c r="CZ7" s="35">
        <v>4611</v>
      </c>
      <c r="DA7" s="35">
        <v>4312</v>
      </c>
      <c r="DB7" s="35">
        <v>5002</v>
      </c>
      <c r="DC7" s="35">
        <v>4831</v>
      </c>
      <c r="DD7" s="35">
        <v>5032</v>
      </c>
      <c r="DE7" s="35">
        <v>5584</v>
      </c>
      <c r="DF7" s="35">
        <v>5199</v>
      </c>
      <c r="DG7" s="35">
        <v>4850</v>
      </c>
      <c r="DH7" s="35">
        <v>4002</v>
      </c>
      <c r="DI7" s="35">
        <v>4684</v>
      </c>
      <c r="DJ7" s="35">
        <v>4827</v>
      </c>
      <c r="DK7" s="35">
        <v>4759</v>
      </c>
      <c r="DL7" s="35">
        <v>5061</v>
      </c>
      <c r="DM7" s="35">
        <v>4611</v>
      </c>
      <c r="DN7" s="35">
        <v>5528</v>
      </c>
      <c r="DO7" s="35">
        <v>5273</v>
      </c>
      <c r="DP7" s="35">
        <v>5291</v>
      </c>
      <c r="DQ7" s="35">
        <v>5838</v>
      </c>
      <c r="DR7" s="35">
        <v>5150</v>
      </c>
      <c r="DS7" s="35">
        <v>5328</v>
      </c>
      <c r="DT7" s="35">
        <v>3982</v>
      </c>
      <c r="DU7" s="68">
        <v>4409</v>
      </c>
      <c r="DV7" s="68">
        <v>4606</v>
      </c>
      <c r="DW7" s="68">
        <v>3317</v>
      </c>
      <c r="DX7" s="68">
        <v>3261</v>
      </c>
      <c r="DY7" s="68">
        <v>3836</v>
      </c>
      <c r="DZ7" s="68">
        <v>4330</v>
      </c>
      <c r="EA7" s="68">
        <v>4292</v>
      </c>
      <c r="EB7" s="68">
        <v>4467</v>
      </c>
      <c r="EC7" s="68">
        <v>4744</v>
      </c>
      <c r="ED7" s="68">
        <v>5076</v>
      </c>
      <c r="EE7" s="68">
        <v>5601</v>
      </c>
      <c r="EF7" s="68">
        <v>3948</v>
      </c>
      <c r="EG7" s="68">
        <v>4593</v>
      </c>
      <c r="EH7" s="68">
        <v>5710</v>
      </c>
      <c r="EI7" s="68">
        <v>5046</v>
      </c>
      <c r="EJ7" s="68">
        <v>4962</v>
      </c>
      <c r="EK7" s="68">
        <v>5239</v>
      </c>
      <c r="EL7" s="68">
        <v>5971</v>
      </c>
      <c r="EM7" s="68">
        <v>6115</v>
      </c>
      <c r="EN7" s="68">
        <v>6487</v>
      </c>
      <c r="EO7" s="68">
        <v>6495</v>
      </c>
      <c r="EP7" s="68">
        <v>7500</v>
      </c>
      <c r="EQ7" s="68">
        <v>7689</v>
      </c>
      <c r="ER7" s="68">
        <v>5886</v>
      </c>
      <c r="ES7" s="68">
        <v>5874</v>
      </c>
      <c r="ET7" s="68">
        <v>1993</v>
      </c>
      <c r="EU7" s="68">
        <v>2780</v>
      </c>
      <c r="EV7" s="68">
        <v>3841</v>
      </c>
      <c r="EW7" s="68">
        <v>4827</v>
      </c>
      <c r="EX7" s="68">
        <v>4597</v>
      </c>
      <c r="EY7" s="68">
        <v>4669</v>
      </c>
      <c r="EZ7" s="68">
        <v>4584</v>
      </c>
      <c r="FA7" s="68">
        <v>4818</v>
      </c>
      <c r="FB7" s="68">
        <v>5493</v>
      </c>
      <c r="FC7" s="68">
        <v>6189</v>
      </c>
      <c r="FD7" s="68">
        <v>5150</v>
      </c>
      <c r="FE7" s="68">
        <v>5172</v>
      </c>
      <c r="FF7" s="68">
        <v>5516</v>
      </c>
      <c r="FG7" s="68">
        <v>4635</v>
      </c>
      <c r="FH7" s="68">
        <v>4938</v>
      </c>
      <c r="FI7" s="68">
        <v>5165</v>
      </c>
      <c r="FJ7" s="68">
        <v>5250</v>
      </c>
      <c r="FK7" s="68">
        <v>5550</v>
      </c>
      <c r="FL7" s="68">
        <v>5378</v>
      </c>
      <c r="FM7" s="68">
        <v>5533</v>
      </c>
      <c r="FN7" s="68">
        <v>5142</v>
      </c>
      <c r="FO7" s="68">
        <v>6384</v>
      </c>
      <c r="FP7" s="35">
        <v>4955</v>
      </c>
      <c r="FQ7" s="68">
        <v>4960</v>
      </c>
      <c r="FR7" s="68">
        <v>5741</v>
      </c>
      <c r="FS7" s="68">
        <v>5748</v>
      </c>
      <c r="FT7" s="68">
        <v>5583</v>
      </c>
      <c r="FU7" s="68">
        <v>5559</v>
      </c>
      <c r="FV7" s="68">
        <v>6019</v>
      </c>
      <c r="FW7" s="68">
        <v>5703</v>
      </c>
      <c r="FX7" s="68">
        <v>5753</v>
      </c>
      <c r="FY7" s="68">
        <v>6229</v>
      </c>
      <c r="FZ7" s="68">
        <v>6003</v>
      </c>
      <c r="GA7" s="68">
        <v>7038</v>
      </c>
      <c r="GB7" s="35">
        <v>5425</v>
      </c>
      <c r="GC7" s="68">
        <v>5719</v>
      </c>
      <c r="GD7" s="301">
        <v>9915</v>
      </c>
      <c r="GE7" s="153">
        <v>100.00000000000001</v>
      </c>
      <c r="GF7" s="35">
        <v>11144</v>
      </c>
      <c r="GG7" s="153">
        <v>100</v>
      </c>
    </row>
    <row r="8" spans="1:189" s="120" customFormat="1" ht="27" customHeight="1">
      <c r="A8" s="96" t="str">
        <f>IF(I!$A$1=1,B8,C8)</f>
        <v>Зміна до відповідного періоду минулого року, %</v>
      </c>
      <c r="B8" s="36" t="s">
        <v>3</v>
      </c>
      <c r="C8" s="37" t="s">
        <v>25</v>
      </c>
      <c r="D8" s="38">
        <v>55.798904927824793</v>
      </c>
      <c r="E8" s="39">
        <v>-2.5348189415041844</v>
      </c>
      <c r="F8" s="39">
        <v>18.169654803318181</v>
      </c>
      <c r="G8" s="39">
        <v>20.991501416430609</v>
      </c>
      <c r="H8" s="39">
        <v>33.88640714741544</v>
      </c>
      <c r="I8" s="39">
        <v>39.230769230769226</v>
      </c>
      <c r="J8" s="39">
        <v>25.688545688545688</v>
      </c>
      <c r="K8" s="39">
        <v>32.978723404255305</v>
      </c>
      <c r="L8" s="39">
        <v>32.192298011578146</v>
      </c>
      <c r="M8" s="39">
        <v>33.364097831102896</v>
      </c>
      <c r="N8" s="39">
        <v>27.981448763250881</v>
      </c>
      <c r="O8" s="39">
        <v>23.926502895945674</v>
      </c>
      <c r="P8" s="108">
        <v>57.763578274760363</v>
      </c>
      <c r="Q8" s="108">
        <v>79.879965704486978</v>
      </c>
      <c r="R8" s="108">
        <v>55.661231884057969</v>
      </c>
      <c r="S8" s="108">
        <v>43.432451416530085</v>
      </c>
      <c r="T8" s="108">
        <v>56.339370829361286</v>
      </c>
      <c r="U8" s="108">
        <v>49.079189686924479</v>
      </c>
      <c r="V8" s="108">
        <v>31.701822650010257</v>
      </c>
      <c r="W8" s="108">
        <v>37.756097560975604</v>
      </c>
      <c r="X8" s="108">
        <v>35.396039603960418</v>
      </c>
      <c r="Y8" s="108">
        <v>26.851211072664356</v>
      </c>
      <c r="Z8" s="108">
        <v>30.698878343399485</v>
      </c>
      <c r="AA8" s="108">
        <v>23.094278807413374</v>
      </c>
      <c r="AB8" s="108">
        <v>8.5257189145403061</v>
      </c>
      <c r="AC8" s="108">
        <v>7.2767715284397809</v>
      </c>
      <c r="AD8" s="108">
        <v>1.469304626127439</v>
      </c>
      <c r="AE8" s="108">
        <v>22.037218413320275</v>
      </c>
      <c r="AF8" s="108">
        <v>18.597560975609767</v>
      </c>
      <c r="AG8" s="108">
        <v>8.8789376158122195</v>
      </c>
      <c r="AH8" s="108">
        <v>14.958793344736449</v>
      </c>
      <c r="AI8" s="108">
        <v>5.8923512747875293</v>
      </c>
      <c r="AJ8" s="108">
        <v>-1.6453382084095125</v>
      </c>
      <c r="AK8" s="108">
        <v>7.8014184397163149</v>
      </c>
      <c r="AL8" s="108">
        <v>-6.2450488513335074</v>
      </c>
      <c r="AM8" s="108">
        <v>4.8965697826656225</v>
      </c>
      <c r="AN8" s="108">
        <v>1.7353983952229868</v>
      </c>
      <c r="AO8" s="108">
        <v>-1.1552132701421698</v>
      </c>
      <c r="AP8" s="108">
        <v>-1.5913978494623677</v>
      </c>
      <c r="AQ8" s="108">
        <v>-4.5077581594435543</v>
      </c>
      <c r="AR8" s="108">
        <v>-30.668380462724926</v>
      </c>
      <c r="AS8" s="108">
        <v>-20.252446461494827</v>
      </c>
      <c r="AT8" s="108">
        <v>-2.7999458947653153</v>
      </c>
      <c r="AU8" s="108">
        <v>-2.1669341894061063</v>
      </c>
      <c r="AV8" s="108">
        <v>13.568773234200734</v>
      </c>
      <c r="AW8" s="108">
        <v>-3.1123481781376512</v>
      </c>
      <c r="AX8" s="108">
        <v>-5.5625968173496716</v>
      </c>
      <c r="AY8" s="108">
        <v>-9.123814278582131</v>
      </c>
      <c r="AZ8" s="108">
        <v>-12.490829053558329</v>
      </c>
      <c r="BA8" s="108">
        <v>-22.819898112076714</v>
      </c>
      <c r="BB8" s="108">
        <v>-22.348484848484844</v>
      </c>
      <c r="BC8" s="108">
        <v>-30.018209833309982</v>
      </c>
      <c r="BD8" s="108">
        <v>-3.9117538005190937</v>
      </c>
      <c r="BE8" s="108">
        <v>-17.944157922816999</v>
      </c>
      <c r="BF8" s="108">
        <v>-33.161703311995552</v>
      </c>
      <c r="BG8" s="108">
        <v>-41.441071916871749</v>
      </c>
      <c r="BH8" s="108">
        <v>-38.159385622560748</v>
      </c>
      <c r="BI8" s="108">
        <v>-39.827631235309482</v>
      </c>
      <c r="BJ8" s="108">
        <v>-36.176558305994632</v>
      </c>
      <c r="BK8" s="108">
        <v>-34.775442933662958</v>
      </c>
      <c r="BL8" s="108">
        <v>-33.682666107734221</v>
      </c>
      <c r="BM8" s="108">
        <v>-34.53698311007571</v>
      </c>
      <c r="BN8" s="108">
        <v>-36.060037523452159</v>
      </c>
      <c r="BO8" s="108">
        <v>-38.230584467574062</v>
      </c>
      <c r="BP8" s="108">
        <v>-43.063862627821727</v>
      </c>
      <c r="BQ8" s="108">
        <v>-35.825747724317296</v>
      </c>
      <c r="BR8" s="108">
        <v>-32.979387882573391</v>
      </c>
      <c r="BS8" s="108">
        <v>-25.379406957739903</v>
      </c>
      <c r="BT8" s="108">
        <v>-32.776872964169385</v>
      </c>
      <c r="BU8" s="108">
        <v>-19.401041666666657</v>
      </c>
      <c r="BV8" s="108">
        <v>-21.518691588785046</v>
      </c>
      <c r="BW8" s="108">
        <v>-33.817645820172672</v>
      </c>
      <c r="BX8" s="108">
        <v>-23.514538558786342</v>
      </c>
      <c r="BY8" s="108">
        <v>-4.7746144721233748</v>
      </c>
      <c r="BZ8" s="108">
        <v>-2.0246478873239369</v>
      </c>
      <c r="CA8" s="108">
        <v>1.1665586519766862</v>
      </c>
      <c r="CB8" s="108">
        <v>-6.3368349711961969</v>
      </c>
      <c r="CC8" s="108">
        <v>0.16886187098951666</v>
      </c>
      <c r="CD8" s="108">
        <v>2.2367194780987774</v>
      </c>
      <c r="CE8" s="108">
        <v>18.992490613266582</v>
      </c>
      <c r="CF8" s="108">
        <v>7.6923076923076934</v>
      </c>
      <c r="CG8" s="108">
        <v>-0.67312870220786181</v>
      </c>
      <c r="CH8" s="108">
        <v>18.963977374218516</v>
      </c>
      <c r="CI8" s="108">
        <v>38.243716194718417</v>
      </c>
      <c r="CJ8" s="108">
        <v>25.537190082644628</v>
      </c>
      <c r="CK8" s="108">
        <v>15.260043600124561</v>
      </c>
      <c r="CL8" s="108">
        <v>30.997304582210234</v>
      </c>
      <c r="CM8" s="108">
        <v>12.235746316463803</v>
      </c>
      <c r="CN8" s="108">
        <v>43.632416787264845</v>
      </c>
      <c r="CO8" s="108">
        <v>31.793661496965598</v>
      </c>
      <c r="CP8" s="108">
        <v>22.789425706472201</v>
      </c>
      <c r="CQ8" s="108">
        <v>11.648698396003155</v>
      </c>
      <c r="CR8" s="108">
        <v>21.653543307086622</v>
      </c>
      <c r="CS8" s="108">
        <v>25.264299268094319</v>
      </c>
      <c r="CT8" s="108">
        <v>17.917917917917919</v>
      </c>
      <c r="CU8" s="108">
        <v>13.279631760644421</v>
      </c>
      <c r="CV8" s="108">
        <v>31.204739960500319</v>
      </c>
      <c r="CW8" s="108">
        <v>9.1596865711969713</v>
      </c>
      <c r="CX8" s="108">
        <v>2.7663465935070946</v>
      </c>
      <c r="CY8" s="108">
        <v>17.380136986301366</v>
      </c>
      <c r="CZ8" s="108">
        <v>16.146095717884123</v>
      </c>
      <c r="DA8" s="108">
        <v>10.309542082374008</v>
      </c>
      <c r="DB8" s="108">
        <v>23.781242266765659</v>
      </c>
      <c r="DC8" s="108">
        <v>13.777673104097971</v>
      </c>
      <c r="DD8" s="108">
        <v>16.3199260286639</v>
      </c>
      <c r="DE8" s="108">
        <v>20.839645098463549</v>
      </c>
      <c r="DF8" s="108">
        <v>10.335314091680829</v>
      </c>
      <c r="DG8" s="108">
        <v>-1.4628199918732179</v>
      </c>
      <c r="DH8" s="108">
        <v>0.40140491721022897</v>
      </c>
      <c r="DI8" s="108">
        <v>15.940594059405939</v>
      </c>
      <c r="DJ8" s="108">
        <v>7.3859844271412669</v>
      </c>
      <c r="DK8" s="108">
        <v>15.706297106734752</v>
      </c>
      <c r="DL8" s="108">
        <v>9.7592713077423525</v>
      </c>
      <c r="DM8" s="108">
        <v>6.9341372912801376</v>
      </c>
      <c r="DN8" s="108">
        <v>10.515793682527004</v>
      </c>
      <c r="DO8" s="108">
        <v>9.1492444628441376</v>
      </c>
      <c r="DP8" s="108">
        <v>5.1470588235294201</v>
      </c>
      <c r="DQ8" s="108">
        <v>4.5487106017191934</v>
      </c>
      <c r="DR8" s="108">
        <v>-0.94248894018080875</v>
      </c>
      <c r="DS8" s="108">
        <v>9.8556701030927911</v>
      </c>
      <c r="DT8" s="108">
        <v>-0.49975012493752047</v>
      </c>
      <c r="DU8" s="108">
        <v>-5.8710503842869315</v>
      </c>
      <c r="DV8" s="108">
        <v>-4.5784130930184403</v>
      </c>
      <c r="DW8" s="108">
        <v>-30.300483294809837</v>
      </c>
      <c r="DX8" s="108">
        <v>-35.566093657379966</v>
      </c>
      <c r="DY8" s="108">
        <v>-16.807633918889607</v>
      </c>
      <c r="DZ8" s="108">
        <v>-21.67149059334298</v>
      </c>
      <c r="EA8" s="108">
        <v>-18.604210127062387</v>
      </c>
      <c r="EB8" s="108">
        <v>-15.573615573615569</v>
      </c>
      <c r="EC8" s="108">
        <v>-18.73929427886263</v>
      </c>
      <c r="ED8" s="108">
        <v>-1.4368932038834998</v>
      </c>
      <c r="EE8" s="108">
        <v>5.1238738738738761</v>
      </c>
      <c r="EF8" s="108">
        <v>-0.85384229030638892</v>
      </c>
      <c r="EG8" s="108">
        <v>4.1732819233386351</v>
      </c>
      <c r="EH8" s="108">
        <v>23.96873643074251</v>
      </c>
      <c r="EI8" s="108">
        <v>52.125414531202892</v>
      </c>
      <c r="EJ8" s="108">
        <v>52.161913523459077</v>
      </c>
      <c r="EK8" s="108">
        <v>36.57455683003127</v>
      </c>
      <c r="EL8" s="108">
        <v>37.89838337182448</v>
      </c>
      <c r="EM8" s="108">
        <v>42.474370922646784</v>
      </c>
      <c r="EN8" s="108">
        <v>45.22050593239311</v>
      </c>
      <c r="EO8" s="108">
        <v>36.909780775716683</v>
      </c>
      <c r="EP8" s="108">
        <v>47.754137115839256</v>
      </c>
      <c r="EQ8" s="108">
        <v>37.279057311194435</v>
      </c>
      <c r="ER8" s="108">
        <v>49.088145896656528</v>
      </c>
      <c r="ES8" s="108">
        <v>27.890267798824311</v>
      </c>
      <c r="ET8" s="108">
        <v>-65.096322241681264</v>
      </c>
      <c r="EU8" s="108">
        <v>-44.906856916369399</v>
      </c>
      <c r="EV8" s="108">
        <v>-22.591696896412742</v>
      </c>
      <c r="EW8" s="108">
        <v>-7.8640962015651894</v>
      </c>
      <c r="EX8" s="108">
        <v>-23.011220901021602</v>
      </c>
      <c r="EY8" s="108">
        <v>-23.646770237121828</v>
      </c>
      <c r="EZ8" s="108">
        <v>-29.335594265453992</v>
      </c>
      <c r="FA8" s="108">
        <v>-25.819861431870677</v>
      </c>
      <c r="FB8" s="108">
        <v>-26.759999999999991</v>
      </c>
      <c r="FC8" s="108">
        <v>-19.508388607101054</v>
      </c>
      <c r="FD8" s="108">
        <v>-12.504247366632697</v>
      </c>
      <c r="FE8" s="108">
        <v>-11.95097037793667</v>
      </c>
      <c r="FF8" s="108">
        <v>176.76869041645762</v>
      </c>
      <c r="FG8" s="108">
        <v>66.726618705035975</v>
      </c>
      <c r="FH8" s="108">
        <v>28.560270762822171</v>
      </c>
      <c r="FI8" s="108">
        <v>7.0022788481458349</v>
      </c>
      <c r="FJ8" s="108">
        <v>14.204916249728086</v>
      </c>
      <c r="FK8" s="108">
        <v>18.869136860141353</v>
      </c>
      <c r="FL8" s="108">
        <v>17.321116928446784</v>
      </c>
      <c r="FM8" s="108">
        <v>14.840182648401836</v>
      </c>
      <c r="FN8" s="108">
        <v>-6.3899508465319457</v>
      </c>
      <c r="FO8" s="108">
        <v>3.1507513330101773</v>
      </c>
      <c r="FP8" s="108">
        <v>-3.786407766990294</v>
      </c>
      <c r="FQ8" s="108">
        <v>-4.0989945862335588</v>
      </c>
      <c r="FR8" s="108">
        <v>4.0790427846265374</v>
      </c>
      <c r="FS8" s="108">
        <v>24.012944983818755</v>
      </c>
      <c r="FT8" s="108">
        <v>13.061968408262459</v>
      </c>
      <c r="FU8" s="108">
        <v>7.6282671829622615</v>
      </c>
      <c r="FV8" s="108">
        <v>14.647619047619045</v>
      </c>
      <c r="FW8" s="108">
        <v>2.7567567567567437</v>
      </c>
      <c r="FX8" s="108">
        <v>6.9728523614726754</v>
      </c>
      <c r="FY8" s="108">
        <v>12.579071028375211</v>
      </c>
      <c r="FZ8" s="108">
        <v>16.74445740956827</v>
      </c>
      <c r="GA8" s="108">
        <v>10.24436090225565</v>
      </c>
      <c r="GB8" s="108">
        <v>9.485368314833508</v>
      </c>
      <c r="GC8" s="108">
        <v>15.302419354838719</v>
      </c>
      <c r="GD8" s="302">
        <v>-3.9430342956791264</v>
      </c>
      <c r="GE8" s="108"/>
      <c r="GF8" s="108">
        <v>12.395360564800811</v>
      </c>
      <c r="GG8" s="108"/>
    </row>
    <row r="9" spans="1:189" s="120" customFormat="1">
      <c r="A9" s="97" t="str">
        <f>IF(I!$A$1=1,B9,C9)</f>
        <v>у тому числі:</v>
      </c>
      <c r="B9" s="40" t="s">
        <v>4</v>
      </c>
      <c r="C9" s="41" t="s">
        <v>26</v>
      </c>
      <c r="D9" s="42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4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303"/>
      <c r="GE9" s="109"/>
      <c r="GF9" s="69"/>
      <c r="GG9" s="109"/>
    </row>
    <row r="10" spans="1:189" s="120" customFormat="1" ht="27" customHeight="1">
      <c r="A10" s="98" t="str">
        <f>IF(I!$A$1=1,B10,C10)</f>
        <v>Продовольчі товари та сировина для їх виробництва</v>
      </c>
      <c r="B10" s="46" t="s">
        <v>5</v>
      </c>
      <c r="C10" s="47" t="s">
        <v>27</v>
      </c>
      <c r="D10" s="48">
        <v>326</v>
      </c>
      <c r="E10" s="49">
        <v>415</v>
      </c>
      <c r="F10" s="49">
        <v>567</v>
      </c>
      <c r="G10" s="49">
        <v>528</v>
      </c>
      <c r="H10" s="49">
        <v>419</v>
      </c>
      <c r="I10" s="49">
        <v>419</v>
      </c>
      <c r="J10" s="49">
        <v>439</v>
      </c>
      <c r="K10" s="49">
        <v>427</v>
      </c>
      <c r="L10" s="49">
        <v>456</v>
      </c>
      <c r="M10" s="49">
        <v>511</v>
      </c>
      <c r="N10" s="49">
        <v>589</v>
      </c>
      <c r="O10" s="49">
        <v>665</v>
      </c>
      <c r="P10" s="49">
        <v>395</v>
      </c>
      <c r="Q10" s="49">
        <v>519</v>
      </c>
      <c r="R10" s="49">
        <v>635</v>
      </c>
      <c r="S10" s="49">
        <v>581</v>
      </c>
      <c r="T10" s="49">
        <v>468</v>
      </c>
      <c r="U10" s="49">
        <v>450</v>
      </c>
      <c r="V10" s="49">
        <v>520</v>
      </c>
      <c r="W10" s="49">
        <v>484</v>
      </c>
      <c r="X10" s="49">
        <v>515</v>
      </c>
      <c r="Y10" s="49">
        <v>518</v>
      </c>
      <c r="Z10" s="49">
        <v>587</v>
      </c>
      <c r="AA10" s="49">
        <v>675</v>
      </c>
      <c r="AB10" s="49">
        <v>449</v>
      </c>
      <c r="AC10" s="49">
        <v>568</v>
      </c>
      <c r="AD10" s="49">
        <v>687</v>
      </c>
      <c r="AE10" s="49">
        <v>737</v>
      </c>
      <c r="AF10" s="49">
        <v>646</v>
      </c>
      <c r="AG10" s="49">
        <v>499</v>
      </c>
      <c r="AH10" s="49">
        <v>603</v>
      </c>
      <c r="AI10" s="49">
        <v>561</v>
      </c>
      <c r="AJ10" s="49">
        <v>545</v>
      </c>
      <c r="AK10" s="49">
        <v>678</v>
      </c>
      <c r="AL10" s="49">
        <v>742</v>
      </c>
      <c r="AM10" s="49">
        <v>804</v>
      </c>
      <c r="AN10" s="49">
        <v>624</v>
      </c>
      <c r="AO10" s="49">
        <v>740</v>
      </c>
      <c r="AP10" s="49">
        <v>774</v>
      </c>
      <c r="AQ10" s="49">
        <v>836</v>
      </c>
      <c r="AR10" s="49">
        <v>557</v>
      </c>
      <c r="AS10" s="49">
        <v>493</v>
      </c>
      <c r="AT10" s="49">
        <v>587</v>
      </c>
      <c r="AU10" s="49">
        <v>556</v>
      </c>
      <c r="AV10" s="49">
        <v>602</v>
      </c>
      <c r="AW10" s="49">
        <v>734</v>
      </c>
      <c r="AX10" s="49">
        <v>788</v>
      </c>
      <c r="AY10" s="49">
        <v>890</v>
      </c>
      <c r="AZ10" s="49">
        <v>628</v>
      </c>
      <c r="BA10" s="49">
        <v>681</v>
      </c>
      <c r="BB10" s="49">
        <v>641</v>
      </c>
      <c r="BC10" s="49">
        <v>556</v>
      </c>
      <c r="BD10" s="49">
        <v>412</v>
      </c>
      <c r="BE10" s="49">
        <v>379</v>
      </c>
      <c r="BF10" s="49">
        <v>447</v>
      </c>
      <c r="BG10" s="49">
        <v>380</v>
      </c>
      <c r="BH10" s="49">
        <v>419</v>
      </c>
      <c r="BI10" s="49">
        <v>430</v>
      </c>
      <c r="BJ10" s="49">
        <v>450</v>
      </c>
      <c r="BK10" s="49">
        <v>602</v>
      </c>
      <c r="BL10" s="49">
        <v>342</v>
      </c>
      <c r="BM10" s="49">
        <v>391</v>
      </c>
      <c r="BN10" s="49">
        <v>314</v>
      </c>
      <c r="BO10" s="49">
        <v>260</v>
      </c>
      <c r="BP10" s="49">
        <v>227</v>
      </c>
      <c r="BQ10" s="49">
        <v>213</v>
      </c>
      <c r="BR10" s="49">
        <v>243</v>
      </c>
      <c r="BS10" s="49">
        <v>222</v>
      </c>
      <c r="BT10" s="49">
        <v>257</v>
      </c>
      <c r="BU10" s="49">
        <v>280</v>
      </c>
      <c r="BV10" s="49">
        <v>317</v>
      </c>
      <c r="BW10" s="49">
        <v>346.11028099999999</v>
      </c>
      <c r="BX10" s="49">
        <v>329</v>
      </c>
      <c r="BY10" s="49">
        <v>394</v>
      </c>
      <c r="BZ10" s="49">
        <v>392</v>
      </c>
      <c r="CA10" s="49">
        <v>335</v>
      </c>
      <c r="CB10" s="49">
        <v>238</v>
      </c>
      <c r="CC10" s="49">
        <v>241</v>
      </c>
      <c r="CD10" s="49">
        <v>257</v>
      </c>
      <c r="CE10" s="49">
        <v>290</v>
      </c>
      <c r="CF10" s="49">
        <v>285</v>
      </c>
      <c r="CG10" s="49">
        <v>324</v>
      </c>
      <c r="CH10" s="49">
        <v>359</v>
      </c>
      <c r="CI10" s="49">
        <v>419</v>
      </c>
      <c r="CJ10" s="49">
        <v>283</v>
      </c>
      <c r="CK10" s="49">
        <v>381</v>
      </c>
      <c r="CL10" s="49">
        <v>419</v>
      </c>
      <c r="CM10" s="49">
        <v>316</v>
      </c>
      <c r="CN10" s="49">
        <v>290</v>
      </c>
      <c r="CO10" s="49">
        <v>272</v>
      </c>
      <c r="CP10" s="49">
        <v>290</v>
      </c>
      <c r="CQ10" s="49">
        <v>324</v>
      </c>
      <c r="CR10" s="49">
        <v>354</v>
      </c>
      <c r="CS10" s="49">
        <v>382</v>
      </c>
      <c r="CT10" s="49">
        <v>472</v>
      </c>
      <c r="CU10" s="49">
        <v>484</v>
      </c>
      <c r="CV10" s="49">
        <v>394</v>
      </c>
      <c r="CW10" s="49">
        <v>457</v>
      </c>
      <c r="CX10" s="49">
        <v>486</v>
      </c>
      <c r="CY10" s="49">
        <v>395</v>
      </c>
      <c r="CZ10" s="49">
        <v>358</v>
      </c>
      <c r="DA10" s="49">
        <v>334</v>
      </c>
      <c r="DB10" s="49">
        <v>381</v>
      </c>
      <c r="DC10" s="49">
        <v>367</v>
      </c>
      <c r="DD10" s="49">
        <v>367</v>
      </c>
      <c r="DE10" s="49">
        <v>460</v>
      </c>
      <c r="DF10" s="49">
        <v>492</v>
      </c>
      <c r="DG10" s="49">
        <v>529</v>
      </c>
      <c r="DH10" s="49">
        <v>432</v>
      </c>
      <c r="DI10" s="49">
        <v>482</v>
      </c>
      <c r="DJ10" s="49">
        <v>513</v>
      </c>
      <c r="DK10" s="49">
        <v>454</v>
      </c>
      <c r="DL10" s="49">
        <v>414</v>
      </c>
      <c r="DM10" s="49">
        <v>344</v>
      </c>
      <c r="DN10" s="49">
        <v>412</v>
      </c>
      <c r="DO10" s="49">
        <v>386</v>
      </c>
      <c r="DP10" s="49">
        <v>438</v>
      </c>
      <c r="DQ10" s="49">
        <v>543</v>
      </c>
      <c r="DR10" s="49">
        <v>586</v>
      </c>
      <c r="DS10" s="49">
        <v>694</v>
      </c>
      <c r="DT10" s="49">
        <v>502</v>
      </c>
      <c r="DU10" s="69">
        <v>557</v>
      </c>
      <c r="DV10" s="69">
        <v>621</v>
      </c>
      <c r="DW10" s="69">
        <v>464</v>
      </c>
      <c r="DX10" s="69">
        <v>410</v>
      </c>
      <c r="DY10" s="69">
        <v>463</v>
      </c>
      <c r="DZ10" s="69">
        <v>475</v>
      </c>
      <c r="EA10" s="69">
        <v>470</v>
      </c>
      <c r="EB10" s="69">
        <v>500</v>
      </c>
      <c r="EC10" s="69">
        <v>604</v>
      </c>
      <c r="ED10" s="69">
        <v>643</v>
      </c>
      <c r="EE10" s="69">
        <v>756</v>
      </c>
      <c r="EF10" s="69">
        <v>480</v>
      </c>
      <c r="EG10" s="69">
        <v>615</v>
      </c>
      <c r="EH10" s="69">
        <v>780</v>
      </c>
      <c r="EI10" s="69">
        <v>611</v>
      </c>
      <c r="EJ10" s="69">
        <v>581</v>
      </c>
      <c r="EK10" s="69">
        <v>537</v>
      </c>
      <c r="EL10" s="69">
        <v>551</v>
      </c>
      <c r="EM10" s="69">
        <v>588</v>
      </c>
      <c r="EN10" s="69">
        <v>611</v>
      </c>
      <c r="EO10" s="69">
        <v>659</v>
      </c>
      <c r="EP10" s="69">
        <v>786</v>
      </c>
      <c r="EQ10" s="69">
        <v>867</v>
      </c>
      <c r="ER10" s="69">
        <v>643</v>
      </c>
      <c r="ES10" s="69">
        <v>641</v>
      </c>
      <c r="ET10" s="69">
        <v>196</v>
      </c>
      <c r="EU10" s="69">
        <v>359</v>
      </c>
      <c r="EV10" s="69">
        <v>461</v>
      </c>
      <c r="EW10" s="69">
        <v>489</v>
      </c>
      <c r="EX10" s="69">
        <v>481</v>
      </c>
      <c r="EY10" s="69">
        <v>514</v>
      </c>
      <c r="EZ10" s="69">
        <v>506</v>
      </c>
      <c r="FA10" s="69">
        <v>562</v>
      </c>
      <c r="FB10" s="69">
        <v>549</v>
      </c>
      <c r="FC10" s="69">
        <v>619</v>
      </c>
      <c r="FD10" s="69">
        <v>534</v>
      </c>
      <c r="FE10" s="69">
        <v>585</v>
      </c>
      <c r="FF10" s="69">
        <v>667</v>
      </c>
      <c r="FG10" s="69">
        <v>543</v>
      </c>
      <c r="FH10" s="69">
        <v>554</v>
      </c>
      <c r="FI10" s="69">
        <v>574</v>
      </c>
      <c r="FJ10" s="69">
        <v>524</v>
      </c>
      <c r="FK10" s="69">
        <v>510</v>
      </c>
      <c r="FL10" s="69">
        <v>535</v>
      </c>
      <c r="FM10" s="69">
        <v>605</v>
      </c>
      <c r="FN10" s="69">
        <v>567</v>
      </c>
      <c r="FO10" s="69">
        <v>732</v>
      </c>
      <c r="FP10" s="49">
        <v>659.50627529999997</v>
      </c>
      <c r="FQ10" s="69">
        <v>587.38727885000003</v>
      </c>
      <c r="FR10" s="69">
        <v>696.84758101</v>
      </c>
      <c r="FS10" s="69">
        <v>684.80628503999992</v>
      </c>
      <c r="FT10" s="69">
        <v>598.94840257999999</v>
      </c>
      <c r="FU10" s="69">
        <v>503.97343184000005</v>
      </c>
      <c r="FV10" s="69">
        <v>544.76156900000001</v>
      </c>
      <c r="FW10" s="69">
        <v>506.47919360000009</v>
      </c>
      <c r="FX10" s="69">
        <v>636.27621121999994</v>
      </c>
      <c r="FY10" s="69">
        <v>690.02006442999993</v>
      </c>
      <c r="FZ10" s="69">
        <v>697.27680321000003</v>
      </c>
      <c r="GA10" s="69">
        <v>810.3101167399999</v>
      </c>
      <c r="GB10" s="49">
        <v>606.2540286499999</v>
      </c>
      <c r="GC10" s="69">
        <v>723.50774487000012</v>
      </c>
      <c r="GD10" s="304">
        <v>1246.89355415</v>
      </c>
      <c r="GE10" s="154">
        <v>12.575830097327282</v>
      </c>
      <c r="GF10" s="49">
        <v>1329.7617735200001</v>
      </c>
      <c r="GG10" s="154">
        <v>11.932535656137834</v>
      </c>
    </row>
    <row r="11" spans="1:189" s="120" customFormat="1" ht="27" customHeight="1">
      <c r="A11" s="96" t="str">
        <f>IF(I!$A$1=1,B11,C11)</f>
        <v>Зміна до відповідного періоду минулого року, %</v>
      </c>
      <c r="B11" s="36" t="s">
        <v>3</v>
      </c>
      <c r="C11" s="37" t="s">
        <v>25</v>
      </c>
      <c r="D11" s="38">
        <v>12.990175181229361</v>
      </c>
      <c r="E11" s="39">
        <v>0.46544500145095924</v>
      </c>
      <c r="F11" s="39">
        <v>24.910954333919364</v>
      </c>
      <c r="G11" s="39">
        <v>26.870733344866267</v>
      </c>
      <c r="H11" s="39">
        <v>22.491538150099728</v>
      </c>
      <c r="I11" s="39">
        <v>14.847980749760993</v>
      </c>
      <c r="J11" s="39">
        <v>10.30643052782969</v>
      </c>
      <c r="K11" s="39">
        <v>12.484380264390538</v>
      </c>
      <c r="L11" s="39">
        <v>14.310213190849908</v>
      </c>
      <c r="M11" s="39">
        <v>13.803902329926743</v>
      </c>
      <c r="N11" s="39">
        <v>30.294465115553123</v>
      </c>
      <c r="O11" s="39">
        <v>14.844609856616614</v>
      </c>
      <c r="P11" s="108">
        <v>21.165644171779149</v>
      </c>
      <c r="Q11" s="108">
        <v>25.060240963855421</v>
      </c>
      <c r="R11" s="108">
        <v>11.992945326278658</v>
      </c>
      <c r="S11" s="108">
        <v>10.037878787878782</v>
      </c>
      <c r="T11" s="108">
        <v>11.69451073985681</v>
      </c>
      <c r="U11" s="108">
        <v>7.3985680190930907</v>
      </c>
      <c r="V11" s="108">
        <v>18.4510250569476</v>
      </c>
      <c r="W11" s="108">
        <v>13.348946135831369</v>
      </c>
      <c r="X11" s="108">
        <v>12.938596491228054</v>
      </c>
      <c r="Y11" s="108">
        <v>1.3698630136986338</v>
      </c>
      <c r="Z11" s="108">
        <v>-0.33955857385399213</v>
      </c>
      <c r="AA11" s="108">
        <v>1.5037593984962569</v>
      </c>
      <c r="AB11" s="108">
        <v>13.670886075949369</v>
      </c>
      <c r="AC11" s="108">
        <v>9.4412331406551004</v>
      </c>
      <c r="AD11" s="108">
        <v>8.1889763779527556</v>
      </c>
      <c r="AE11" s="108">
        <v>26.850258175559375</v>
      </c>
      <c r="AF11" s="108">
        <v>38.03418803418802</v>
      </c>
      <c r="AG11" s="108">
        <v>10.888888888888886</v>
      </c>
      <c r="AH11" s="108">
        <v>15.961538461538467</v>
      </c>
      <c r="AI11" s="108">
        <v>15.909090909090921</v>
      </c>
      <c r="AJ11" s="108">
        <v>5.8252427184466029</v>
      </c>
      <c r="AK11" s="108">
        <v>30.888030888030897</v>
      </c>
      <c r="AL11" s="108">
        <v>26.405451448040893</v>
      </c>
      <c r="AM11" s="108">
        <v>19.1111111111111</v>
      </c>
      <c r="AN11" s="108">
        <v>38.97550111358575</v>
      </c>
      <c r="AO11" s="108">
        <v>30.281690140845086</v>
      </c>
      <c r="AP11" s="108">
        <v>12.663755458515283</v>
      </c>
      <c r="AQ11" s="108">
        <v>13.432835820895519</v>
      </c>
      <c r="AR11" s="108">
        <v>-13.777089783281738</v>
      </c>
      <c r="AS11" s="108">
        <v>-1.2024048096192388</v>
      </c>
      <c r="AT11" s="108">
        <v>-2.6533996683250365</v>
      </c>
      <c r="AU11" s="108">
        <v>-0.89126559714794951</v>
      </c>
      <c r="AV11" s="108">
        <v>10.458715596330265</v>
      </c>
      <c r="AW11" s="108">
        <v>8.2595870206489792</v>
      </c>
      <c r="AX11" s="108">
        <v>6.1994609164420638</v>
      </c>
      <c r="AY11" s="108">
        <v>10.696517412935307</v>
      </c>
      <c r="AZ11" s="108">
        <v>0.6410256410256352</v>
      </c>
      <c r="BA11" s="108">
        <v>-7.9729729729729684</v>
      </c>
      <c r="BB11" s="108">
        <v>-17.183462532299743</v>
      </c>
      <c r="BC11" s="108">
        <v>-33.492822966507177</v>
      </c>
      <c r="BD11" s="108">
        <v>-26.032315978456012</v>
      </c>
      <c r="BE11" s="108">
        <v>-23.123732251521304</v>
      </c>
      <c r="BF11" s="108">
        <v>-23.850085178875631</v>
      </c>
      <c r="BG11" s="108">
        <v>-31.654676258992808</v>
      </c>
      <c r="BH11" s="108">
        <v>-30.398671096345524</v>
      </c>
      <c r="BI11" s="108">
        <v>-41.416893732970031</v>
      </c>
      <c r="BJ11" s="108">
        <v>-42.893401015228427</v>
      </c>
      <c r="BK11" s="108">
        <v>-32.359550561797761</v>
      </c>
      <c r="BL11" s="108">
        <v>-45.541401273885349</v>
      </c>
      <c r="BM11" s="108">
        <v>-42.584434654919235</v>
      </c>
      <c r="BN11" s="108">
        <v>-51.014040561622465</v>
      </c>
      <c r="BO11" s="108">
        <v>-53.237410071942449</v>
      </c>
      <c r="BP11" s="108">
        <v>-44.902912621359228</v>
      </c>
      <c r="BQ11" s="108">
        <v>-43.799472295514505</v>
      </c>
      <c r="BR11" s="108">
        <v>-45.63758389261745</v>
      </c>
      <c r="BS11" s="108">
        <v>-41.578947368421048</v>
      </c>
      <c r="BT11" s="108">
        <v>-38.663484486873514</v>
      </c>
      <c r="BU11" s="108">
        <v>-34.883720930232556</v>
      </c>
      <c r="BV11" s="108">
        <v>-29.555555555555557</v>
      </c>
      <c r="BW11" s="108">
        <v>-42.506597840531569</v>
      </c>
      <c r="BX11" s="108">
        <v>-3.8011695906432692</v>
      </c>
      <c r="BY11" s="108">
        <v>0.76726342710998097</v>
      </c>
      <c r="BZ11" s="108">
        <v>24.840764331210181</v>
      </c>
      <c r="CA11" s="108">
        <v>28.846153846153868</v>
      </c>
      <c r="CB11" s="108">
        <v>4.8458149779735606</v>
      </c>
      <c r="CC11" s="108">
        <v>13.145539906103281</v>
      </c>
      <c r="CD11" s="108">
        <v>5.7613168724279831</v>
      </c>
      <c r="CE11" s="108">
        <v>30.630630630630634</v>
      </c>
      <c r="CF11" s="108">
        <v>10.894941634241249</v>
      </c>
      <c r="CG11" s="108">
        <v>15.714285714285722</v>
      </c>
      <c r="CH11" s="108">
        <v>13.249211356466887</v>
      </c>
      <c r="CI11" s="108">
        <v>21.059680397069755</v>
      </c>
      <c r="CJ11" s="108">
        <v>-13.981762917933125</v>
      </c>
      <c r="CK11" s="108">
        <v>-3.2994923857868059</v>
      </c>
      <c r="CL11" s="108">
        <v>6.8877551020408276</v>
      </c>
      <c r="CM11" s="108">
        <v>-5.6716417910447774</v>
      </c>
      <c r="CN11" s="108">
        <v>21.848739495798313</v>
      </c>
      <c r="CO11" s="108">
        <v>12.863070539419084</v>
      </c>
      <c r="CP11" s="108">
        <v>12.840466926070036</v>
      </c>
      <c r="CQ11" s="108">
        <v>11.724137931034477</v>
      </c>
      <c r="CR11" s="108">
        <v>24.21052631578948</v>
      </c>
      <c r="CS11" s="108">
        <v>17.901234567901227</v>
      </c>
      <c r="CT11" s="108">
        <v>31.476323119777163</v>
      </c>
      <c r="CU11" s="108">
        <v>15.513126491646773</v>
      </c>
      <c r="CV11" s="108">
        <v>39.222614840989394</v>
      </c>
      <c r="CW11" s="108">
        <v>19.947506561679788</v>
      </c>
      <c r="CX11" s="108">
        <v>15.990453460620529</v>
      </c>
      <c r="CY11" s="108">
        <v>25</v>
      </c>
      <c r="CZ11" s="108">
        <v>23.448275862068968</v>
      </c>
      <c r="DA11" s="108">
        <v>22.794117647058826</v>
      </c>
      <c r="DB11" s="108">
        <v>31.379310344827587</v>
      </c>
      <c r="DC11" s="108">
        <v>13.271604938271594</v>
      </c>
      <c r="DD11" s="108">
        <v>3.6723163841807889</v>
      </c>
      <c r="DE11" s="108">
        <v>20.418848167539267</v>
      </c>
      <c r="DF11" s="108">
        <v>4.2372881355932321</v>
      </c>
      <c r="DG11" s="108">
        <v>9.2975206611570371</v>
      </c>
      <c r="DH11" s="108">
        <v>9.6446700507614196</v>
      </c>
      <c r="DI11" s="108">
        <v>5.4704595185995686</v>
      </c>
      <c r="DJ11" s="108">
        <v>5.5555555555555571</v>
      </c>
      <c r="DK11" s="108">
        <v>14.936708860759481</v>
      </c>
      <c r="DL11" s="108">
        <v>15.64245810055867</v>
      </c>
      <c r="DM11" s="108">
        <v>2.9940119760479007</v>
      </c>
      <c r="DN11" s="108">
        <v>8.1364829396325433</v>
      </c>
      <c r="DO11" s="108">
        <v>5.1771117166212548</v>
      </c>
      <c r="DP11" s="108">
        <v>19.346049046321539</v>
      </c>
      <c r="DQ11" s="108">
        <v>18.043478260869563</v>
      </c>
      <c r="DR11" s="108">
        <v>19.105691056910572</v>
      </c>
      <c r="DS11" s="108">
        <v>31.190926275992439</v>
      </c>
      <c r="DT11" s="108">
        <v>16.203703703703695</v>
      </c>
      <c r="DU11" s="108">
        <v>15.560165975103729</v>
      </c>
      <c r="DV11" s="108">
        <v>21.05263157894737</v>
      </c>
      <c r="DW11" s="108">
        <v>2.2026431718061588</v>
      </c>
      <c r="DX11" s="108">
        <v>-0.96618357487923845</v>
      </c>
      <c r="DY11" s="108">
        <v>34.593023255813961</v>
      </c>
      <c r="DZ11" s="108">
        <v>15.291262135922338</v>
      </c>
      <c r="EA11" s="108">
        <v>21.761658031088089</v>
      </c>
      <c r="EB11" s="108">
        <v>14.155251141552512</v>
      </c>
      <c r="EC11" s="108">
        <v>11.233885819521177</v>
      </c>
      <c r="ED11" s="108">
        <v>9.7269624573378906</v>
      </c>
      <c r="EE11" s="108">
        <v>8.9337175792507253</v>
      </c>
      <c r="EF11" s="108">
        <v>-4.382470119521912</v>
      </c>
      <c r="EG11" s="108">
        <v>10.412926391382399</v>
      </c>
      <c r="EH11" s="108">
        <v>25.60386473429952</v>
      </c>
      <c r="EI11" s="108">
        <v>31.681034482758633</v>
      </c>
      <c r="EJ11" s="108">
        <v>41.707317073170714</v>
      </c>
      <c r="EK11" s="108">
        <v>15.982721382289427</v>
      </c>
      <c r="EL11" s="108">
        <v>15.999999999999986</v>
      </c>
      <c r="EM11" s="108">
        <v>25.106382978723403</v>
      </c>
      <c r="EN11" s="108">
        <v>22.200000000000003</v>
      </c>
      <c r="EO11" s="108">
        <v>9.1059602649006735</v>
      </c>
      <c r="EP11" s="108">
        <v>22.239502332814936</v>
      </c>
      <c r="EQ11" s="108">
        <v>14.682539682539669</v>
      </c>
      <c r="ER11" s="108">
        <v>33.958333333333343</v>
      </c>
      <c r="ES11" s="108">
        <v>4.2276422764227561</v>
      </c>
      <c r="ET11" s="108">
        <v>-74.871794871794876</v>
      </c>
      <c r="EU11" s="108">
        <v>-41.243862520458265</v>
      </c>
      <c r="EV11" s="108">
        <v>-20.654044750430288</v>
      </c>
      <c r="EW11" s="108">
        <v>-8.9385474860335279</v>
      </c>
      <c r="EX11" s="108">
        <v>-12.704174228675129</v>
      </c>
      <c r="EY11" s="108">
        <v>-12.585034013605451</v>
      </c>
      <c r="EZ11" s="108">
        <v>-17.184942716857606</v>
      </c>
      <c r="FA11" s="108">
        <v>-14.719271623672228</v>
      </c>
      <c r="FB11" s="108">
        <v>-30.152671755725194</v>
      </c>
      <c r="FC11" s="108">
        <v>-28.604382929642441</v>
      </c>
      <c r="FD11" s="108">
        <v>-16.951788491446337</v>
      </c>
      <c r="FE11" s="108">
        <v>-8.7363494539781499</v>
      </c>
      <c r="FF11" s="108">
        <v>240.30612244897958</v>
      </c>
      <c r="FG11" s="108">
        <v>51.253481894150411</v>
      </c>
      <c r="FH11" s="108">
        <v>20.173535791757047</v>
      </c>
      <c r="FI11" s="108">
        <v>17.382413087934552</v>
      </c>
      <c r="FJ11" s="108">
        <v>8.9397089397089502</v>
      </c>
      <c r="FK11" s="108">
        <v>-0.77821011673151474</v>
      </c>
      <c r="FL11" s="108">
        <v>5.7312252964426733</v>
      </c>
      <c r="FM11" s="108">
        <v>7.6512455516014199</v>
      </c>
      <c r="FN11" s="108">
        <v>3.2786885245901658</v>
      </c>
      <c r="FO11" s="108">
        <v>18.255250403877227</v>
      </c>
      <c r="FP11" s="108">
        <v>23.503047808988754</v>
      </c>
      <c r="FQ11" s="108">
        <v>0.40808185470086755</v>
      </c>
      <c r="FR11" s="108">
        <v>4.4748997016491785</v>
      </c>
      <c r="FS11" s="108">
        <v>26.11533794475136</v>
      </c>
      <c r="FT11" s="108">
        <v>8.1134300685920664</v>
      </c>
      <c r="FU11" s="108">
        <v>-12.199750550522637</v>
      </c>
      <c r="FV11" s="108">
        <v>3.9621314885496304</v>
      </c>
      <c r="FW11" s="108">
        <v>-0.69035419607841675</v>
      </c>
      <c r="FX11" s="108">
        <v>18.93013293831774</v>
      </c>
      <c r="FY11" s="108">
        <v>14.052903211570239</v>
      </c>
      <c r="FZ11" s="108">
        <v>22.976508502645501</v>
      </c>
      <c r="GA11" s="108">
        <v>10.698103379781415</v>
      </c>
      <c r="GB11" s="108">
        <v>-8.0745625393445124</v>
      </c>
      <c r="GC11" s="108">
        <v>23.173887300811117</v>
      </c>
      <c r="GD11" s="302">
        <v>11.429272042001799</v>
      </c>
      <c r="GE11" s="108"/>
      <c r="GF11" s="108">
        <v>6.6459738358733347</v>
      </c>
      <c r="GG11" s="108"/>
    </row>
    <row r="12" spans="1:189" s="120" customFormat="1" ht="27" customHeight="1">
      <c r="A12" s="98" t="str">
        <f>IF(I!$A$1=1,B12,C12)</f>
        <v>Мінеральні продукти</v>
      </c>
      <c r="B12" s="46" t="s">
        <v>6</v>
      </c>
      <c r="C12" s="47" t="s">
        <v>28</v>
      </c>
      <c r="D12" s="48">
        <v>1455</v>
      </c>
      <c r="E12" s="49">
        <v>1148</v>
      </c>
      <c r="F12" s="49">
        <v>1455</v>
      </c>
      <c r="G12" s="49">
        <v>1419</v>
      </c>
      <c r="H12" s="49">
        <v>1537</v>
      </c>
      <c r="I12" s="49">
        <v>1416</v>
      </c>
      <c r="J12" s="49">
        <v>1477</v>
      </c>
      <c r="K12" s="49">
        <v>1710</v>
      </c>
      <c r="L12" s="49">
        <v>1726</v>
      </c>
      <c r="M12" s="49">
        <v>1991</v>
      </c>
      <c r="N12" s="49">
        <v>1894</v>
      </c>
      <c r="O12" s="49">
        <v>2019</v>
      </c>
      <c r="P12" s="49">
        <v>2252</v>
      </c>
      <c r="Q12" s="49">
        <v>2402</v>
      </c>
      <c r="R12" s="49">
        <v>2457</v>
      </c>
      <c r="S12" s="49">
        <v>1885</v>
      </c>
      <c r="T12" s="49">
        <v>2240</v>
      </c>
      <c r="U12" s="49">
        <v>2187</v>
      </c>
      <c r="V12" s="49">
        <v>1806</v>
      </c>
      <c r="W12" s="49">
        <v>1983</v>
      </c>
      <c r="X12" s="49">
        <v>2229</v>
      </c>
      <c r="Y12" s="49">
        <v>2314</v>
      </c>
      <c r="Z12" s="49">
        <v>2426</v>
      </c>
      <c r="AA12" s="49">
        <v>2333</v>
      </c>
      <c r="AB12" s="49">
        <v>2080</v>
      </c>
      <c r="AC12" s="49">
        <v>2516</v>
      </c>
      <c r="AD12" s="49">
        <v>1986</v>
      </c>
      <c r="AE12" s="49">
        <v>1983</v>
      </c>
      <c r="AF12" s="49">
        <v>1984</v>
      </c>
      <c r="AG12" s="49">
        <v>2359</v>
      </c>
      <c r="AH12" s="49">
        <v>2202</v>
      </c>
      <c r="AI12" s="49">
        <v>2343</v>
      </c>
      <c r="AJ12" s="49">
        <v>2269</v>
      </c>
      <c r="AK12" s="49">
        <v>2355</v>
      </c>
      <c r="AL12" s="49">
        <v>2058</v>
      </c>
      <c r="AM12" s="49">
        <v>2151</v>
      </c>
      <c r="AN12" s="49">
        <v>1786</v>
      </c>
      <c r="AO12" s="49">
        <v>1635</v>
      </c>
      <c r="AP12" s="49">
        <v>1701</v>
      </c>
      <c r="AQ12" s="49">
        <v>1419</v>
      </c>
      <c r="AR12" s="49">
        <v>1055</v>
      </c>
      <c r="AS12" s="49">
        <v>1044</v>
      </c>
      <c r="AT12" s="49">
        <v>1715</v>
      </c>
      <c r="AU12" s="49">
        <v>2039</v>
      </c>
      <c r="AV12" s="49">
        <v>2919</v>
      </c>
      <c r="AW12" s="49">
        <v>2371</v>
      </c>
      <c r="AX12" s="49">
        <v>1702</v>
      </c>
      <c r="AY12" s="49">
        <v>1794</v>
      </c>
      <c r="AZ12" s="49">
        <v>1297</v>
      </c>
      <c r="BA12" s="49">
        <v>977</v>
      </c>
      <c r="BB12" s="49">
        <v>1258</v>
      </c>
      <c r="BC12" s="49">
        <v>1322</v>
      </c>
      <c r="BD12" s="49">
        <v>1869</v>
      </c>
      <c r="BE12" s="49">
        <v>1400</v>
      </c>
      <c r="BF12" s="49">
        <v>979</v>
      </c>
      <c r="BG12" s="49">
        <v>1054</v>
      </c>
      <c r="BH12" s="49">
        <v>1305</v>
      </c>
      <c r="BI12" s="49">
        <v>1311</v>
      </c>
      <c r="BJ12" s="49">
        <v>1201</v>
      </c>
      <c r="BK12" s="49">
        <v>1281</v>
      </c>
      <c r="BL12" s="49">
        <v>1157</v>
      </c>
      <c r="BM12" s="49">
        <v>1088</v>
      </c>
      <c r="BN12" s="49">
        <v>1023</v>
      </c>
      <c r="BO12" s="49">
        <v>955</v>
      </c>
      <c r="BP12" s="49">
        <v>1054</v>
      </c>
      <c r="BQ12" s="49">
        <v>863</v>
      </c>
      <c r="BR12" s="49">
        <v>814</v>
      </c>
      <c r="BS12" s="49">
        <v>858</v>
      </c>
      <c r="BT12" s="49">
        <v>799</v>
      </c>
      <c r="BU12" s="49">
        <v>1174</v>
      </c>
      <c r="BV12" s="49">
        <v>831</v>
      </c>
      <c r="BW12" s="49">
        <v>570</v>
      </c>
      <c r="BX12" s="49">
        <v>539</v>
      </c>
      <c r="BY12" s="49">
        <v>611</v>
      </c>
      <c r="BZ12" s="49">
        <v>470</v>
      </c>
      <c r="CA12" s="49">
        <v>452</v>
      </c>
      <c r="CB12" s="49">
        <v>458</v>
      </c>
      <c r="CC12" s="49">
        <v>500</v>
      </c>
      <c r="CD12" s="49">
        <v>607</v>
      </c>
      <c r="CE12" s="49">
        <v>779</v>
      </c>
      <c r="CF12" s="49">
        <v>793</v>
      </c>
      <c r="CG12" s="49">
        <v>848</v>
      </c>
      <c r="CH12" s="49">
        <v>975</v>
      </c>
      <c r="CI12" s="49">
        <v>1044</v>
      </c>
      <c r="CJ12" s="49">
        <v>859</v>
      </c>
      <c r="CK12" s="49">
        <v>947</v>
      </c>
      <c r="CL12" s="49">
        <v>969</v>
      </c>
      <c r="CM12" s="49">
        <v>733</v>
      </c>
      <c r="CN12" s="49">
        <v>978</v>
      </c>
      <c r="CO12" s="49">
        <v>896</v>
      </c>
      <c r="CP12" s="49">
        <v>949</v>
      </c>
      <c r="CQ12" s="49">
        <v>1029</v>
      </c>
      <c r="CR12" s="49">
        <v>1095</v>
      </c>
      <c r="CS12" s="49">
        <v>1153</v>
      </c>
      <c r="CT12" s="49">
        <v>1188</v>
      </c>
      <c r="CU12" s="49">
        <v>1177</v>
      </c>
      <c r="CV12" s="49">
        <v>1001</v>
      </c>
      <c r="CW12" s="49">
        <v>766</v>
      </c>
      <c r="CX12" s="49">
        <v>967</v>
      </c>
      <c r="CY12" s="49">
        <v>802</v>
      </c>
      <c r="CZ12" s="49">
        <v>1128</v>
      </c>
      <c r="DA12" s="49">
        <v>1229</v>
      </c>
      <c r="DB12" s="49">
        <v>1329</v>
      </c>
      <c r="DC12" s="49">
        <v>1148</v>
      </c>
      <c r="DD12" s="49">
        <v>1409</v>
      </c>
      <c r="DE12" s="49">
        <v>1423</v>
      </c>
      <c r="DF12" s="49">
        <v>1339</v>
      </c>
      <c r="DG12" s="49">
        <v>1046</v>
      </c>
      <c r="DH12" s="49">
        <v>898</v>
      </c>
      <c r="DI12" s="49">
        <v>871</v>
      </c>
      <c r="DJ12" s="49">
        <v>859</v>
      </c>
      <c r="DK12" s="49">
        <v>1045</v>
      </c>
      <c r="DL12" s="49">
        <v>1175</v>
      </c>
      <c r="DM12" s="49">
        <v>1080</v>
      </c>
      <c r="DN12" s="49">
        <v>1188</v>
      </c>
      <c r="DO12" s="49">
        <v>1134</v>
      </c>
      <c r="DP12" s="49">
        <v>1227</v>
      </c>
      <c r="DQ12" s="49">
        <v>1283</v>
      </c>
      <c r="DR12" s="49">
        <v>975</v>
      </c>
      <c r="DS12" s="49">
        <v>903</v>
      </c>
      <c r="DT12" s="49">
        <v>884</v>
      </c>
      <c r="DU12" s="69">
        <v>781</v>
      </c>
      <c r="DV12" s="69">
        <v>723</v>
      </c>
      <c r="DW12" s="69">
        <v>585</v>
      </c>
      <c r="DX12" s="69">
        <v>506</v>
      </c>
      <c r="DY12" s="69">
        <v>491</v>
      </c>
      <c r="DZ12" s="69">
        <v>585</v>
      </c>
      <c r="EA12" s="69">
        <v>545</v>
      </c>
      <c r="EB12" s="69">
        <v>581</v>
      </c>
      <c r="EC12" s="69">
        <v>629</v>
      </c>
      <c r="ED12" s="69">
        <v>816</v>
      </c>
      <c r="EE12" s="69">
        <v>771</v>
      </c>
      <c r="EF12" s="69">
        <v>1001</v>
      </c>
      <c r="EG12" s="69">
        <v>767</v>
      </c>
      <c r="EH12" s="69">
        <v>768</v>
      </c>
      <c r="EI12" s="69">
        <v>816</v>
      </c>
      <c r="EJ12" s="69">
        <v>709</v>
      </c>
      <c r="EK12" s="69">
        <v>835</v>
      </c>
      <c r="EL12" s="69">
        <v>1210</v>
      </c>
      <c r="EM12" s="69">
        <v>1366</v>
      </c>
      <c r="EN12" s="69">
        <v>1550</v>
      </c>
      <c r="EO12" s="69">
        <v>1488</v>
      </c>
      <c r="EP12" s="69">
        <v>1819</v>
      </c>
      <c r="EQ12" s="69">
        <v>1670</v>
      </c>
      <c r="ER12" s="69">
        <v>1546</v>
      </c>
      <c r="ES12" s="69">
        <v>1499</v>
      </c>
      <c r="ET12" s="69">
        <v>735</v>
      </c>
      <c r="EU12" s="69">
        <v>613</v>
      </c>
      <c r="EV12" s="69">
        <v>711</v>
      </c>
      <c r="EW12" s="69">
        <v>1121</v>
      </c>
      <c r="EX12" s="69">
        <v>1165</v>
      </c>
      <c r="EY12" s="69">
        <v>1028</v>
      </c>
      <c r="EZ12" s="69">
        <v>1040</v>
      </c>
      <c r="FA12" s="69">
        <v>890</v>
      </c>
      <c r="FB12" s="69">
        <v>1031</v>
      </c>
      <c r="FC12" s="69">
        <v>1336</v>
      </c>
      <c r="FD12" s="69">
        <v>1473</v>
      </c>
      <c r="FE12" s="69">
        <v>1192</v>
      </c>
      <c r="FF12" s="69">
        <v>1114</v>
      </c>
      <c r="FG12" s="69">
        <v>736</v>
      </c>
      <c r="FH12" s="69">
        <v>638</v>
      </c>
      <c r="FI12" s="69">
        <v>689</v>
      </c>
      <c r="FJ12" s="69">
        <v>599</v>
      </c>
      <c r="FK12" s="69">
        <v>650</v>
      </c>
      <c r="FL12" s="69">
        <v>862</v>
      </c>
      <c r="FM12" s="69">
        <v>796</v>
      </c>
      <c r="FN12" s="69">
        <v>846</v>
      </c>
      <c r="FO12" s="69">
        <v>781</v>
      </c>
      <c r="FP12" s="49">
        <v>581.72441733999995</v>
      </c>
      <c r="FQ12" s="69">
        <v>700.50802191000002</v>
      </c>
      <c r="FR12" s="69">
        <v>737.10047252000004</v>
      </c>
      <c r="FS12" s="69">
        <v>674.76272237000001</v>
      </c>
      <c r="FT12" s="69">
        <v>757.64842500999998</v>
      </c>
      <c r="FU12" s="69">
        <v>799.79024773000003</v>
      </c>
      <c r="FV12" s="69">
        <v>861.33768266999994</v>
      </c>
      <c r="FW12" s="69">
        <v>929.56129236000004</v>
      </c>
      <c r="FX12" s="69">
        <v>736.49062547999995</v>
      </c>
      <c r="FY12" s="69">
        <v>753.56211797000003</v>
      </c>
      <c r="FZ12" s="69">
        <v>693.86368483000001</v>
      </c>
      <c r="GA12" s="69">
        <v>701.44654822000007</v>
      </c>
      <c r="GB12" s="49">
        <v>737.56357634000005</v>
      </c>
      <c r="GC12" s="69">
        <v>640.86605471000098</v>
      </c>
      <c r="GD12" s="304">
        <v>1282.23243925</v>
      </c>
      <c r="GE12" s="154">
        <v>12.932248504790723</v>
      </c>
      <c r="GF12" s="49">
        <v>1378.429631050001</v>
      </c>
      <c r="GG12" s="154">
        <v>12.369253688531954</v>
      </c>
    </row>
    <row r="13" spans="1:189" s="120" customFormat="1" ht="27" customHeight="1">
      <c r="A13" s="96" t="str">
        <f>IF(I!$A$1=1,B13,C13)</f>
        <v>Зміна до відповідного періоду минулого року, %</v>
      </c>
      <c r="B13" s="36" t="s">
        <v>3</v>
      </c>
      <c r="C13" s="37" t="s">
        <v>25</v>
      </c>
      <c r="D13" s="38">
        <v>149.46671000937482</v>
      </c>
      <c r="E13" s="39">
        <v>-23.372061129176458</v>
      </c>
      <c r="F13" s="39">
        <v>4.1042097847754206</v>
      </c>
      <c r="G13" s="39">
        <v>36.260028820320201</v>
      </c>
      <c r="H13" s="39">
        <v>49.825385966073043</v>
      </c>
      <c r="I13" s="39">
        <v>89.978622868770344</v>
      </c>
      <c r="J13" s="39">
        <v>35.293901678887295</v>
      </c>
      <c r="K13" s="39">
        <v>34.305913596233864</v>
      </c>
      <c r="L13" s="39">
        <v>65.60855640747053</v>
      </c>
      <c r="M13" s="39">
        <v>52.611540924632351</v>
      </c>
      <c r="N13" s="39">
        <v>15.278434056753198</v>
      </c>
      <c r="O13" s="39">
        <v>21.667933726062955</v>
      </c>
      <c r="P13" s="108">
        <v>54.776632302405517</v>
      </c>
      <c r="Q13" s="108">
        <v>109.23344947735191</v>
      </c>
      <c r="R13" s="108">
        <v>68.86597938144331</v>
      </c>
      <c r="S13" s="108">
        <v>32.840028188865404</v>
      </c>
      <c r="T13" s="108">
        <v>45.73845152895251</v>
      </c>
      <c r="U13" s="108">
        <v>54.449152542372872</v>
      </c>
      <c r="V13" s="108">
        <v>22.274881516587669</v>
      </c>
      <c r="W13" s="108">
        <v>15.964912280701753</v>
      </c>
      <c r="X13" s="108">
        <v>29.142526071842411</v>
      </c>
      <c r="Y13" s="108">
        <v>16.223003515821205</v>
      </c>
      <c r="Z13" s="108">
        <v>28.088701161562824</v>
      </c>
      <c r="AA13" s="108">
        <v>15.552253590886565</v>
      </c>
      <c r="AB13" s="108">
        <v>-7.6376554174067479</v>
      </c>
      <c r="AC13" s="108">
        <v>4.7460449625312151</v>
      </c>
      <c r="AD13" s="108">
        <v>-19.169719169719173</v>
      </c>
      <c r="AE13" s="108">
        <v>5.1989389920424429</v>
      </c>
      <c r="AF13" s="108">
        <v>-11.428571428571431</v>
      </c>
      <c r="AG13" s="108">
        <v>7.8646547782350353</v>
      </c>
      <c r="AH13" s="108">
        <v>21.926910299003339</v>
      </c>
      <c r="AI13" s="108">
        <v>18.154311649016648</v>
      </c>
      <c r="AJ13" s="108">
        <v>1.7945266935845723</v>
      </c>
      <c r="AK13" s="108">
        <v>1.7718236819360413</v>
      </c>
      <c r="AL13" s="108">
        <v>-15.16900247320693</v>
      </c>
      <c r="AM13" s="108">
        <v>-7.8011144449206995</v>
      </c>
      <c r="AN13" s="108">
        <v>-14.134615384615387</v>
      </c>
      <c r="AO13" s="108">
        <v>-35.015898251192368</v>
      </c>
      <c r="AP13" s="108">
        <v>-14.350453172205434</v>
      </c>
      <c r="AQ13" s="108">
        <v>-28.441754916792732</v>
      </c>
      <c r="AR13" s="108">
        <v>-46.824596774193552</v>
      </c>
      <c r="AS13" s="108">
        <v>-55.743959304790167</v>
      </c>
      <c r="AT13" s="108">
        <v>-22.116257947320619</v>
      </c>
      <c r="AU13" s="108">
        <v>-12.974818608621433</v>
      </c>
      <c r="AV13" s="108">
        <v>28.646981048920225</v>
      </c>
      <c r="AW13" s="108">
        <v>0.67940552016985123</v>
      </c>
      <c r="AX13" s="108">
        <v>-17.29834791059281</v>
      </c>
      <c r="AY13" s="108">
        <v>-16.596931659693169</v>
      </c>
      <c r="AZ13" s="108">
        <v>-27.379619260918247</v>
      </c>
      <c r="BA13" s="108">
        <v>-40.244648318042806</v>
      </c>
      <c r="BB13" s="108">
        <v>-26.043503821281604</v>
      </c>
      <c r="BC13" s="108">
        <v>-6.835799859055669</v>
      </c>
      <c r="BD13" s="108">
        <v>77.156398104265406</v>
      </c>
      <c r="BE13" s="108">
        <v>34.099616858237539</v>
      </c>
      <c r="BF13" s="108">
        <v>-42.915451895043731</v>
      </c>
      <c r="BG13" s="108">
        <v>-48.307994114762145</v>
      </c>
      <c r="BH13" s="108">
        <v>-55.292908530318599</v>
      </c>
      <c r="BI13" s="108">
        <v>-44.706874736398142</v>
      </c>
      <c r="BJ13" s="108">
        <v>-29.435957696827259</v>
      </c>
      <c r="BK13" s="108">
        <v>-28.595317725752508</v>
      </c>
      <c r="BL13" s="108">
        <v>-10.794140323824209</v>
      </c>
      <c r="BM13" s="108">
        <v>11.361310133060385</v>
      </c>
      <c r="BN13" s="108">
        <v>-18.680445151033382</v>
      </c>
      <c r="BO13" s="108">
        <v>-27.760968229954614</v>
      </c>
      <c r="BP13" s="108">
        <v>-43.606206527554846</v>
      </c>
      <c r="BQ13" s="108">
        <v>-38.357142857142854</v>
      </c>
      <c r="BR13" s="108">
        <v>-16.853932584269657</v>
      </c>
      <c r="BS13" s="108">
        <v>-18.59582542694497</v>
      </c>
      <c r="BT13" s="108">
        <v>-38.773946360153253</v>
      </c>
      <c r="BU13" s="108">
        <v>-10.45003813882532</v>
      </c>
      <c r="BV13" s="108">
        <v>-30.80766028309742</v>
      </c>
      <c r="BW13" s="108">
        <v>-55.503512880562063</v>
      </c>
      <c r="BX13" s="108">
        <v>-53.414001728608469</v>
      </c>
      <c r="BY13" s="108">
        <v>-43.841911764705884</v>
      </c>
      <c r="BZ13" s="108">
        <v>-54.056695992179868</v>
      </c>
      <c r="CA13" s="108">
        <v>-52.670157068062828</v>
      </c>
      <c r="CB13" s="108">
        <v>-56.546489563567363</v>
      </c>
      <c r="CC13" s="108">
        <v>-42.062572421784473</v>
      </c>
      <c r="CD13" s="108">
        <v>-25.429975429975428</v>
      </c>
      <c r="CE13" s="108">
        <v>-9.207459207459209</v>
      </c>
      <c r="CF13" s="108">
        <v>-0.75093867334167896</v>
      </c>
      <c r="CG13" s="108">
        <v>-27.768313458262355</v>
      </c>
      <c r="CH13" s="108">
        <v>17.328519855595673</v>
      </c>
      <c r="CI13" s="108">
        <v>83.15789473684211</v>
      </c>
      <c r="CJ13" s="108">
        <v>59.369202226345067</v>
      </c>
      <c r="CK13" s="108">
        <v>54.991816693944344</v>
      </c>
      <c r="CL13" s="108">
        <v>106.17021276595744</v>
      </c>
      <c r="CM13" s="108">
        <v>62.168141592920335</v>
      </c>
      <c r="CN13" s="108">
        <v>113.53711790393012</v>
      </c>
      <c r="CO13" s="108">
        <v>79.200000000000017</v>
      </c>
      <c r="CP13" s="108">
        <v>56.342668863261935</v>
      </c>
      <c r="CQ13" s="108">
        <v>32.092426187419761</v>
      </c>
      <c r="CR13" s="108">
        <v>38.08322824716268</v>
      </c>
      <c r="CS13" s="108">
        <v>35.966981132075489</v>
      </c>
      <c r="CT13" s="108">
        <v>21.846153846153854</v>
      </c>
      <c r="CU13" s="108">
        <v>12.739463601532577</v>
      </c>
      <c r="CV13" s="108">
        <v>16.530849825378354</v>
      </c>
      <c r="CW13" s="108">
        <v>-19.112988384371704</v>
      </c>
      <c r="CX13" s="108">
        <v>-0.20639834881320951</v>
      </c>
      <c r="CY13" s="108">
        <v>9.4133697135061425</v>
      </c>
      <c r="CZ13" s="108">
        <v>15.337423312883431</v>
      </c>
      <c r="DA13" s="108">
        <v>37.165178571428584</v>
      </c>
      <c r="DB13" s="108">
        <v>40.042149631190739</v>
      </c>
      <c r="DC13" s="108">
        <v>11.564625850340121</v>
      </c>
      <c r="DD13" s="108">
        <v>28.675799086757991</v>
      </c>
      <c r="DE13" s="108">
        <v>23.417172593235037</v>
      </c>
      <c r="DF13" s="108">
        <v>12.710437710437716</v>
      </c>
      <c r="DG13" s="108">
        <v>-11.129991503823277</v>
      </c>
      <c r="DH13" s="108">
        <v>-10.289710289710285</v>
      </c>
      <c r="DI13" s="108">
        <v>13.707571801566587</v>
      </c>
      <c r="DJ13" s="108">
        <v>-11.168562564632893</v>
      </c>
      <c r="DK13" s="108">
        <v>30.299251870324184</v>
      </c>
      <c r="DL13" s="108">
        <v>4.1666666666666714</v>
      </c>
      <c r="DM13" s="108">
        <v>-12.123677786818547</v>
      </c>
      <c r="DN13" s="108">
        <v>-10.609480812641081</v>
      </c>
      <c r="DO13" s="108">
        <v>-1.2195121951219505</v>
      </c>
      <c r="DP13" s="108">
        <v>-12.916962384669986</v>
      </c>
      <c r="DQ13" s="108">
        <v>-9.8383696416022559</v>
      </c>
      <c r="DR13" s="108">
        <v>-27.184466019417471</v>
      </c>
      <c r="DS13" s="108">
        <v>-13.671128107074566</v>
      </c>
      <c r="DT13" s="108">
        <v>-1.5590200445434306</v>
      </c>
      <c r="DU13" s="108">
        <v>-10.33295063145809</v>
      </c>
      <c r="DV13" s="108">
        <v>-15.83236321303842</v>
      </c>
      <c r="DW13" s="108">
        <v>-44.019138755980855</v>
      </c>
      <c r="DX13" s="108">
        <v>-56.936170212765958</v>
      </c>
      <c r="DY13" s="108">
        <v>-54.537037037037038</v>
      </c>
      <c r="DZ13" s="108">
        <v>-50.757575757575758</v>
      </c>
      <c r="EA13" s="108">
        <v>-51.940035273368608</v>
      </c>
      <c r="EB13" s="108">
        <v>-52.648736756316218</v>
      </c>
      <c r="EC13" s="108">
        <v>-50.974279033515195</v>
      </c>
      <c r="ED13" s="108">
        <v>-16.307692307692307</v>
      </c>
      <c r="EE13" s="108">
        <v>-14.61794019933555</v>
      </c>
      <c r="EF13" s="108">
        <v>13.235294117647058</v>
      </c>
      <c r="EG13" s="108">
        <v>-1.7925736235595338</v>
      </c>
      <c r="EH13" s="108">
        <v>6.2240663900415001</v>
      </c>
      <c r="EI13" s="108">
        <v>39.487179487179475</v>
      </c>
      <c r="EJ13" s="108">
        <v>40.118577075098813</v>
      </c>
      <c r="EK13" s="108">
        <v>70.06109979633402</v>
      </c>
      <c r="EL13" s="108">
        <v>106.83760683760687</v>
      </c>
      <c r="EM13" s="108">
        <v>150.64220183486236</v>
      </c>
      <c r="EN13" s="108">
        <v>166.78141135972464</v>
      </c>
      <c r="EO13" s="108">
        <v>136.56597774244835</v>
      </c>
      <c r="EP13" s="108">
        <v>122.91666666666666</v>
      </c>
      <c r="EQ13" s="108">
        <v>116.6018158236057</v>
      </c>
      <c r="ER13" s="108">
        <v>54.44555444555445</v>
      </c>
      <c r="ES13" s="108">
        <v>95.436766623207291</v>
      </c>
      <c r="ET13" s="108">
        <v>-4.296875</v>
      </c>
      <c r="EU13" s="108">
        <v>-24.877450980392155</v>
      </c>
      <c r="EV13" s="108">
        <v>0.28208744710860856</v>
      </c>
      <c r="EW13" s="108">
        <v>34.251497005988028</v>
      </c>
      <c r="EX13" s="108">
        <v>-3.7190082644628149</v>
      </c>
      <c r="EY13" s="108">
        <v>-24.743777452415813</v>
      </c>
      <c r="EZ13" s="108">
        <v>-32.903225806451601</v>
      </c>
      <c r="FA13" s="108">
        <v>-40.188172043010752</v>
      </c>
      <c r="FB13" s="108">
        <v>-43.32050577240242</v>
      </c>
      <c r="FC13" s="108">
        <v>-20</v>
      </c>
      <c r="FD13" s="108">
        <v>-4.7218628719275557</v>
      </c>
      <c r="FE13" s="108">
        <v>-20.48032021347565</v>
      </c>
      <c r="FF13" s="108">
        <v>51.56462585034015</v>
      </c>
      <c r="FG13" s="108">
        <v>20.0652528548124</v>
      </c>
      <c r="FH13" s="108">
        <v>-10.267229254571035</v>
      </c>
      <c r="FI13" s="108">
        <v>-38.537020517395185</v>
      </c>
      <c r="FJ13" s="108">
        <v>-48.583690987124463</v>
      </c>
      <c r="FK13" s="108">
        <v>-36.770428015564207</v>
      </c>
      <c r="FL13" s="108">
        <v>-17.115384615384613</v>
      </c>
      <c r="FM13" s="108">
        <v>-10.561797752808985</v>
      </c>
      <c r="FN13" s="108">
        <v>-17.943743937924353</v>
      </c>
      <c r="FO13" s="108">
        <v>-41.541916167664674</v>
      </c>
      <c r="FP13" s="108">
        <v>-60.507507308893423</v>
      </c>
      <c r="FQ13" s="108">
        <v>-41.232548497483222</v>
      </c>
      <c r="FR13" s="108">
        <v>-33.832991694793535</v>
      </c>
      <c r="FS13" s="108">
        <v>-8.3202822866847725</v>
      </c>
      <c r="FT13" s="108">
        <v>18.753671631661433</v>
      </c>
      <c r="FU13" s="108">
        <v>16.07986178955008</v>
      </c>
      <c r="FV13" s="108">
        <v>43.795940345575957</v>
      </c>
      <c r="FW13" s="108">
        <v>43.009429593846136</v>
      </c>
      <c r="FX13" s="108">
        <v>-14.560252264501159</v>
      </c>
      <c r="FY13" s="108">
        <v>-5.3313922148241204</v>
      </c>
      <c r="FZ13" s="108">
        <v>-17.98301597754137</v>
      </c>
      <c r="GA13" s="108">
        <v>-10.186101380281684</v>
      </c>
      <c r="GB13" s="108">
        <v>26.789172734504092</v>
      </c>
      <c r="GC13" s="108">
        <v>-8.5141019566599283</v>
      </c>
      <c r="GD13" s="302">
        <v>-51.886212410881804</v>
      </c>
      <c r="GE13" s="108"/>
      <c r="GF13" s="108">
        <v>7.5023208628435896</v>
      </c>
      <c r="GG13" s="108"/>
    </row>
    <row r="14" spans="1:189" s="120" customFormat="1" ht="38.25">
      <c r="A14" s="98" t="str">
        <f>IF(I!$A$1=1,B14,C14)</f>
        <v>Продукція хімічної та пов'язаних з нею галузей промисловості</v>
      </c>
      <c r="B14" s="46" t="s">
        <v>7</v>
      </c>
      <c r="C14" s="47" t="s">
        <v>29</v>
      </c>
      <c r="D14" s="48">
        <v>437</v>
      </c>
      <c r="E14" s="49">
        <v>678</v>
      </c>
      <c r="F14" s="49">
        <v>819</v>
      </c>
      <c r="G14" s="49">
        <v>861</v>
      </c>
      <c r="H14" s="49">
        <v>763</v>
      </c>
      <c r="I14" s="49">
        <v>834</v>
      </c>
      <c r="J14" s="49">
        <v>912</v>
      </c>
      <c r="K14" s="49">
        <v>874</v>
      </c>
      <c r="L14" s="49">
        <v>906</v>
      </c>
      <c r="M14" s="49">
        <v>967</v>
      </c>
      <c r="N14" s="49">
        <v>973</v>
      </c>
      <c r="O14" s="49">
        <v>1092</v>
      </c>
      <c r="P14" s="49">
        <v>614</v>
      </c>
      <c r="Q14" s="49">
        <v>970</v>
      </c>
      <c r="R14" s="49">
        <v>1034</v>
      </c>
      <c r="S14" s="49">
        <v>1150</v>
      </c>
      <c r="T14" s="49">
        <v>1074</v>
      </c>
      <c r="U14" s="49">
        <v>1033</v>
      </c>
      <c r="V14" s="49">
        <v>1032</v>
      </c>
      <c r="W14" s="49">
        <v>1155</v>
      </c>
      <c r="X14" s="49">
        <v>1129</v>
      </c>
      <c r="Y14" s="49">
        <v>1062</v>
      </c>
      <c r="Z14" s="49">
        <v>1084</v>
      </c>
      <c r="AA14" s="49">
        <v>1168</v>
      </c>
      <c r="AB14" s="49">
        <v>739</v>
      </c>
      <c r="AC14" s="49">
        <v>936</v>
      </c>
      <c r="AD14" s="49">
        <v>1059</v>
      </c>
      <c r="AE14" s="49">
        <v>1200</v>
      </c>
      <c r="AF14" s="49">
        <v>1175</v>
      </c>
      <c r="AG14" s="49">
        <v>1063</v>
      </c>
      <c r="AH14" s="49">
        <v>1151</v>
      </c>
      <c r="AI14" s="49">
        <v>1068</v>
      </c>
      <c r="AJ14" s="49">
        <v>1027</v>
      </c>
      <c r="AK14" s="49">
        <v>1250</v>
      </c>
      <c r="AL14" s="49">
        <v>1205</v>
      </c>
      <c r="AM14" s="49">
        <v>1282</v>
      </c>
      <c r="AN14" s="49">
        <v>705</v>
      </c>
      <c r="AO14" s="49">
        <v>1137</v>
      </c>
      <c r="AP14" s="49">
        <v>980</v>
      </c>
      <c r="AQ14" s="49">
        <v>1262</v>
      </c>
      <c r="AR14" s="49">
        <v>954</v>
      </c>
      <c r="AS14" s="49">
        <v>1045</v>
      </c>
      <c r="AT14" s="49">
        <v>1240</v>
      </c>
      <c r="AU14" s="49">
        <v>1087</v>
      </c>
      <c r="AV14" s="49">
        <v>1133</v>
      </c>
      <c r="AW14" s="49">
        <v>1121</v>
      </c>
      <c r="AX14" s="49">
        <v>1138</v>
      </c>
      <c r="AY14" s="49">
        <v>1240</v>
      </c>
      <c r="AZ14" s="49">
        <v>734</v>
      </c>
      <c r="BA14" s="49">
        <v>955</v>
      </c>
      <c r="BB14" s="49">
        <v>982</v>
      </c>
      <c r="BC14" s="49">
        <v>858</v>
      </c>
      <c r="BD14" s="49">
        <v>802</v>
      </c>
      <c r="BE14" s="49">
        <v>828</v>
      </c>
      <c r="BF14" s="49">
        <v>969</v>
      </c>
      <c r="BG14" s="49">
        <v>824</v>
      </c>
      <c r="BH14" s="49">
        <v>874</v>
      </c>
      <c r="BI14" s="49">
        <v>845</v>
      </c>
      <c r="BJ14" s="49">
        <v>769</v>
      </c>
      <c r="BK14" s="49">
        <v>870</v>
      </c>
      <c r="BL14" s="49">
        <v>559</v>
      </c>
      <c r="BM14" s="49">
        <v>619</v>
      </c>
      <c r="BN14" s="49">
        <v>662</v>
      </c>
      <c r="BO14" s="49">
        <v>629</v>
      </c>
      <c r="BP14" s="49">
        <v>520</v>
      </c>
      <c r="BQ14" s="49">
        <v>602</v>
      </c>
      <c r="BR14" s="49">
        <v>673</v>
      </c>
      <c r="BS14" s="49">
        <v>654</v>
      </c>
      <c r="BT14" s="49">
        <v>665</v>
      </c>
      <c r="BU14" s="49">
        <v>673</v>
      </c>
      <c r="BV14" s="49">
        <v>638</v>
      </c>
      <c r="BW14" s="49">
        <v>647</v>
      </c>
      <c r="BX14" s="49">
        <v>534</v>
      </c>
      <c r="BY14" s="49">
        <v>746</v>
      </c>
      <c r="BZ14" s="49">
        <v>809</v>
      </c>
      <c r="CA14" s="49">
        <v>738</v>
      </c>
      <c r="CB14" s="49">
        <v>583</v>
      </c>
      <c r="CC14" s="49">
        <v>617</v>
      </c>
      <c r="CD14" s="49">
        <v>661</v>
      </c>
      <c r="CE14" s="49">
        <v>745</v>
      </c>
      <c r="CF14" s="49">
        <v>684</v>
      </c>
      <c r="CG14" s="49">
        <v>682</v>
      </c>
      <c r="CH14" s="49">
        <v>702</v>
      </c>
      <c r="CI14" s="49">
        <v>796</v>
      </c>
      <c r="CJ14" s="49">
        <v>573</v>
      </c>
      <c r="CK14" s="49">
        <v>802</v>
      </c>
      <c r="CL14" s="49">
        <v>890</v>
      </c>
      <c r="CM14" s="49">
        <v>745</v>
      </c>
      <c r="CN14" s="49">
        <v>773</v>
      </c>
      <c r="CO14" s="49">
        <v>766</v>
      </c>
      <c r="CP14" s="49">
        <v>772</v>
      </c>
      <c r="CQ14" s="49">
        <v>822</v>
      </c>
      <c r="CR14" s="49">
        <v>795</v>
      </c>
      <c r="CS14" s="49">
        <v>883</v>
      </c>
      <c r="CT14" s="49">
        <v>861</v>
      </c>
      <c r="CU14" s="49">
        <v>894</v>
      </c>
      <c r="CV14" s="49">
        <v>836</v>
      </c>
      <c r="CW14" s="49">
        <v>878</v>
      </c>
      <c r="CX14" s="49">
        <v>945</v>
      </c>
      <c r="CY14" s="49">
        <v>856</v>
      </c>
      <c r="CZ14" s="49">
        <v>856</v>
      </c>
      <c r="DA14" s="49">
        <v>750</v>
      </c>
      <c r="DB14" s="49">
        <v>913</v>
      </c>
      <c r="DC14" s="49">
        <v>861</v>
      </c>
      <c r="DD14" s="49">
        <v>837</v>
      </c>
      <c r="DE14" s="49">
        <v>972</v>
      </c>
      <c r="DF14" s="49">
        <v>868</v>
      </c>
      <c r="DG14" s="49">
        <v>866</v>
      </c>
      <c r="DH14" s="49">
        <v>755</v>
      </c>
      <c r="DI14" s="49">
        <v>921</v>
      </c>
      <c r="DJ14" s="49">
        <v>1110</v>
      </c>
      <c r="DK14" s="49">
        <v>1000</v>
      </c>
      <c r="DL14" s="49">
        <v>921</v>
      </c>
      <c r="DM14" s="49">
        <v>815</v>
      </c>
      <c r="DN14" s="49">
        <v>945</v>
      </c>
      <c r="DO14" s="49">
        <v>907</v>
      </c>
      <c r="DP14" s="49">
        <v>869</v>
      </c>
      <c r="DQ14" s="49">
        <v>900</v>
      </c>
      <c r="DR14" s="49">
        <v>806</v>
      </c>
      <c r="DS14" s="49">
        <v>921</v>
      </c>
      <c r="DT14" s="49">
        <v>722</v>
      </c>
      <c r="DU14" s="69">
        <v>921</v>
      </c>
      <c r="DV14" s="69">
        <v>1134</v>
      </c>
      <c r="DW14" s="69">
        <v>822</v>
      </c>
      <c r="DX14" s="69">
        <v>612</v>
      </c>
      <c r="DY14" s="69">
        <v>780</v>
      </c>
      <c r="DZ14" s="69">
        <v>886</v>
      </c>
      <c r="EA14" s="69">
        <v>871</v>
      </c>
      <c r="EB14" s="69">
        <v>893</v>
      </c>
      <c r="EC14" s="69">
        <v>931</v>
      </c>
      <c r="ED14" s="69">
        <v>986</v>
      </c>
      <c r="EE14" s="69">
        <v>1111</v>
      </c>
      <c r="EF14" s="69">
        <v>756</v>
      </c>
      <c r="EG14" s="69">
        <v>1002</v>
      </c>
      <c r="EH14" s="69">
        <v>1278</v>
      </c>
      <c r="EI14" s="69">
        <v>1132</v>
      </c>
      <c r="EJ14" s="69">
        <v>1028</v>
      </c>
      <c r="EK14" s="69">
        <v>1074</v>
      </c>
      <c r="EL14" s="69">
        <v>1189</v>
      </c>
      <c r="EM14" s="69">
        <v>1277</v>
      </c>
      <c r="EN14" s="69">
        <v>1316</v>
      </c>
      <c r="EO14" s="69">
        <v>1284</v>
      </c>
      <c r="EP14" s="69">
        <v>1461</v>
      </c>
      <c r="EQ14" s="69">
        <v>1595</v>
      </c>
      <c r="ER14" s="69">
        <v>1186</v>
      </c>
      <c r="ES14" s="69">
        <v>1241</v>
      </c>
      <c r="ET14" s="69">
        <v>311</v>
      </c>
      <c r="EU14" s="69">
        <v>429</v>
      </c>
      <c r="EV14" s="69">
        <v>581</v>
      </c>
      <c r="EW14" s="69">
        <v>725</v>
      </c>
      <c r="EX14" s="69">
        <v>847</v>
      </c>
      <c r="EY14" s="69">
        <v>806</v>
      </c>
      <c r="EZ14" s="69">
        <v>790</v>
      </c>
      <c r="FA14" s="69">
        <v>865</v>
      </c>
      <c r="FB14" s="69">
        <v>775</v>
      </c>
      <c r="FC14" s="69">
        <v>796</v>
      </c>
      <c r="FD14" s="69">
        <v>716</v>
      </c>
      <c r="FE14" s="69">
        <v>952</v>
      </c>
      <c r="FF14" s="69">
        <v>1149</v>
      </c>
      <c r="FG14" s="69">
        <v>936</v>
      </c>
      <c r="FH14" s="69">
        <v>896</v>
      </c>
      <c r="FI14" s="69">
        <v>864</v>
      </c>
      <c r="FJ14" s="69">
        <v>956</v>
      </c>
      <c r="FK14" s="69">
        <v>1020</v>
      </c>
      <c r="FL14" s="69">
        <v>946</v>
      </c>
      <c r="FM14" s="69">
        <v>953</v>
      </c>
      <c r="FN14" s="69">
        <v>799</v>
      </c>
      <c r="FO14" s="69">
        <v>964</v>
      </c>
      <c r="FP14" s="49">
        <v>885.15861921999999</v>
      </c>
      <c r="FQ14" s="69">
        <v>952.51507198999991</v>
      </c>
      <c r="FR14" s="69">
        <v>1190.1467023099999</v>
      </c>
      <c r="FS14" s="69">
        <v>1188.6198533700001</v>
      </c>
      <c r="FT14" s="69">
        <v>906.83012309000014</v>
      </c>
      <c r="FU14" s="69">
        <v>860.19002506000004</v>
      </c>
      <c r="FV14" s="69">
        <v>997.8580360699998</v>
      </c>
      <c r="FW14" s="69">
        <v>925.34938226999998</v>
      </c>
      <c r="FX14" s="69">
        <v>979.84523375000003</v>
      </c>
      <c r="FY14" s="69">
        <v>962.66487041999994</v>
      </c>
      <c r="FZ14" s="69">
        <v>962.40116186</v>
      </c>
      <c r="GA14" s="69">
        <v>1094.37211456</v>
      </c>
      <c r="GB14" s="49">
        <v>913.66204177000009</v>
      </c>
      <c r="GC14" s="69">
        <v>1051.2921273100001</v>
      </c>
      <c r="GD14" s="304">
        <v>1837.67369121</v>
      </c>
      <c r="GE14" s="154">
        <v>18.534278277458398</v>
      </c>
      <c r="GF14" s="49">
        <v>1964.9541690800002</v>
      </c>
      <c r="GG14" s="154">
        <v>17.632395630653267</v>
      </c>
    </row>
    <row r="15" spans="1:189" s="120" customFormat="1" ht="27" customHeight="1">
      <c r="A15" s="96" t="str">
        <f>IF(I!$A$1=1,B15,C15)</f>
        <v>Зміна до відповідного періоду минулого року, %</v>
      </c>
      <c r="B15" s="36" t="s">
        <v>3</v>
      </c>
      <c r="C15" s="37" t="s">
        <v>25</v>
      </c>
      <c r="D15" s="38">
        <v>55.563541551809834</v>
      </c>
      <c r="E15" s="39">
        <v>46.800578781138</v>
      </c>
      <c r="F15" s="39">
        <v>38.344640887775881</v>
      </c>
      <c r="G15" s="39">
        <v>16.155615816389954</v>
      </c>
      <c r="H15" s="39">
        <v>37.166775046208954</v>
      </c>
      <c r="I15" s="39">
        <v>25.852909963264665</v>
      </c>
      <c r="J15" s="39">
        <v>21.585339608744476</v>
      </c>
      <c r="K15" s="39">
        <v>27.138682977434001</v>
      </c>
      <c r="L15" s="39">
        <v>14.154892096940671</v>
      </c>
      <c r="M15" s="39">
        <v>23.036426695233388</v>
      </c>
      <c r="N15" s="39">
        <v>20.343046002849263</v>
      </c>
      <c r="O15" s="39">
        <v>28.76592113399829</v>
      </c>
      <c r="P15" s="108">
        <v>40.503432494279167</v>
      </c>
      <c r="Q15" s="108">
        <v>43.067846607669622</v>
      </c>
      <c r="R15" s="108">
        <v>26.251526251526244</v>
      </c>
      <c r="S15" s="108">
        <v>33.5656213704994</v>
      </c>
      <c r="T15" s="108">
        <v>40.760157273918765</v>
      </c>
      <c r="U15" s="108">
        <v>23.860911270983223</v>
      </c>
      <c r="V15" s="108">
        <v>13.157894736842096</v>
      </c>
      <c r="W15" s="108">
        <v>32.151029748283747</v>
      </c>
      <c r="X15" s="108">
        <v>24.613686534216342</v>
      </c>
      <c r="Y15" s="108">
        <v>9.8241985522233648</v>
      </c>
      <c r="Z15" s="108">
        <v>11.408016443987663</v>
      </c>
      <c r="AA15" s="108">
        <v>6.9597069597069634</v>
      </c>
      <c r="AB15" s="108">
        <v>20.358306188925084</v>
      </c>
      <c r="AC15" s="108">
        <v>-3.5051546391752595</v>
      </c>
      <c r="AD15" s="108">
        <v>2.4177949709864635</v>
      </c>
      <c r="AE15" s="108">
        <v>4.3478260869565162</v>
      </c>
      <c r="AF15" s="108">
        <v>9.4040968342644362</v>
      </c>
      <c r="AG15" s="108">
        <v>2.9041626331074468</v>
      </c>
      <c r="AH15" s="108">
        <v>11.531007751937977</v>
      </c>
      <c r="AI15" s="108">
        <v>-7.5324675324675354</v>
      </c>
      <c r="AJ15" s="108">
        <v>-9.0345438441098338</v>
      </c>
      <c r="AK15" s="108">
        <v>17.702448210922796</v>
      </c>
      <c r="AL15" s="108">
        <v>11.162361623616235</v>
      </c>
      <c r="AM15" s="108">
        <v>9.7602739726027323</v>
      </c>
      <c r="AN15" s="108">
        <v>-4.6008119079837542</v>
      </c>
      <c r="AO15" s="108">
        <v>21.474358974358964</v>
      </c>
      <c r="AP15" s="108">
        <v>-7.4598677998111356</v>
      </c>
      <c r="AQ15" s="108">
        <v>5.1666666666666714</v>
      </c>
      <c r="AR15" s="108">
        <v>-18.808510638297875</v>
      </c>
      <c r="AS15" s="108">
        <v>-1.6933207902163616</v>
      </c>
      <c r="AT15" s="108">
        <v>7.732406602953958</v>
      </c>
      <c r="AU15" s="108">
        <v>1.779026217228477</v>
      </c>
      <c r="AV15" s="108">
        <v>10.321324245374882</v>
      </c>
      <c r="AW15" s="108">
        <v>-10.319999999999993</v>
      </c>
      <c r="AX15" s="108">
        <v>-5.5601659751037431</v>
      </c>
      <c r="AY15" s="108">
        <v>-3.2761310452418115</v>
      </c>
      <c r="AZ15" s="108">
        <v>4.1134751773049629</v>
      </c>
      <c r="BA15" s="108">
        <v>-16.007036059806509</v>
      </c>
      <c r="BB15" s="108">
        <v>0.20408163265305745</v>
      </c>
      <c r="BC15" s="108">
        <v>-32.012678288431061</v>
      </c>
      <c r="BD15" s="108">
        <v>-15.932914046121596</v>
      </c>
      <c r="BE15" s="108">
        <v>-20.765550239234457</v>
      </c>
      <c r="BF15" s="108">
        <v>-21.854838709677409</v>
      </c>
      <c r="BG15" s="108">
        <v>-24.195032198712056</v>
      </c>
      <c r="BH15" s="108">
        <v>-22.85966460723742</v>
      </c>
      <c r="BI15" s="108">
        <v>-24.620874219446918</v>
      </c>
      <c r="BJ15" s="108">
        <v>-32.425307557117762</v>
      </c>
      <c r="BK15" s="108">
        <v>-29.838709677419345</v>
      </c>
      <c r="BL15" s="108">
        <v>-23.841961852861033</v>
      </c>
      <c r="BM15" s="108">
        <v>-35.18324607329842</v>
      </c>
      <c r="BN15" s="108">
        <v>-32.586558044806509</v>
      </c>
      <c r="BO15" s="108">
        <v>-26.689976689976689</v>
      </c>
      <c r="BP15" s="108">
        <v>-35.16209476309227</v>
      </c>
      <c r="BQ15" s="108">
        <v>-27.294685990338166</v>
      </c>
      <c r="BR15" s="108">
        <v>-30.546955624355007</v>
      </c>
      <c r="BS15" s="108">
        <v>-20.631067961165044</v>
      </c>
      <c r="BT15" s="108">
        <v>-23.91304347826086</v>
      </c>
      <c r="BU15" s="108">
        <v>-20.355029585798817</v>
      </c>
      <c r="BV15" s="108">
        <v>-17.035110533159951</v>
      </c>
      <c r="BW15" s="108">
        <v>-25.632183908045974</v>
      </c>
      <c r="BX15" s="108">
        <v>-4.4722719141323779</v>
      </c>
      <c r="BY15" s="108">
        <v>20.51696284329563</v>
      </c>
      <c r="BZ15" s="108">
        <v>22.205438066465263</v>
      </c>
      <c r="CA15" s="108">
        <v>17.329093799682042</v>
      </c>
      <c r="CB15" s="108">
        <v>12.115384615384613</v>
      </c>
      <c r="CC15" s="108">
        <v>2.4916943521594845</v>
      </c>
      <c r="CD15" s="108">
        <v>-1.7830609212481505</v>
      </c>
      <c r="CE15" s="108">
        <v>13.914373088685011</v>
      </c>
      <c r="CF15" s="108">
        <v>2.857142857142847</v>
      </c>
      <c r="CG15" s="108">
        <v>1.3372956909361022</v>
      </c>
      <c r="CH15" s="108">
        <v>10.031347962382455</v>
      </c>
      <c r="CI15" s="108">
        <v>23.029366306027811</v>
      </c>
      <c r="CJ15" s="108">
        <v>7.3033707865168651</v>
      </c>
      <c r="CK15" s="108">
        <v>7.5067024128686342</v>
      </c>
      <c r="CL15" s="108">
        <v>10.012360939431389</v>
      </c>
      <c r="CM15" s="108">
        <v>0.94850948509485988</v>
      </c>
      <c r="CN15" s="108">
        <v>32.590051457975989</v>
      </c>
      <c r="CO15" s="108">
        <v>24.149108589951382</v>
      </c>
      <c r="CP15" s="108">
        <v>16.792738275340398</v>
      </c>
      <c r="CQ15" s="108">
        <v>10.335570469798654</v>
      </c>
      <c r="CR15" s="108">
        <v>16.228070175438589</v>
      </c>
      <c r="CS15" s="108">
        <v>29.47214076246334</v>
      </c>
      <c r="CT15" s="108">
        <v>22.649572649572661</v>
      </c>
      <c r="CU15" s="108">
        <v>12.311557788944725</v>
      </c>
      <c r="CV15" s="108">
        <v>45.89877835951134</v>
      </c>
      <c r="CW15" s="108">
        <v>9.4763092269326705</v>
      </c>
      <c r="CX15" s="108">
        <v>6.1797752808988804</v>
      </c>
      <c r="CY15" s="108">
        <v>14.899328859060404</v>
      </c>
      <c r="CZ15" s="108">
        <v>10.737386804657191</v>
      </c>
      <c r="DA15" s="108">
        <v>-2.0887728459530024</v>
      </c>
      <c r="DB15" s="108">
        <v>18.264248704663217</v>
      </c>
      <c r="DC15" s="108">
        <v>4.7445255474452637</v>
      </c>
      <c r="DD15" s="108">
        <v>5.2830188679245254</v>
      </c>
      <c r="DE15" s="108">
        <v>10.079275198187986</v>
      </c>
      <c r="DF15" s="108">
        <v>0.81300813008130035</v>
      </c>
      <c r="DG15" s="108">
        <v>-3.1319910514541363</v>
      </c>
      <c r="DH15" s="108">
        <v>-9.6889952153109959</v>
      </c>
      <c r="DI15" s="108">
        <v>4.8974943052391779</v>
      </c>
      <c r="DJ15" s="108">
        <v>17.460317460317469</v>
      </c>
      <c r="DK15" s="108">
        <v>16.822429906542055</v>
      </c>
      <c r="DL15" s="108">
        <v>7.5934579439252303</v>
      </c>
      <c r="DM15" s="108">
        <v>8.6666666666666714</v>
      </c>
      <c r="DN15" s="108">
        <v>3.5049288061336199</v>
      </c>
      <c r="DO15" s="108">
        <v>5.3426248548199737</v>
      </c>
      <c r="DP15" s="108">
        <v>3.823178016726402</v>
      </c>
      <c r="DQ15" s="108">
        <v>-7.4074074074074048</v>
      </c>
      <c r="DR15" s="108">
        <v>-7.1428571428571388</v>
      </c>
      <c r="DS15" s="108">
        <v>6.3510392609699835</v>
      </c>
      <c r="DT15" s="108">
        <v>-4.3708609271523216</v>
      </c>
      <c r="DU15" s="108">
        <v>0</v>
      </c>
      <c r="DV15" s="108">
        <v>2.1621621621621614</v>
      </c>
      <c r="DW15" s="108">
        <v>-17.800000000000011</v>
      </c>
      <c r="DX15" s="108">
        <v>-33.55048859934854</v>
      </c>
      <c r="DY15" s="108">
        <v>-4.2944785276073532</v>
      </c>
      <c r="DZ15" s="108">
        <v>-6.2433862433862402</v>
      </c>
      <c r="EA15" s="108">
        <v>-3.9691289966923904</v>
      </c>
      <c r="EB15" s="108">
        <v>2.7617951668584624</v>
      </c>
      <c r="EC15" s="108">
        <v>3.4444444444444571</v>
      </c>
      <c r="ED15" s="108">
        <v>22.332506203473955</v>
      </c>
      <c r="EE15" s="108">
        <v>20.629750271444095</v>
      </c>
      <c r="EF15" s="108">
        <v>4.7091412742382204</v>
      </c>
      <c r="EG15" s="108">
        <v>8.7947882736156373</v>
      </c>
      <c r="EH15" s="108">
        <v>12.698412698412696</v>
      </c>
      <c r="EI15" s="108">
        <v>37.712895377128973</v>
      </c>
      <c r="EJ15" s="108">
        <v>67.973856209150341</v>
      </c>
      <c r="EK15" s="108">
        <v>37.692307692307679</v>
      </c>
      <c r="EL15" s="108">
        <v>34.198645598194133</v>
      </c>
      <c r="EM15" s="108">
        <v>46.61308840413318</v>
      </c>
      <c r="EN15" s="108">
        <v>47.368421052631561</v>
      </c>
      <c r="EO15" s="108">
        <v>37.916219119226639</v>
      </c>
      <c r="EP15" s="108">
        <v>48.174442190669367</v>
      </c>
      <c r="EQ15" s="108">
        <v>43.56435643564356</v>
      </c>
      <c r="ER15" s="108">
        <v>56.878306878306887</v>
      </c>
      <c r="ES15" s="108">
        <v>23.852295409181636</v>
      </c>
      <c r="ET15" s="108">
        <v>-75.665101721439754</v>
      </c>
      <c r="EU15" s="108">
        <v>-62.102473498233216</v>
      </c>
      <c r="EV15" s="108">
        <v>-43.482490272373539</v>
      </c>
      <c r="EW15" s="108">
        <v>-32.495344506517682</v>
      </c>
      <c r="EX15" s="108">
        <v>-28.7636669470143</v>
      </c>
      <c r="EY15" s="108">
        <v>-36.883320281910727</v>
      </c>
      <c r="EZ15" s="108">
        <v>-39.969604863221889</v>
      </c>
      <c r="FA15" s="108">
        <v>-32.63239875389408</v>
      </c>
      <c r="FB15" s="108">
        <v>-46.954140999315541</v>
      </c>
      <c r="FC15" s="108">
        <v>-50.094043887147336</v>
      </c>
      <c r="FD15" s="108">
        <v>-39.629005059021928</v>
      </c>
      <c r="FE15" s="108">
        <v>-23.287671232876718</v>
      </c>
      <c r="FF15" s="108">
        <v>269.45337620578778</v>
      </c>
      <c r="FG15" s="108">
        <v>118.18181818181816</v>
      </c>
      <c r="FH15" s="108">
        <v>54.216867469879531</v>
      </c>
      <c r="FI15" s="108">
        <v>19.172413793103431</v>
      </c>
      <c r="FJ15" s="108">
        <v>12.868949232585592</v>
      </c>
      <c r="FK15" s="108">
        <v>26.550868486352357</v>
      </c>
      <c r="FL15" s="108">
        <v>19.746835443037966</v>
      </c>
      <c r="FM15" s="108">
        <v>10.173410404624278</v>
      </c>
      <c r="FN15" s="108">
        <v>3.0967741935483843</v>
      </c>
      <c r="FO15" s="108">
        <v>21.105527638190964</v>
      </c>
      <c r="FP15" s="108">
        <v>23.625505477653633</v>
      </c>
      <c r="FQ15" s="108">
        <v>5.41042006302348E-2</v>
      </c>
      <c r="FR15" s="108">
        <v>3.5810881035683195</v>
      </c>
      <c r="FS15" s="108">
        <v>26.989300573717955</v>
      </c>
      <c r="FT15" s="108">
        <v>1.2087190948660833</v>
      </c>
      <c r="FU15" s="108">
        <v>-0.44096932175925474</v>
      </c>
      <c r="FV15" s="108">
        <v>4.3784556558577208</v>
      </c>
      <c r="FW15" s="108">
        <v>-9.2794723264705965</v>
      </c>
      <c r="FX15" s="108">
        <v>3.5777202695560248</v>
      </c>
      <c r="FY15" s="108">
        <v>1.0141521951731391</v>
      </c>
      <c r="FZ15" s="108">
        <v>20.450708618272856</v>
      </c>
      <c r="GA15" s="108">
        <v>13.524078273858933</v>
      </c>
      <c r="GB15" s="108">
        <v>3.2201485621997676</v>
      </c>
      <c r="GC15" s="108">
        <v>10.370130428869189</v>
      </c>
      <c r="GD15" s="302">
        <v>10.17228364568345</v>
      </c>
      <c r="GE15" s="108"/>
      <c r="GF15" s="108">
        <v>6.9261740252804884</v>
      </c>
      <c r="GG15" s="108"/>
    </row>
    <row r="16" spans="1:189" s="120" customFormat="1" ht="27" customHeight="1">
      <c r="A16" s="98" t="str">
        <f>IF(I!$A$1=1,B16,C16)</f>
        <v>Деревина та вироби з неї</v>
      </c>
      <c r="B16" s="46" t="s">
        <v>8</v>
      </c>
      <c r="C16" s="47" t="s">
        <v>30</v>
      </c>
      <c r="D16" s="48">
        <v>93</v>
      </c>
      <c r="E16" s="49">
        <v>141</v>
      </c>
      <c r="F16" s="49">
        <v>158</v>
      </c>
      <c r="G16" s="49">
        <v>135</v>
      </c>
      <c r="H16" s="49">
        <v>130</v>
      </c>
      <c r="I16" s="49">
        <v>155</v>
      </c>
      <c r="J16" s="49">
        <v>168</v>
      </c>
      <c r="K16" s="49">
        <v>170</v>
      </c>
      <c r="L16" s="49">
        <v>169</v>
      </c>
      <c r="M16" s="49">
        <v>187</v>
      </c>
      <c r="N16" s="49">
        <v>196</v>
      </c>
      <c r="O16" s="49">
        <v>175</v>
      </c>
      <c r="P16" s="49">
        <v>122</v>
      </c>
      <c r="Q16" s="49">
        <v>168</v>
      </c>
      <c r="R16" s="49">
        <v>179</v>
      </c>
      <c r="S16" s="49">
        <v>173</v>
      </c>
      <c r="T16" s="49">
        <v>172</v>
      </c>
      <c r="U16" s="49">
        <v>172</v>
      </c>
      <c r="V16" s="49">
        <v>175</v>
      </c>
      <c r="W16" s="49">
        <v>200</v>
      </c>
      <c r="X16" s="49">
        <v>187</v>
      </c>
      <c r="Y16" s="49">
        <v>186</v>
      </c>
      <c r="Z16" s="49">
        <v>187</v>
      </c>
      <c r="AA16" s="49">
        <v>173</v>
      </c>
      <c r="AB16" s="49">
        <v>114</v>
      </c>
      <c r="AC16" s="49">
        <v>145</v>
      </c>
      <c r="AD16" s="49">
        <v>164</v>
      </c>
      <c r="AE16" s="49">
        <v>172</v>
      </c>
      <c r="AF16" s="49">
        <v>189</v>
      </c>
      <c r="AG16" s="49">
        <v>164</v>
      </c>
      <c r="AH16" s="49">
        <v>191</v>
      </c>
      <c r="AI16" s="49">
        <v>186</v>
      </c>
      <c r="AJ16" s="49">
        <v>183</v>
      </c>
      <c r="AK16" s="49">
        <v>209</v>
      </c>
      <c r="AL16" s="49">
        <v>180</v>
      </c>
      <c r="AM16" s="49">
        <v>174</v>
      </c>
      <c r="AN16" s="49">
        <v>146</v>
      </c>
      <c r="AO16" s="49">
        <v>160</v>
      </c>
      <c r="AP16" s="49">
        <v>169</v>
      </c>
      <c r="AQ16" s="49">
        <v>214</v>
      </c>
      <c r="AR16" s="49">
        <v>169</v>
      </c>
      <c r="AS16" s="49">
        <v>170</v>
      </c>
      <c r="AT16" s="49">
        <v>201</v>
      </c>
      <c r="AU16" s="49">
        <v>186</v>
      </c>
      <c r="AV16" s="49">
        <v>206</v>
      </c>
      <c r="AW16" s="49">
        <v>200</v>
      </c>
      <c r="AX16" s="49">
        <v>179</v>
      </c>
      <c r="AY16" s="49">
        <v>199</v>
      </c>
      <c r="AZ16" s="49">
        <v>110</v>
      </c>
      <c r="BA16" s="49">
        <v>127</v>
      </c>
      <c r="BB16" s="49">
        <v>130</v>
      </c>
      <c r="BC16" s="49">
        <v>121</v>
      </c>
      <c r="BD16" s="49">
        <v>115</v>
      </c>
      <c r="BE16" s="49">
        <v>120</v>
      </c>
      <c r="BF16" s="49">
        <v>143</v>
      </c>
      <c r="BG16" s="49">
        <v>118</v>
      </c>
      <c r="BH16" s="49">
        <v>131</v>
      </c>
      <c r="BI16" s="49">
        <v>120</v>
      </c>
      <c r="BJ16" s="49">
        <v>108</v>
      </c>
      <c r="BK16" s="49">
        <v>123</v>
      </c>
      <c r="BL16" s="49">
        <v>65</v>
      </c>
      <c r="BM16" s="49">
        <v>71</v>
      </c>
      <c r="BN16" s="49">
        <v>79</v>
      </c>
      <c r="BO16" s="49">
        <v>74</v>
      </c>
      <c r="BP16" s="49">
        <v>67</v>
      </c>
      <c r="BQ16" s="49">
        <v>74</v>
      </c>
      <c r="BR16" s="49">
        <v>84</v>
      </c>
      <c r="BS16" s="49">
        <v>86</v>
      </c>
      <c r="BT16" s="49">
        <v>82</v>
      </c>
      <c r="BU16" s="49">
        <v>88</v>
      </c>
      <c r="BV16" s="49">
        <v>87</v>
      </c>
      <c r="BW16" s="49">
        <v>77</v>
      </c>
      <c r="BX16" s="49">
        <v>62</v>
      </c>
      <c r="BY16" s="49">
        <v>81</v>
      </c>
      <c r="BZ16" s="49">
        <v>85</v>
      </c>
      <c r="CA16" s="49">
        <v>87</v>
      </c>
      <c r="CB16" s="49">
        <v>84</v>
      </c>
      <c r="CC16" s="49">
        <v>85</v>
      </c>
      <c r="CD16" s="49">
        <v>86</v>
      </c>
      <c r="CE16" s="49">
        <v>94</v>
      </c>
      <c r="CF16" s="49">
        <v>93</v>
      </c>
      <c r="CG16" s="49">
        <v>98</v>
      </c>
      <c r="CH16" s="49">
        <v>90</v>
      </c>
      <c r="CI16" s="49">
        <v>87</v>
      </c>
      <c r="CJ16" s="49">
        <v>66</v>
      </c>
      <c r="CK16" s="49">
        <v>82</v>
      </c>
      <c r="CL16" s="49">
        <v>93</v>
      </c>
      <c r="CM16" s="49">
        <v>87</v>
      </c>
      <c r="CN16" s="49">
        <v>99</v>
      </c>
      <c r="CO16" s="49">
        <v>94</v>
      </c>
      <c r="CP16" s="49">
        <v>100</v>
      </c>
      <c r="CQ16" s="49">
        <v>102</v>
      </c>
      <c r="CR16" s="49">
        <v>98</v>
      </c>
      <c r="CS16" s="49">
        <v>111</v>
      </c>
      <c r="CT16" s="49">
        <v>106</v>
      </c>
      <c r="CU16" s="49">
        <v>109</v>
      </c>
      <c r="CV16" s="49">
        <v>93</v>
      </c>
      <c r="CW16" s="49">
        <v>103</v>
      </c>
      <c r="CX16" s="49">
        <v>106</v>
      </c>
      <c r="CY16" s="49">
        <v>105</v>
      </c>
      <c r="CZ16" s="49">
        <v>116</v>
      </c>
      <c r="DA16" s="49">
        <v>108</v>
      </c>
      <c r="DB16" s="49">
        <v>125</v>
      </c>
      <c r="DC16" s="49">
        <v>114</v>
      </c>
      <c r="DD16" s="49">
        <v>106</v>
      </c>
      <c r="DE16" s="49">
        <v>124</v>
      </c>
      <c r="DF16" s="49">
        <v>117</v>
      </c>
      <c r="DG16" s="49">
        <v>105</v>
      </c>
      <c r="DH16" s="49">
        <v>91</v>
      </c>
      <c r="DI16" s="49">
        <v>96</v>
      </c>
      <c r="DJ16" s="49">
        <v>102</v>
      </c>
      <c r="DK16" s="49">
        <v>106</v>
      </c>
      <c r="DL16" s="49">
        <v>114</v>
      </c>
      <c r="DM16" s="49">
        <v>101</v>
      </c>
      <c r="DN16" s="49">
        <v>112</v>
      </c>
      <c r="DO16" s="49">
        <v>102</v>
      </c>
      <c r="DP16" s="49">
        <v>105</v>
      </c>
      <c r="DQ16" s="49">
        <v>112</v>
      </c>
      <c r="DR16" s="49">
        <v>104</v>
      </c>
      <c r="DS16" s="49">
        <v>108</v>
      </c>
      <c r="DT16" s="49">
        <v>83</v>
      </c>
      <c r="DU16" s="69">
        <v>97</v>
      </c>
      <c r="DV16" s="69">
        <v>103</v>
      </c>
      <c r="DW16" s="69">
        <v>77</v>
      </c>
      <c r="DX16" s="69">
        <v>78</v>
      </c>
      <c r="DY16" s="69">
        <v>90</v>
      </c>
      <c r="DZ16" s="69">
        <v>106</v>
      </c>
      <c r="EA16" s="69">
        <v>106</v>
      </c>
      <c r="EB16" s="69">
        <v>122</v>
      </c>
      <c r="EC16" s="69">
        <v>144</v>
      </c>
      <c r="ED16" s="69">
        <v>157</v>
      </c>
      <c r="EE16" s="69">
        <v>184</v>
      </c>
      <c r="EF16" s="69">
        <v>80</v>
      </c>
      <c r="EG16" s="69">
        <v>95</v>
      </c>
      <c r="EH16" s="69">
        <v>117</v>
      </c>
      <c r="EI16" s="69">
        <v>116</v>
      </c>
      <c r="EJ16" s="69">
        <v>122</v>
      </c>
      <c r="EK16" s="69">
        <v>129</v>
      </c>
      <c r="EL16" s="69">
        <v>125</v>
      </c>
      <c r="EM16" s="69">
        <v>128</v>
      </c>
      <c r="EN16" s="69">
        <v>132</v>
      </c>
      <c r="EO16" s="69">
        <v>135</v>
      </c>
      <c r="EP16" s="69">
        <v>149</v>
      </c>
      <c r="EQ16" s="69">
        <v>156</v>
      </c>
      <c r="ER16" s="69">
        <v>126</v>
      </c>
      <c r="ES16" s="69">
        <v>120</v>
      </c>
      <c r="ET16" s="69">
        <v>18</v>
      </c>
      <c r="EU16" s="69">
        <v>29</v>
      </c>
      <c r="EV16" s="69">
        <v>43</v>
      </c>
      <c r="EW16" s="69">
        <v>57</v>
      </c>
      <c r="EX16" s="69">
        <v>79</v>
      </c>
      <c r="EY16" s="69">
        <v>89</v>
      </c>
      <c r="EZ16" s="69">
        <v>81</v>
      </c>
      <c r="FA16" s="69">
        <v>105</v>
      </c>
      <c r="FB16" s="69">
        <v>78</v>
      </c>
      <c r="FC16" s="69">
        <v>81</v>
      </c>
      <c r="FD16" s="69">
        <v>66</v>
      </c>
      <c r="FE16" s="69">
        <v>77</v>
      </c>
      <c r="FF16" s="69">
        <v>84</v>
      </c>
      <c r="FG16" s="69">
        <v>77</v>
      </c>
      <c r="FH16" s="69">
        <v>77</v>
      </c>
      <c r="FI16" s="69">
        <v>86</v>
      </c>
      <c r="FJ16" s="69">
        <v>84</v>
      </c>
      <c r="FK16" s="69">
        <v>87</v>
      </c>
      <c r="FL16" s="69">
        <v>88</v>
      </c>
      <c r="FM16" s="69">
        <v>89</v>
      </c>
      <c r="FN16" s="69">
        <v>71</v>
      </c>
      <c r="FO16" s="69">
        <v>83</v>
      </c>
      <c r="FP16" s="49">
        <v>102.71448013</v>
      </c>
      <c r="FQ16" s="69">
        <v>77.669155079999996</v>
      </c>
      <c r="FR16" s="69">
        <v>84.163349010000005</v>
      </c>
      <c r="FS16" s="69">
        <v>104.27016757</v>
      </c>
      <c r="FT16" s="69">
        <v>104.49633182000001</v>
      </c>
      <c r="FU16" s="69">
        <v>79.316894440000013</v>
      </c>
      <c r="FV16" s="69">
        <v>87.539889110000004</v>
      </c>
      <c r="FW16" s="69">
        <v>85.01896189</v>
      </c>
      <c r="FX16" s="69">
        <v>95.867140309999996</v>
      </c>
      <c r="FY16" s="69">
        <v>98.4386875</v>
      </c>
      <c r="FZ16" s="69">
        <v>90.147831710000006</v>
      </c>
      <c r="GA16" s="69">
        <v>95.311490019999994</v>
      </c>
      <c r="GB16" s="49">
        <v>79.039056889999998</v>
      </c>
      <c r="GC16" s="69">
        <v>84.591287749999879</v>
      </c>
      <c r="GD16" s="304">
        <v>180.38363520999999</v>
      </c>
      <c r="GE16" s="154">
        <v>1.8193004055471509</v>
      </c>
      <c r="GF16" s="49">
        <v>163.63034463999986</v>
      </c>
      <c r="GG16" s="154">
        <v>1.4683268542713557</v>
      </c>
    </row>
    <row r="17" spans="1:189" s="120" customFormat="1" ht="27" customHeight="1">
      <c r="A17" s="96" t="str">
        <f>IF(I!$A$1=1,B17,C17)</f>
        <v>Зміна до відповідного періоду минулого року, %</v>
      </c>
      <c r="B17" s="36" t="s">
        <v>3</v>
      </c>
      <c r="C17" s="37" t="s">
        <v>25</v>
      </c>
      <c r="D17" s="38">
        <v>31.157159304559741</v>
      </c>
      <c r="E17" s="39">
        <v>34.028975021435173</v>
      </c>
      <c r="F17" s="39">
        <v>35.222595042823315</v>
      </c>
      <c r="G17" s="39">
        <v>18.443745176168733</v>
      </c>
      <c r="H17" s="39">
        <v>25.515379529408349</v>
      </c>
      <c r="I17" s="39">
        <v>23.284873921349416</v>
      </c>
      <c r="J17" s="39">
        <v>21.956411367309329</v>
      </c>
      <c r="K17" s="39">
        <v>23.918403128338312</v>
      </c>
      <c r="L17" s="39">
        <v>8.8588633828724568</v>
      </c>
      <c r="M17" s="39">
        <v>16.851688458245334</v>
      </c>
      <c r="N17" s="39">
        <v>24.184063914696253</v>
      </c>
      <c r="O17" s="39">
        <v>8.9088982862806745</v>
      </c>
      <c r="P17" s="108">
        <v>31.182795698924735</v>
      </c>
      <c r="Q17" s="108">
        <v>19.148936170212764</v>
      </c>
      <c r="R17" s="108">
        <v>13.29113924050634</v>
      </c>
      <c r="S17" s="108">
        <v>28.148148148148152</v>
      </c>
      <c r="T17" s="108">
        <v>32.307692307692292</v>
      </c>
      <c r="U17" s="108">
        <v>10.967741935483872</v>
      </c>
      <c r="V17" s="108">
        <v>4.1666666666666714</v>
      </c>
      <c r="W17" s="108">
        <v>17.64705882352942</v>
      </c>
      <c r="X17" s="108">
        <v>10.650887573964511</v>
      </c>
      <c r="Y17" s="108">
        <v>-0.53475935828876686</v>
      </c>
      <c r="Z17" s="108">
        <v>-4.5918367346938709</v>
      </c>
      <c r="AA17" s="108">
        <v>-1.1428571428571388</v>
      </c>
      <c r="AB17" s="108">
        <v>-6.5573770491803174</v>
      </c>
      <c r="AC17" s="108">
        <v>-13.69047619047619</v>
      </c>
      <c r="AD17" s="108">
        <v>-8.3798882681564208</v>
      </c>
      <c r="AE17" s="108">
        <v>-0.57803468208092568</v>
      </c>
      <c r="AF17" s="108">
        <v>9.8837209302325562</v>
      </c>
      <c r="AG17" s="108">
        <v>-4.6511627906976685</v>
      </c>
      <c r="AH17" s="108">
        <v>9.1428571428571388</v>
      </c>
      <c r="AI17" s="108">
        <v>-7</v>
      </c>
      <c r="AJ17" s="108">
        <v>-2.1390374331550817</v>
      </c>
      <c r="AK17" s="108">
        <v>12.365591397849457</v>
      </c>
      <c r="AL17" s="108">
        <v>-3.7433155080213965</v>
      </c>
      <c r="AM17" s="108">
        <v>0.57803468208092568</v>
      </c>
      <c r="AN17" s="108">
        <v>28.070175438596493</v>
      </c>
      <c r="AO17" s="108">
        <v>10.34482758620689</v>
      </c>
      <c r="AP17" s="108">
        <v>3.0487804878048763</v>
      </c>
      <c r="AQ17" s="108">
        <v>24.418604651162795</v>
      </c>
      <c r="AR17" s="108">
        <v>-10.582010582010582</v>
      </c>
      <c r="AS17" s="108">
        <v>3.6585365853658516</v>
      </c>
      <c r="AT17" s="108">
        <v>5.2356020942408321</v>
      </c>
      <c r="AU17" s="108">
        <v>0</v>
      </c>
      <c r="AV17" s="108">
        <v>12.56830601092895</v>
      </c>
      <c r="AW17" s="108">
        <v>-4.3062200956937744</v>
      </c>
      <c r="AX17" s="108">
        <v>-0.55555555555555713</v>
      </c>
      <c r="AY17" s="108">
        <v>14.36781609195404</v>
      </c>
      <c r="AZ17" s="108">
        <v>-24.657534246575338</v>
      </c>
      <c r="BA17" s="108">
        <v>-20.625</v>
      </c>
      <c r="BB17" s="108">
        <v>-23.076923076923066</v>
      </c>
      <c r="BC17" s="108">
        <v>-43.457943925233643</v>
      </c>
      <c r="BD17" s="108">
        <v>-31.952662721893489</v>
      </c>
      <c r="BE17" s="108">
        <v>-29.411764705882348</v>
      </c>
      <c r="BF17" s="108">
        <v>-28.855721393034827</v>
      </c>
      <c r="BG17" s="108">
        <v>-36.55913978494624</v>
      </c>
      <c r="BH17" s="108">
        <v>-36.407766990291258</v>
      </c>
      <c r="BI17" s="108">
        <v>-40</v>
      </c>
      <c r="BJ17" s="108">
        <v>-39.66480446927374</v>
      </c>
      <c r="BK17" s="108">
        <v>-38.190954773869343</v>
      </c>
      <c r="BL17" s="108">
        <v>-40.909090909090907</v>
      </c>
      <c r="BM17" s="108">
        <v>-44.094488188976378</v>
      </c>
      <c r="BN17" s="108">
        <v>-39.230769230769234</v>
      </c>
      <c r="BO17" s="108">
        <v>-38.842975206611577</v>
      </c>
      <c r="BP17" s="108">
        <v>-41.739130434782609</v>
      </c>
      <c r="BQ17" s="108">
        <v>-38.333333333333329</v>
      </c>
      <c r="BR17" s="108">
        <v>-41.25874125874126</v>
      </c>
      <c r="BS17" s="108">
        <v>-27.118644067796609</v>
      </c>
      <c r="BT17" s="108">
        <v>-37.404580152671748</v>
      </c>
      <c r="BU17" s="108">
        <v>-26.666666666666671</v>
      </c>
      <c r="BV17" s="108">
        <v>-19.444444444444443</v>
      </c>
      <c r="BW17" s="108">
        <v>-37.398373983739845</v>
      </c>
      <c r="BX17" s="108">
        <v>-4.6153846153846132</v>
      </c>
      <c r="BY17" s="108">
        <v>14.08450704225352</v>
      </c>
      <c r="BZ17" s="108">
        <v>7.5949367088607573</v>
      </c>
      <c r="CA17" s="108">
        <v>17.567567567567565</v>
      </c>
      <c r="CB17" s="108">
        <v>25.373134328358219</v>
      </c>
      <c r="CC17" s="108">
        <v>14.86486486486487</v>
      </c>
      <c r="CD17" s="108">
        <v>2.3809523809523796</v>
      </c>
      <c r="CE17" s="108">
        <v>9.3023255813953369</v>
      </c>
      <c r="CF17" s="108">
        <v>13.414634146341456</v>
      </c>
      <c r="CG17" s="108">
        <v>11.36363636363636</v>
      </c>
      <c r="CH17" s="108">
        <v>3.448275862068968</v>
      </c>
      <c r="CI17" s="108">
        <v>12.987012987012989</v>
      </c>
      <c r="CJ17" s="108">
        <v>6.4516129032257936</v>
      </c>
      <c r="CK17" s="108">
        <v>1.2345679012345698</v>
      </c>
      <c r="CL17" s="108">
        <v>9.4117647058823621</v>
      </c>
      <c r="CM17" s="108">
        <v>0</v>
      </c>
      <c r="CN17" s="108">
        <v>17.857142857142861</v>
      </c>
      <c r="CO17" s="108">
        <v>10.588235294117652</v>
      </c>
      <c r="CP17" s="108">
        <v>16.279069767441868</v>
      </c>
      <c r="CQ17" s="108">
        <v>8.5106382978723332</v>
      </c>
      <c r="CR17" s="108">
        <v>5.3763440860215042</v>
      </c>
      <c r="CS17" s="108">
        <v>13.265306122448976</v>
      </c>
      <c r="CT17" s="108">
        <v>17.777777777777786</v>
      </c>
      <c r="CU17" s="108">
        <v>25.28735632183907</v>
      </c>
      <c r="CV17" s="108">
        <v>40.909090909090907</v>
      </c>
      <c r="CW17" s="108">
        <v>25.609756097560975</v>
      </c>
      <c r="CX17" s="108">
        <v>13.978494623655919</v>
      </c>
      <c r="CY17" s="108">
        <v>20.689655172413794</v>
      </c>
      <c r="CZ17" s="108">
        <v>17.171717171717177</v>
      </c>
      <c r="DA17" s="108">
        <v>14.893617021276611</v>
      </c>
      <c r="DB17" s="108">
        <v>25</v>
      </c>
      <c r="DC17" s="108">
        <v>11.764705882352942</v>
      </c>
      <c r="DD17" s="108">
        <v>8.1632653061224545</v>
      </c>
      <c r="DE17" s="108">
        <v>11.7117117117117</v>
      </c>
      <c r="DF17" s="108">
        <v>10.377358490566053</v>
      </c>
      <c r="DG17" s="108">
        <v>-3.6697247706422047</v>
      </c>
      <c r="DH17" s="108">
        <v>-2.1505376344086073</v>
      </c>
      <c r="DI17" s="108">
        <v>-6.7961165048543677</v>
      </c>
      <c r="DJ17" s="108">
        <v>-3.7735849056603712</v>
      </c>
      <c r="DK17" s="108">
        <v>0.952380952380949</v>
      </c>
      <c r="DL17" s="108">
        <v>-1.7241379310344911</v>
      </c>
      <c r="DM17" s="108">
        <v>-6.481481481481481</v>
      </c>
      <c r="DN17" s="108">
        <v>-10.399999999999991</v>
      </c>
      <c r="DO17" s="108">
        <v>-10.526315789473685</v>
      </c>
      <c r="DP17" s="108">
        <v>-0.94339622641508925</v>
      </c>
      <c r="DQ17" s="108">
        <v>-9.6774193548387188</v>
      </c>
      <c r="DR17" s="108">
        <v>-11.111111111111114</v>
      </c>
      <c r="DS17" s="108">
        <v>2.857142857142847</v>
      </c>
      <c r="DT17" s="108">
        <v>-8.7912087912087884</v>
      </c>
      <c r="DU17" s="108">
        <v>1.0416666666666714</v>
      </c>
      <c r="DV17" s="108">
        <v>0.98039215686273451</v>
      </c>
      <c r="DW17" s="108">
        <v>-27.358490566037744</v>
      </c>
      <c r="DX17" s="108">
        <v>-31.578947368421055</v>
      </c>
      <c r="DY17" s="108">
        <v>-10.89108910891089</v>
      </c>
      <c r="DZ17" s="108">
        <v>-5.3571428571428612</v>
      </c>
      <c r="EA17" s="108">
        <v>3.9215686274509949</v>
      </c>
      <c r="EB17" s="108">
        <v>16.190476190476204</v>
      </c>
      <c r="EC17" s="108">
        <v>28.571428571428584</v>
      </c>
      <c r="ED17" s="108">
        <v>50.961538461538453</v>
      </c>
      <c r="EE17" s="108">
        <v>70.370370370370381</v>
      </c>
      <c r="EF17" s="108">
        <v>-3.6144578313252964</v>
      </c>
      <c r="EG17" s="108">
        <v>-2.0618556701030997</v>
      </c>
      <c r="EH17" s="108">
        <v>13.592233009708735</v>
      </c>
      <c r="EI17" s="108">
        <v>50.649350649350652</v>
      </c>
      <c r="EJ17" s="108">
        <v>56.410256410256409</v>
      </c>
      <c r="EK17" s="108">
        <v>43.333333333333343</v>
      </c>
      <c r="EL17" s="108">
        <v>17.924528301886795</v>
      </c>
      <c r="EM17" s="108">
        <v>20.754716981132077</v>
      </c>
      <c r="EN17" s="108">
        <v>8.1967213114754145</v>
      </c>
      <c r="EO17" s="108">
        <v>-6.25</v>
      </c>
      <c r="EP17" s="108">
        <v>-5.0955414012738913</v>
      </c>
      <c r="EQ17" s="108">
        <v>-15.217391304347828</v>
      </c>
      <c r="ER17" s="108">
        <v>57.5</v>
      </c>
      <c r="ES17" s="108">
        <v>26.315789473684205</v>
      </c>
      <c r="ET17" s="108">
        <v>-84.615384615384613</v>
      </c>
      <c r="EU17" s="108">
        <v>-75</v>
      </c>
      <c r="EV17" s="108">
        <v>-64.754098360655746</v>
      </c>
      <c r="EW17" s="108">
        <v>-55.813953488372093</v>
      </c>
      <c r="EX17" s="108">
        <v>-36.799999999999997</v>
      </c>
      <c r="EY17" s="108">
        <v>-30.46875</v>
      </c>
      <c r="EZ17" s="108">
        <v>-38.636363636363633</v>
      </c>
      <c r="FA17" s="108">
        <v>-22.222222222222214</v>
      </c>
      <c r="FB17" s="108">
        <v>-47.651006711409394</v>
      </c>
      <c r="FC17" s="108">
        <v>-48.076923076923073</v>
      </c>
      <c r="FD17" s="108">
        <v>-47.619047619047613</v>
      </c>
      <c r="FE17" s="108">
        <v>-35.833333333333329</v>
      </c>
      <c r="FF17" s="108">
        <v>366.66666666666669</v>
      </c>
      <c r="FG17" s="108">
        <v>165.51724137931035</v>
      </c>
      <c r="FH17" s="108">
        <v>79.069767441860478</v>
      </c>
      <c r="FI17" s="108">
        <v>50.877192982456137</v>
      </c>
      <c r="FJ17" s="108">
        <v>6.3291139240506169</v>
      </c>
      <c r="FK17" s="108">
        <v>-2.2471910112359552</v>
      </c>
      <c r="FL17" s="108">
        <v>8.6419753086419746</v>
      </c>
      <c r="FM17" s="108">
        <v>-15.238095238095241</v>
      </c>
      <c r="FN17" s="108">
        <v>-8.974358974358978</v>
      </c>
      <c r="FO17" s="108">
        <v>2.4691358024691397</v>
      </c>
      <c r="FP17" s="108">
        <v>55.628000196969708</v>
      </c>
      <c r="FQ17" s="108">
        <v>0.86903257142856205</v>
      </c>
      <c r="FR17" s="108">
        <v>0.19446310714286597</v>
      </c>
      <c r="FS17" s="108">
        <v>35.415802038961033</v>
      </c>
      <c r="FT17" s="108">
        <v>35.709521844155859</v>
      </c>
      <c r="FU17" s="108">
        <v>-7.7710529767441727</v>
      </c>
      <c r="FV17" s="108">
        <v>4.214153702380969</v>
      </c>
      <c r="FW17" s="108">
        <v>-2.2770552988505699</v>
      </c>
      <c r="FX17" s="108">
        <v>8.93993217045454</v>
      </c>
      <c r="FY17" s="108">
        <v>10.605266853932591</v>
      </c>
      <c r="FZ17" s="108">
        <v>26.968777056338041</v>
      </c>
      <c r="GA17" s="108">
        <v>14.833120506024073</v>
      </c>
      <c r="GB17" s="108">
        <v>-23.049742558240411</v>
      </c>
      <c r="GC17" s="108">
        <v>8.9123316236284751</v>
      </c>
      <c r="GD17" s="302">
        <v>26.142402244755232</v>
      </c>
      <c r="GE17" s="108"/>
      <c r="GF17" s="108">
        <v>-9.2875889492393213</v>
      </c>
      <c r="GG17" s="108"/>
    </row>
    <row r="18" spans="1:189" s="120" customFormat="1" ht="27" customHeight="1">
      <c r="A18" s="98" t="str">
        <f>IF(I!$A$1=1,B18,C18)</f>
        <v>Промислові вироби</v>
      </c>
      <c r="B18" s="46" t="s">
        <v>9</v>
      </c>
      <c r="C18" s="47" t="s">
        <v>31</v>
      </c>
      <c r="D18" s="48">
        <v>102</v>
      </c>
      <c r="E18" s="49">
        <v>171</v>
      </c>
      <c r="F18" s="49">
        <v>169</v>
      </c>
      <c r="G18" s="49">
        <v>185</v>
      </c>
      <c r="H18" s="49">
        <v>242</v>
      </c>
      <c r="I18" s="49">
        <v>243</v>
      </c>
      <c r="J18" s="49">
        <v>300</v>
      </c>
      <c r="K18" s="49">
        <v>330</v>
      </c>
      <c r="L18" s="49">
        <v>283</v>
      </c>
      <c r="M18" s="49">
        <v>318</v>
      </c>
      <c r="N18" s="49">
        <v>274</v>
      </c>
      <c r="O18" s="49">
        <v>263</v>
      </c>
      <c r="P18" s="49">
        <v>170</v>
      </c>
      <c r="Q18" s="49">
        <v>264</v>
      </c>
      <c r="R18" s="49">
        <v>286</v>
      </c>
      <c r="S18" s="49">
        <v>240</v>
      </c>
      <c r="T18" s="49">
        <v>218</v>
      </c>
      <c r="U18" s="49">
        <v>216</v>
      </c>
      <c r="V18" s="49">
        <v>244</v>
      </c>
      <c r="W18" s="49">
        <v>285</v>
      </c>
      <c r="X18" s="49">
        <v>276</v>
      </c>
      <c r="Y18" s="49">
        <v>256</v>
      </c>
      <c r="Z18" s="49">
        <v>266</v>
      </c>
      <c r="AA18" s="49">
        <v>230</v>
      </c>
      <c r="AB18" s="49">
        <v>167</v>
      </c>
      <c r="AC18" s="49">
        <v>214</v>
      </c>
      <c r="AD18" s="49">
        <v>307</v>
      </c>
      <c r="AE18" s="49">
        <v>346</v>
      </c>
      <c r="AF18" s="49">
        <v>362</v>
      </c>
      <c r="AG18" s="49">
        <v>312</v>
      </c>
      <c r="AH18" s="49">
        <v>408</v>
      </c>
      <c r="AI18" s="49">
        <v>475</v>
      </c>
      <c r="AJ18" s="49">
        <v>405</v>
      </c>
      <c r="AK18" s="49">
        <v>396</v>
      </c>
      <c r="AL18" s="49">
        <v>304</v>
      </c>
      <c r="AM18" s="49">
        <v>286</v>
      </c>
      <c r="AN18" s="49">
        <v>247</v>
      </c>
      <c r="AO18" s="49">
        <v>346</v>
      </c>
      <c r="AP18" s="49">
        <v>359</v>
      </c>
      <c r="AQ18" s="49">
        <v>324</v>
      </c>
      <c r="AR18" s="49">
        <v>253</v>
      </c>
      <c r="AS18" s="49">
        <v>269</v>
      </c>
      <c r="AT18" s="49">
        <v>409</v>
      </c>
      <c r="AU18" s="49">
        <v>396</v>
      </c>
      <c r="AV18" s="49">
        <v>378</v>
      </c>
      <c r="AW18" s="49">
        <v>373</v>
      </c>
      <c r="AX18" s="49">
        <v>264</v>
      </c>
      <c r="AY18" s="49">
        <v>263</v>
      </c>
      <c r="AZ18" s="49">
        <v>210</v>
      </c>
      <c r="BA18" s="49">
        <v>252</v>
      </c>
      <c r="BB18" s="49">
        <v>229</v>
      </c>
      <c r="BC18" s="49">
        <v>207</v>
      </c>
      <c r="BD18" s="49">
        <v>175</v>
      </c>
      <c r="BE18" s="49">
        <v>177</v>
      </c>
      <c r="BF18" s="49">
        <v>238</v>
      </c>
      <c r="BG18" s="49">
        <v>240</v>
      </c>
      <c r="BH18" s="49">
        <v>271</v>
      </c>
      <c r="BI18" s="49">
        <v>240</v>
      </c>
      <c r="BJ18" s="49">
        <v>186</v>
      </c>
      <c r="BK18" s="49">
        <v>190</v>
      </c>
      <c r="BL18" s="49">
        <v>123</v>
      </c>
      <c r="BM18" s="49">
        <v>142</v>
      </c>
      <c r="BN18" s="49">
        <v>172</v>
      </c>
      <c r="BO18" s="49">
        <v>120</v>
      </c>
      <c r="BP18" s="49">
        <v>106</v>
      </c>
      <c r="BQ18" s="49">
        <v>118</v>
      </c>
      <c r="BR18" s="49">
        <v>148</v>
      </c>
      <c r="BS18" s="49">
        <v>169</v>
      </c>
      <c r="BT18" s="49">
        <v>180</v>
      </c>
      <c r="BU18" s="49">
        <v>176</v>
      </c>
      <c r="BV18" s="49">
        <v>145</v>
      </c>
      <c r="BW18" s="49">
        <v>150</v>
      </c>
      <c r="BX18" s="49">
        <v>97</v>
      </c>
      <c r="BY18" s="49">
        <v>162</v>
      </c>
      <c r="BZ18" s="49">
        <v>175</v>
      </c>
      <c r="CA18" s="49">
        <v>140</v>
      </c>
      <c r="CB18" s="49">
        <v>130</v>
      </c>
      <c r="CC18" s="49">
        <v>150</v>
      </c>
      <c r="CD18" s="49">
        <v>175</v>
      </c>
      <c r="CE18" s="49">
        <v>204</v>
      </c>
      <c r="CF18" s="49">
        <v>188</v>
      </c>
      <c r="CG18" s="49">
        <v>186</v>
      </c>
      <c r="CH18" s="49">
        <v>171</v>
      </c>
      <c r="CI18" s="49">
        <v>179</v>
      </c>
      <c r="CJ18" s="49">
        <v>129</v>
      </c>
      <c r="CK18" s="49">
        <v>169</v>
      </c>
      <c r="CL18" s="49">
        <v>196</v>
      </c>
      <c r="CM18" s="49">
        <v>145</v>
      </c>
      <c r="CN18" s="49">
        <v>160</v>
      </c>
      <c r="CO18" s="49">
        <v>169</v>
      </c>
      <c r="CP18" s="49">
        <v>190</v>
      </c>
      <c r="CQ18" s="49">
        <v>205</v>
      </c>
      <c r="CR18" s="49">
        <v>199</v>
      </c>
      <c r="CS18" s="49">
        <v>208</v>
      </c>
      <c r="CT18" s="49">
        <v>182</v>
      </c>
      <c r="CU18" s="49">
        <v>175</v>
      </c>
      <c r="CV18" s="49">
        <v>178</v>
      </c>
      <c r="CW18" s="49">
        <v>190</v>
      </c>
      <c r="CX18" s="49">
        <v>186</v>
      </c>
      <c r="CY18" s="49">
        <v>165</v>
      </c>
      <c r="CZ18" s="49">
        <v>188</v>
      </c>
      <c r="DA18" s="49">
        <v>174</v>
      </c>
      <c r="DB18" s="49">
        <v>243</v>
      </c>
      <c r="DC18" s="49">
        <v>279</v>
      </c>
      <c r="DD18" s="49">
        <v>272</v>
      </c>
      <c r="DE18" s="49">
        <v>278</v>
      </c>
      <c r="DF18" s="49">
        <v>215</v>
      </c>
      <c r="DG18" s="49">
        <v>207</v>
      </c>
      <c r="DH18" s="49">
        <v>166</v>
      </c>
      <c r="DI18" s="49">
        <v>228</v>
      </c>
      <c r="DJ18" s="49">
        <v>255</v>
      </c>
      <c r="DK18" s="49">
        <v>199</v>
      </c>
      <c r="DL18" s="49">
        <v>223</v>
      </c>
      <c r="DM18" s="49">
        <v>208</v>
      </c>
      <c r="DN18" s="49">
        <v>307</v>
      </c>
      <c r="DO18" s="49">
        <v>328</v>
      </c>
      <c r="DP18" s="49">
        <v>344</v>
      </c>
      <c r="DQ18" s="49">
        <v>317</v>
      </c>
      <c r="DR18" s="49">
        <v>259</v>
      </c>
      <c r="DS18" s="49">
        <v>274</v>
      </c>
      <c r="DT18" s="49">
        <v>246</v>
      </c>
      <c r="DU18" s="69">
        <v>305</v>
      </c>
      <c r="DV18" s="69">
        <v>238</v>
      </c>
      <c r="DW18" s="69">
        <v>153</v>
      </c>
      <c r="DX18" s="69">
        <v>168</v>
      </c>
      <c r="DY18" s="69">
        <v>217</v>
      </c>
      <c r="DZ18" s="69">
        <v>257</v>
      </c>
      <c r="EA18" s="69">
        <v>295</v>
      </c>
      <c r="EB18" s="69">
        <v>313</v>
      </c>
      <c r="EC18" s="69">
        <v>299</v>
      </c>
      <c r="ED18" s="69">
        <v>251</v>
      </c>
      <c r="EE18" s="69">
        <v>266</v>
      </c>
      <c r="EF18" s="69">
        <v>183</v>
      </c>
      <c r="EG18" s="69">
        <v>295</v>
      </c>
      <c r="EH18" s="69">
        <v>333</v>
      </c>
      <c r="EI18" s="69">
        <v>221</v>
      </c>
      <c r="EJ18" s="69">
        <v>278</v>
      </c>
      <c r="EK18" s="69">
        <v>277</v>
      </c>
      <c r="EL18" s="69">
        <v>320</v>
      </c>
      <c r="EM18" s="69">
        <v>355</v>
      </c>
      <c r="EN18" s="69">
        <v>386</v>
      </c>
      <c r="EO18" s="69">
        <v>363</v>
      </c>
      <c r="EP18" s="69">
        <v>314</v>
      </c>
      <c r="EQ18" s="69">
        <v>346</v>
      </c>
      <c r="ER18" s="69">
        <v>295</v>
      </c>
      <c r="ES18" s="69">
        <v>278</v>
      </c>
      <c r="ET18" s="69">
        <v>48</v>
      </c>
      <c r="EU18" s="69">
        <v>181</v>
      </c>
      <c r="EV18" s="69">
        <v>188</v>
      </c>
      <c r="EW18" s="69">
        <v>245</v>
      </c>
      <c r="EX18" s="69">
        <v>241</v>
      </c>
      <c r="EY18" s="69">
        <v>283</v>
      </c>
      <c r="EZ18" s="69">
        <v>332</v>
      </c>
      <c r="FA18" s="69">
        <v>344</v>
      </c>
      <c r="FB18" s="69">
        <v>418</v>
      </c>
      <c r="FC18" s="69">
        <v>448</v>
      </c>
      <c r="FD18" s="69">
        <v>254</v>
      </c>
      <c r="FE18" s="69">
        <v>232</v>
      </c>
      <c r="FF18" s="69">
        <v>252</v>
      </c>
      <c r="FG18" s="69">
        <v>206</v>
      </c>
      <c r="FH18" s="69">
        <v>254</v>
      </c>
      <c r="FI18" s="69">
        <v>274</v>
      </c>
      <c r="FJ18" s="69">
        <v>278</v>
      </c>
      <c r="FK18" s="69">
        <v>328</v>
      </c>
      <c r="FL18" s="69">
        <v>341</v>
      </c>
      <c r="FM18" s="69">
        <v>318</v>
      </c>
      <c r="FN18" s="69">
        <v>209</v>
      </c>
      <c r="FO18" s="69">
        <v>242</v>
      </c>
      <c r="FP18" s="49">
        <v>256.81972689999998</v>
      </c>
      <c r="FQ18" s="69">
        <v>222.70826928</v>
      </c>
      <c r="FR18" s="69">
        <v>268.15639127999998</v>
      </c>
      <c r="FS18" s="69">
        <v>282.80463084999997</v>
      </c>
      <c r="FT18" s="69">
        <v>249.39909510000001</v>
      </c>
      <c r="FU18" s="69">
        <v>237.71745304999996</v>
      </c>
      <c r="FV18" s="69">
        <v>290.90563994000001</v>
      </c>
      <c r="FW18" s="69">
        <v>316.96271441999994</v>
      </c>
      <c r="FX18" s="69">
        <v>311.94290765</v>
      </c>
      <c r="FY18" s="69">
        <v>300.62656731999999</v>
      </c>
      <c r="FZ18" s="69">
        <v>248.74814401</v>
      </c>
      <c r="GA18" s="69">
        <v>248.80036298000002</v>
      </c>
      <c r="GB18" s="49">
        <v>236.93670557000002</v>
      </c>
      <c r="GC18" s="69">
        <v>254.26196456000028</v>
      </c>
      <c r="GD18" s="304">
        <v>479.52799617999995</v>
      </c>
      <c r="GE18" s="154">
        <v>4.836389270600101</v>
      </c>
      <c r="GF18" s="49">
        <v>491.19867013000032</v>
      </c>
      <c r="GG18" s="154">
        <v>4.4077411174623142</v>
      </c>
    </row>
    <row r="19" spans="1:189" s="120" customFormat="1" ht="27" customHeight="1">
      <c r="A19" s="96" t="str">
        <f>IF(I!$A$1=1,B19,C19)</f>
        <v>Зміна до відповідного періоду минулого року, %</v>
      </c>
      <c r="B19" s="36" t="s">
        <v>3</v>
      </c>
      <c r="C19" s="37" t="s">
        <v>25</v>
      </c>
      <c r="D19" s="38">
        <v>7.9361816084950476</v>
      </c>
      <c r="E19" s="39">
        <v>25.547136874774338</v>
      </c>
      <c r="F19" s="39">
        <v>7.0512837436882165</v>
      </c>
      <c r="G19" s="39">
        <v>17.250193171128331</v>
      </c>
      <c r="H19" s="39">
        <v>93.155456274609463</v>
      </c>
      <c r="I19" s="39">
        <v>70.47166834882745</v>
      </c>
      <c r="J19" s="39">
        <v>62.489426443379784</v>
      </c>
      <c r="K19" s="39">
        <v>76.401653529036082</v>
      </c>
      <c r="L19" s="39">
        <v>43.180610957653158</v>
      </c>
      <c r="M19" s="39">
        <v>66.440065197613194</v>
      </c>
      <c r="N19" s="39">
        <v>74.004971178551699</v>
      </c>
      <c r="O19" s="39">
        <v>62.447272187251173</v>
      </c>
      <c r="P19" s="108">
        <v>66.666666666666686</v>
      </c>
      <c r="Q19" s="108">
        <v>54.385964912280684</v>
      </c>
      <c r="R19" s="108">
        <v>69.230769230769226</v>
      </c>
      <c r="S19" s="108">
        <v>29.72972972972974</v>
      </c>
      <c r="T19" s="108">
        <v>-9.9173553719008254</v>
      </c>
      <c r="U19" s="108">
        <v>-11.111111111111114</v>
      </c>
      <c r="V19" s="108">
        <v>-18.666666666666671</v>
      </c>
      <c r="W19" s="108">
        <v>-13.63636363636364</v>
      </c>
      <c r="X19" s="108">
        <v>-2.4734982332155369</v>
      </c>
      <c r="Y19" s="108">
        <v>-19.496855345911939</v>
      </c>
      <c r="Z19" s="108">
        <v>-2.9197080291970821</v>
      </c>
      <c r="AA19" s="108">
        <v>-12.547528517110266</v>
      </c>
      <c r="AB19" s="108">
        <v>-1.764705882352942</v>
      </c>
      <c r="AC19" s="108">
        <v>-18.939393939393938</v>
      </c>
      <c r="AD19" s="108">
        <v>7.3426573426573327</v>
      </c>
      <c r="AE19" s="108">
        <v>44.166666666666657</v>
      </c>
      <c r="AF19" s="108">
        <v>66.055045871559628</v>
      </c>
      <c r="AG19" s="108">
        <v>44.444444444444429</v>
      </c>
      <c r="AH19" s="108">
        <v>67.21311475409837</v>
      </c>
      <c r="AI19" s="108">
        <v>66.666666666666686</v>
      </c>
      <c r="AJ19" s="108">
        <v>46.739130434782624</v>
      </c>
      <c r="AK19" s="108">
        <v>54.6875</v>
      </c>
      <c r="AL19" s="108">
        <v>14.285714285714278</v>
      </c>
      <c r="AM19" s="108">
        <v>24.347826086956516</v>
      </c>
      <c r="AN19" s="108">
        <v>47.904191616766468</v>
      </c>
      <c r="AO19" s="108">
        <v>61.682242990654203</v>
      </c>
      <c r="AP19" s="108">
        <v>16.938110749185682</v>
      </c>
      <c r="AQ19" s="108">
        <v>-6.3583815028901824</v>
      </c>
      <c r="AR19" s="108">
        <v>-30.110497237569049</v>
      </c>
      <c r="AS19" s="108">
        <v>-13.78205128205127</v>
      </c>
      <c r="AT19" s="108">
        <v>0.24509803921569073</v>
      </c>
      <c r="AU19" s="108">
        <v>-16.631578947368425</v>
      </c>
      <c r="AV19" s="108">
        <v>-6.6666666666666714</v>
      </c>
      <c r="AW19" s="108">
        <v>-5.8080808080808026</v>
      </c>
      <c r="AX19" s="108">
        <v>-13.157894736842096</v>
      </c>
      <c r="AY19" s="108">
        <v>-8.0419580419580399</v>
      </c>
      <c r="AZ19" s="108">
        <v>-14.979757085020239</v>
      </c>
      <c r="BA19" s="108">
        <v>-27.167630057803478</v>
      </c>
      <c r="BB19" s="108">
        <v>-36.211699164345404</v>
      </c>
      <c r="BC19" s="108">
        <v>-36.111111111111114</v>
      </c>
      <c r="BD19" s="108">
        <v>-30.830039525691703</v>
      </c>
      <c r="BE19" s="108">
        <v>-34.20074349442379</v>
      </c>
      <c r="BF19" s="108">
        <v>-41.809290953545229</v>
      </c>
      <c r="BG19" s="108">
        <v>-39.393939393939391</v>
      </c>
      <c r="BH19" s="108">
        <v>-28.306878306878303</v>
      </c>
      <c r="BI19" s="108">
        <v>-35.656836461126005</v>
      </c>
      <c r="BJ19" s="108">
        <v>-29.545454545454547</v>
      </c>
      <c r="BK19" s="108">
        <v>-27.756653992395442</v>
      </c>
      <c r="BL19" s="108">
        <v>-41.428571428571423</v>
      </c>
      <c r="BM19" s="108">
        <v>-43.650793650793652</v>
      </c>
      <c r="BN19" s="108">
        <v>-24.890829694323145</v>
      </c>
      <c r="BO19" s="108">
        <v>-42.028985507246375</v>
      </c>
      <c r="BP19" s="108">
        <v>-39.428571428571423</v>
      </c>
      <c r="BQ19" s="108">
        <v>-33.333333333333343</v>
      </c>
      <c r="BR19" s="108">
        <v>-37.815126050420169</v>
      </c>
      <c r="BS19" s="108">
        <v>-29.583333333333329</v>
      </c>
      <c r="BT19" s="108">
        <v>-33.579335793357927</v>
      </c>
      <c r="BU19" s="108">
        <v>-26.666666666666671</v>
      </c>
      <c r="BV19" s="108">
        <v>-22.043010752688176</v>
      </c>
      <c r="BW19" s="108">
        <v>-21.05263157894737</v>
      </c>
      <c r="BX19" s="108">
        <v>-21.138211382113823</v>
      </c>
      <c r="BY19" s="108">
        <v>14.08450704225352</v>
      </c>
      <c r="BZ19" s="108">
        <v>1.7441860465116292</v>
      </c>
      <c r="CA19" s="108">
        <v>16.666666666666671</v>
      </c>
      <c r="CB19" s="108">
        <v>22.641509433962256</v>
      </c>
      <c r="CC19" s="108">
        <v>27.118644067796609</v>
      </c>
      <c r="CD19" s="108">
        <v>18.243243243243242</v>
      </c>
      <c r="CE19" s="108">
        <v>20.710059171597635</v>
      </c>
      <c r="CF19" s="108">
        <v>4.4444444444444571</v>
      </c>
      <c r="CG19" s="108">
        <v>5.681818181818187</v>
      </c>
      <c r="CH19" s="108">
        <v>17.931034482758605</v>
      </c>
      <c r="CI19" s="108">
        <v>19.333333333333343</v>
      </c>
      <c r="CJ19" s="108">
        <v>32.989690721649481</v>
      </c>
      <c r="CK19" s="108">
        <v>4.3209876543209873</v>
      </c>
      <c r="CL19" s="108">
        <v>12.000000000000014</v>
      </c>
      <c r="CM19" s="108">
        <v>3.5714285714285836</v>
      </c>
      <c r="CN19" s="108">
        <v>23.07692307692308</v>
      </c>
      <c r="CO19" s="108">
        <v>12.666666666666671</v>
      </c>
      <c r="CP19" s="108">
        <v>8.5714285714285694</v>
      </c>
      <c r="CQ19" s="108">
        <v>0.49019607843136725</v>
      </c>
      <c r="CR19" s="108">
        <v>5.8510638297872362</v>
      </c>
      <c r="CS19" s="108">
        <v>11.827956989247298</v>
      </c>
      <c r="CT19" s="108">
        <v>6.4327485380117082</v>
      </c>
      <c r="CU19" s="108">
        <v>-2.2346368715083713</v>
      </c>
      <c r="CV19" s="108">
        <v>37.984496124031011</v>
      </c>
      <c r="CW19" s="108">
        <v>12.42603550295857</v>
      </c>
      <c r="CX19" s="108">
        <v>-5.1020408163265216</v>
      </c>
      <c r="CY19" s="108">
        <v>13.793103448275872</v>
      </c>
      <c r="CZ19" s="108">
        <v>17.5</v>
      </c>
      <c r="DA19" s="108">
        <v>2.958579881656803</v>
      </c>
      <c r="DB19" s="108">
        <v>27.89473684210526</v>
      </c>
      <c r="DC19" s="108">
        <v>36.097560975609753</v>
      </c>
      <c r="DD19" s="108">
        <v>36.683417085427124</v>
      </c>
      <c r="DE19" s="108">
        <v>33.653846153846132</v>
      </c>
      <c r="DF19" s="108">
        <v>18.131868131868131</v>
      </c>
      <c r="DG19" s="108">
        <v>18.285714285714278</v>
      </c>
      <c r="DH19" s="108">
        <v>-6.7415730337078656</v>
      </c>
      <c r="DI19" s="108">
        <v>20</v>
      </c>
      <c r="DJ19" s="108">
        <v>37.096774193548384</v>
      </c>
      <c r="DK19" s="108">
        <v>20.606060606060609</v>
      </c>
      <c r="DL19" s="108">
        <v>18.61702127659575</v>
      </c>
      <c r="DM19" s="108">
        <v>19.540229885057485</v>
      </c>
      <c r="DN19" s="108">
        <v>26.337448559670776</v>
      </c>
      <c r="DO19" s="108">
        <v>17.562724014336922</v>
      </c>
      <c r="DP19" s="108">
        <v>26.470588235294116</v>
      </c>
      <c r="DQ19" s="108">
        <v>14.02877697841727</v>
      </c>
      <c r="DR19" s="108">
        <v>20.465116279069775</v>
      </c>
      <c r="DS19" s="108">
        <v>32.367149758454104</v>
      </c>
      <c r="DT19" s="108">
        <v>48.192771084337352</v>
      </c>
      <c r="DU19" s="108">
        <v>33.771929824561397</v>
      </c>
      <c r="DV19" s="108">
        <v>-6.6666666666666714</v>
      </c>
      <c r="DW19" s="108">
        <v>-23.115577889447238</v>
      </c>
      <c r="DX19" s="108">
        <v>-24.663677130044846</v>
      </c>
      <c r="DY19" s="108">
        <v>4.3269230769230802</v>
      </c>
      <c r="DZ19" s="108">
        <v>-16.286644951140062</v>
      </c>
      <c r="EA19" s="108">
        <v>-10.060975609756099</v>
      </c>
      <c r="EB19" s="108">
        <v>-9.0116279069767558</v>
      </c>
      <c r="EC19" s="108">
        <v>-5.6782334384858046</v>
      </c>
      <c r="ED19" s="108">
        <v>-3.0888030888030897</v>
      </c>
      <c r="EE19" s="108">
        <v>-2.9197080291970821</v>
      </c>
      <c r="EF19" s="108">
        <v>-25.609756097560975</v>
      </c>
      <c r="EG19" s="108">
        <v>-3.2786885245901658</v>
      </c>
      <c r="EH19" s="108">
        <v>39.915966386554601</v>
      </c>
      <c r="EI19" s="108">
        <v>44.444444444444429</v>
      </c>
      <c r="EJ19" s="108">
        <v>65.476190476190453</v>
      </c>
      <c r="EK19" s="108">
        <v>27.649769585253452</v>
      </c>
      <c r="EL19" s="108">
        <v>24.5136186770428</v>
      </c>
      <c r="EM19" s="108">
        <v>20.338983050847446</v>
      </c>
      <c r="EN19" s="108">
        <v>23.322683706070293</v>
      </c>
      <c r="EO19" s="108">
        <v>21.404682274247506</v>
      </c>
      <c r="EP19" s="108">
        <v>25.099601593625493</v>
      </c>
      <c r="EQ19" s="108">
        <v>30.075187969924798</v>
      </c>
      <c r="ER19" s="108">
        <v>61.202185792349724</v>
      </c>
      <c r="ES19" s="108">
        <v>-5.7627118644067821</v>
      </c>
      <c r="ET19" s="108">
        <v>-85.585585585585591</v>
      </c>
      <c r="EU19" s="108">
        <v>-18.099547511312224</v>
      </c>
      <c r="EV19" s="108">
        <v>-32.374100719424462</v>
      </c>
      <c r="EW19" s="108">
        <v>-11.552346570397106</v>
      </c>
      <c r="EX19" s="108">
        <v>-24.6875</v>
      </c>
      <c r="EY19" s="108">
        <v>-20.281690140845072</v>
      </c>
      <c r="EZ19" s="108">
        <v>-13.989637305699489</v>
      </c>
      <c r="FA19" s="108">
        <v>-5.2341597796143162</v>
      </c>
      <c r="FB19" s="108">
        <v>33.121019108280251</v>
      </c>
      <c r="FC19" s="108">
        <v>29.479768786127181</v>
      </c>
      <c r="FD19" s="108">
        <v>-13.898305084745772</v>
      </c>
      <c r="FE19" s="108">
        <v>-16.546762589928051</v>
      </c>
      <c r="FF19" s="108">
        <v>425</v>
      </c>
      <c r="FG19" s="108">
        <v>13.812154696132595</v>
      </c>
      <c r="FH19" s="108">
        <v>35.106382978723389</v>
      </c>
      <c r="FI19" s="108">
        <v>11.83673469387756</v>
      </c>
      <c r="FJ19" s="108">
        <v>15.352697095435673</v>
      </c>
      <c r="FK19" s="108">
        <v>15.901060070671377</v>
      </c>
      <c r="FL19" s="108">
        <v>2.7108433734939581</v>
      </c>
      <c r="FM19" s="108">
        <v>-7.5581395348837219</v>
      </c>
      <c r="FN19" s="108">
        <v>-50</v>
      </c>
      <c r="FO19" s="108">
        <v>-45.982142857142861</v>
      </c>
      <c r="FP19" s="108">
        <v>1.1101287007873992</v>
      </c>
      <c r="FQ19" s="108">
        <v>-4.0050563448275796</v>
      </c>
      <c r="FR19" s="108">
        <v>6.4112663809523696</v>
      </c>
      <c r="FS19" s="108">
        <v>37.283801383495131</v>
      </c>
      <c r="FT19" s="108">
        <v>-1.8113798818897635</v>
      </c>
      <c r="FU19" s="108">
        <v>-13.241805456204389</v>
      </c>
      <c r="FV19" s="108">
        <v>4.6423165251798508</v>
      </c>
      <c r="FW19" s="108">
        <v>-3.3650260914634345</v>
      </c>
      <c r="FX19" s="108">
        <v>-8.5211414516129054</v>
      </c>
      <c r="FY19" s="108">
        <v>-5.4633436100628927</v>
      </c>
      <c r="FZ19" s="108">
        <v>19.018250722488034</v>
      </c>
      <c r="GA19" s="108">
        <v>2.8100673471074487</v>
      </c>
      <c r="GB19" s="108">
        <v>-7.7420148249522782</v>
      </c>
      <c r="GC19" s="108">
        <v>14.168174079036717</v>
      </c>
      <c r="GD19" s="302">
        <v>-1.331688028806596</v>
      </c>
      <c r="GE19" s="108"/>
      <c r="GF19" s="108">
        <v>2.4337836462043754</v>
      </c>
      <c r="GG19" s="108"/>
    </row>
    <row r="20" spans="1:189" s="120" customFormat="1" ht="27" customHeight="1">
      <c r="A20" s="98" t="str">
        <f>IF(I!$A$1=1,B20,C20)</f>
        <v>Чорні й кольорові метали та вироби з них</v>
      </c>
      <c r="B20" s="46" t="s">
        <v>10</v>
      </c>
      <c r="C20" s="47" t="s">
        <v>32</v>
      </c>
      <c r="D20" s="48">
        <v>196</v>
      </c>
      <c r="E20" s="49">
        <v>231</v>
      </c>
      <c r="F20" s="49">
        <v>276</v>
      </c>
      <c r="G20" s="49">
        <v>304</v>
      </c>
      <c r="H20" s="49">
        <v>284</v>
      </c>
      <c r="I20" s="49">
        <v>319</v>
      </c>
      <c r="J20" s="49">
        <v>367</v>
      </c>
      <c r="K20" s="49">
        <v>388</v>
      </c>
      <c r="L20" s="49">
        <v>374</v>
      </c>
      <c r="M20" s="49">
        <v>412</v>
      </c>
      <c r="N20" s="49">
        <v>403</v>
      </c>
      <c r="O20" s="49">
        <v>434</v>
      </c>
      <c r="P20" s="49">
        <v>266</v>
      </c>
      <c r="Q20" s="49">
        <v>388</v>
      </c>
      <c r="R20" s="49">
        <v>454</v>
      </c>
      <c r="S20" s="49">
        <v>422</v>
      </c>
      <c r="T20" s="49">
        <v>448</v>
      </c>
      <c r="U20" s="49">
        <v>477</v>
      </c>
      <c r="V20" s="49">
        <v>531</v>
      </c>
      <c r="W20" s="49">
        <v>568</v>
      </c>
      <c r="X20" s="49">
        <v>522</v>
      </c>
      <c r="Y20" s="49">
        <v>509</v>
      </c>
      <c r="Z20" s="49">
        <v>489</v>
      </c>
      <c r="AA20" s="49">
        <v>448</v>
      </c>
      <c r="AB20" s="49">
        <v>326</v>
      </c>
      <c r="AC20" s="49">
        <v>354</v>
      </c>
      <c r="AD20" s="49">
        <v>413</v>
      </c>
      <c r="AE20" s="49">
        <v>450</v>
      </c>
      <c r="AF20" s="49">
        <v>496</v>
      </c>
      <c r="AG20" s="49">
        <v>421</v>
      </c>
      <c r="AH20" s="49">
        <v>454</v>
      </c>
      <c r="AI20" s="49">
        <v>489</v>
      </c>
      <c r="AJ20" s="49">
        <v>434</v>
      </c>
      <c r="AK20" s="49">
        <v>466</v>
      </c>
      <c r="AL20" s="49">
        <v>395</v>
      </c>
      <c r="AM20" s="49">
        <v>381</v>
      </c>
      <c r="AN20" s="49">
        <v>283</v>
      </c>
      <c r="AO20" s="49">
        <v>313</v>
      </c>
      <c r="AP20" s="49">
        <v>332</v>
      </c>
      <c r="AQ20" s="49">
        <v>432</v>
      </c>
      <c r="AR20" s="49">
        <v>359</v>
      </c>
      <c r="AS20" s="49">
        <v>392</v>
      </c>
      <c r="AT20" s="49">
        <v>452</v>
      </c>
      <c r="AU20" s="49">
        <v>421</v>
      </c>
      <c r="AV20" s="49">
        <v>414</v>
      </c>
      <c r="AW20" s="49">
        <v>416</v>
      </c>
      <c r="AX20" s="49">
        <v>361</v>
      </c>
      <c r="AY20" s="49">
        <v>377</v>
      </c>
      <c r="AZ20" s="49">
        <v>257</v>
      </c>
      <c r="BA20" s="49">
        <v>273</v>
      </c>
      <c r="BB20" s="49">
        <v>267</v>
      </c>
      <c r="BC20" s="49">
        <v>284</v>
      </c>
      <c r="BD20" s="49">
        <v>257</v>
      </c>
      <c r="BE20" s="49">
        <v>252</v>
      </c>
      <c r="BF20" s="49">
        <v>319</v>
      </c>
      <c r="BG20" s="49">
        <v>258</v>
      </c>
      <c r="BH20" s="49">
        <v>295</v>
      </c>
      <c r="BI20" s="49">
        <v>280</v>
      </c>
      <c r="BJ20" s="49">
        <v>238</v>
      </c>
      <c r="BK20" s="49">
        <v>228</v>
      </c>
      <c r="BL20" s="49">
        <v>116</v>
      </c>
      <c r="BM20" s="49">
        <v>143</v>
      </c>
      <c r="BN20" s="49">
        <v>148</v>
      </c>
      <c r="BO20" s="49">
        <v>149</v>
      </c>
      <c r="BP20" s="49">
        <v>141</v>
      </c>
      <c r="BQ20" s="49">
        <v>171</v>
      </c>
      <c r="BR20" s="49">
        <v>186</v>
      </c>
      <c r="BS20" s="49">
        <v>175</v>
      </c>
      <c r="BT20" s="49">
        <v>178</v>
      </c>
      <c r="BU20" s="49">
        <v>176</v>
      </c>
      <c r="BV20" s="49">
        <v>172</v>
      </c>
      <c r="BW20" s="49">
        <v>142</v>
      </c>
      <c r="BX20" s="49">
        <v>118</v>
      </c>
      <c r="BY20" s="49">
        <v>155</v>
      </c>
      <c r="BZ20" s="49">
        <v>174</v>
      </c>
      <c r="CA20" s="49">
        <v>169</v>
      </c>
      <c r="CB20" s="49">
        <v>175</v>
      </c>
      <c r="CC20" s="49">
        <v>187</v>
      </c>
      <c r="CD20" s="49">
        <v>197</v>
      </c>
      <c r="CE20" s="49">
        <v>220</v>
      </c>
      <c r="CF20" s="49">
        <v>199</v>
      </c>
      <c r="CG20" s="49">
        <v>214</v>
      </c>
      <c r="CH20" s="49">
        <v>186</v>
      </c>
      <c r="CI20" s="49">
        <v>198</v>
      </c>
      <c r="CJ20" s="49">
        <v>153</v>
      </c>
      <c r="CK20" s="49">
        <v>193</v>
      </c>
      <c r="CL20" s="49">
        <v>225</v>
      </c>
      <c r="CM20" s="49">
        <v>217</v>
      </c>
      <c r="CN20" s="49">
        <v>251</v>
      </c>
      <c r="CO20" s="49">
        <v>254</v>
      </c>
      <c r="CP20" s="49">
        <v>247</v>
      </c>
      <c r="CQ20" s="49">
        <v>259</v>
      </c>
      <c r="CR20" s="49">
        <v>273</v>
      </c>
      <c r="CS20" s="49">
        <v>283</v>
      </c>
      <c r="CT20" s="49">
        <v>253</v>
      </c>
      <c r="CU20" s="49">
        <v>270</v>
      </c>
      <c r="CV20" s="49">
        <v>214</v>
      </c>
      <c r="CW20" s="49">
        <v>247</v>
      </c>
      <c r="CX20" s="49">
        <v>254</v>
      </c>
      <c r="CY20" s="49">
        <v>251</v>
      </c>
      <c r="CZ20" s="49">
        <v>302</v>
      </c>
      <c r="DA20" s="49">
        <v>257</v>
      </c>
      <c r="DB20" s="49">
        <v>323</v>
      </c>
      <c r="DC20" s="49">
        <v>340</v>
      </c>
      <c r="DD20" s="49">
        <v>294</v>
      </c>
      <c r="DE20" s="49">
        <v>373</v>
      </c>
      <c r="DF20" s="49">
        <v>304</v>
      </c>
      <c r="DG20" s="49">
        <v>272</v>
      </c>
      <c r="DH20" s="49">
        <v>216</v>
      </c>
      <c r="DI20" s="49">
        <v>258</v>
      </c>
      <c r="DJ20" s="49">
        <v>273</v>
      </c>
      <c r="DK20" s="49">
        <v>317</v>
      </c>
      <c r="DL20" s="49">
        <v>321</v>
      </c>
      <c r="DM20" s="49">
        <v>273</v>
      </c>
      <c r="DN20" s="49">
        <v>355</v>
      </c>
      <c r="DO20" s="49">
        <v>315</v>
      </c>
      <c r="DP20" s="49">
        <v>315</v>
      </c>
      <c r="DQ20" s="49">
        <v>332</v>
      </c>
      <c r="DR20" s="49">
        <v>275</v>
      </c>
      <c r="DS20" s="49">
        <v>267</v>
      </c>
      <c r="DT20" s="49">
        <v>203</v>
      </c>
      <c r="DU20" s="69">
        <v>230</v>
      </c>
      <c r="DV20" s="69">
        <v>250</v>
      </c>
      <c r="DW20" s="69">
        <v>200</v>
      </c>
      <c r="DX20" s="69">
        <v>212</v>
      </c>
      <c r="DY20" s="69">
        <v>244</v>
      </c>
      <c r="DZ20" s="69">
        <v>273</v>
      </c>
      <c r="EA20" s="69">
        <v>269</v>
      </c>
      <c r="EB20" s="69">
        <v>286</v>
      </c>
      <c r="EC20" s="69">
        <v>300</v>
      </c>
      <c r="ED20" s="69">
        <v>267</v>
      </c>
      <c r="EE20" s="69">
        <v>274</v>
      </c>
      <c r="EF20" s="69">
        <v>197</v>
      </c>
      <c r="EG20" s="69">
        <v>240</v>
      </c>
      <c r="EH20" s="69">
        <v>300</v>
      </c>
      <c r="EI20" s="69">
        <v>302</v>
      </c>
      <c r="EJ20" s="69">
        <v>323</v>
      </c>
      <c r="EK20" s="69">
        <v>351</v>
      </c>
      <c r="EL20" s="69">
        <v>381</v>
      </c>
      <c r="EM20" s="69">
        <v>423</v>
      </c>
      <c r="EN20" s="69">
        <v>423</v>
      </c>
      <c r="EO20" s="69">
        <v>410</v>
      </c>
      <c r="EP20" s="69">
        <v>448</v>
      </c>
      <c r="EQ20" s="69">
        <v>423</v>
      </c>
      <c r="ER20" s="69">
        <v>313</v>
      </c>
      <c r="ES20" s="69">
        <v>309</v>
      </c>
      <c r="ET20" s="69">
        <v>49</v>
      </c>
      <c r="EU20" s="69">
        <v>83</v>
      </c>
      <c r="EV20" s="69">
        <v>127</v>
      </c>
      <c r="EW20" s="69">
        <v>177</v>
      </c>
      <c r="EX20" s="69">
        <v>231</v>
      </c>
      <c r="EY20" s="69">
        <v>228</v>
      </c>
      <c r="EZ20" s="69">
        <v>241</v>
      </c>
      <c r="FA20" s="69">
        <v>257</v>
      </c>
      <c r="FB20" s="69">
        <v>236</v>
      </c>
      <c r="FC20" s="69">
        <v>236</v>
      </c>
      <c r="FD20" s="69">
        <v>185</v>
      </c>
      <c r="FE20" s="69">
        <v>225</v>
      </c>
      <c r="FF20" s="69">
        <v>250</v>
      </c>
      <c r="FG20" s="69">
        <v>220</v>
      </c>
      <c r="FH20" s="69">
        <v>271</v>
      </c>
      <c r="FI20" s="69">
        <v>280</v>
      </c>
      <c r="FJ20" s="69">
        <v>284</v>
      </c>
      <c r="FK20" s="69">
        <v>321</v>
      </c>
      <c r="FL20" s="69">
        <v>311</v>
      </c>
      <c r="FM20" s="69">
        <v>343</v>
      </c>
      <c r="FN20" s="69">
        <v>292</v>
      </c>
      <c r="FO20" s="69">
        <v>291</v>
      </c>
      <c r="FP20" s="49">
        <v>285.00931792000006</v>
      </c>
      <c r="FQ20" s="69">
        <v>270.13807014999998</v>
      </c>
      <c r="FR20" s="69">
        <v>304.37257611000001</v>
      </c>
      <c r="FS20" s="69">
        <v>340.46641347999997</v>
      </c>
      <c r="FT20" s="69">
        <v>346.55037021000004</v>
      </c>
      <c r="FU20" s="69">
        <v>331.47057530999996</v>
      </c>
      <c r="FV20" s="69">
        <v>342.64656366000003</v>
      </c>
      <c r="FW20" s="69">
        <v>328.99601199999995</v>
      </c>
      <c r="FX20" s="69">
        <v>309.01752152999995</v>
      </c>
      <c r="FY20" s="69">
        <v>348.99512227999992</v>
      </c>
      <c r="FZ20" s="69">
        <v>292.24125576</v>
      </c>
      <c r="GA20" s="69">
        <v>296.39717063000006</v>
      </c>
      <c r="GB20" s="49">
        <v>287.50427003999994</v>
      </c>
      <c r="GC20" s="69">
        <v>280.58157103000019</v>
      </c>
      <c r="GD20" s="304">
        <v>555.14738807000003</v>
      </c>
      <c r="GE20" s="154">
        <v>5.5990659412002017</v>
      </c>
      <c r="GF20" s="49">
        <v>568.08584107000013</v>
      </c>
      <c r="GG20" s="154">
        <v>5.0976834266870075</v>
      </c>
    </row>
    <row r="21" spans="1:189" s="120" customFormat="1" ht="27" customHeight="1">
      <c r="A21" s="96" t="str">
        <f>IF(I!$A$1=1,B21,C21)</f>
        <v>Зміна до відповідного періоду минулого року, %</v>
      </c>
      <c r="B21" s="36" t="s">
        <v>3</v>
      </c>
      <c r="C21" s="37" t="s">
        <v>25</v>
      </c>
      <c r="D21" s="38">
        <v>65.2227024090989</v>
      </c>
      <c r="E21" s="39">
        <v>39.291305967384886</v>
      </c>
      <c r="F21" s="39">
        <v>39.141746770356292</v>
      </c>
      <c r="G21" s="39">
        <v>47.35996416257737</v>
      </c>
      <c r="H21" s="39">
        <v>51.155817238398583</v>
      </c>
      <c r="I21" s="39">
        <v>46.112412004679868</v>
      </c>
      <c r="J21" s="39">
        <v>38.156595343506183</v>
      </c>
      <c r="K21" s="39">
        <v>70.030604467648971</v>
      </c>
      <c r="L21" s="39">
        <v>45.025348292321894</v>
      </c>
      <c r="M21" s="39">
        <v>60.354257337800448</v>
      </c>
      <c r="N21" s="39">
        <v>67.744529124891386</v>
      </c>
      <c r="O21" s="39">
        <v>78.667636529728952</v>
      </c>
      <c r="P21" s="108">
        <v>35.714285714285722</v>
      </c>
      <c r="Q21" s="108">
        <v>67.96536796536796</v>
      </c>
      <c r="R21" s="108">
        <v>64.492753623188406</v>
      </c>
      <c r="S21" s="108">
        <v>38.815789473684191</v>
      </c>
      <c r="T21" s="108">
        <v>57.746478873239425</v>
      </c>
      <c r="U21" s="108">
        <v>49.529780564263319</v>
      </c>
      <c r="V21" s="108">
        <v>44.686648501362384</v>
      </c>
      <c r="W21" s="108">
        <v>46.391752577319579</v>
      </c>
      <c r="X21" s="108">
        <v>39.572192513368975</v>
      </c>
      <c r="Y21" s="108">
        <v>23.543689320388353</v>
      </c>
      <c r="Z21" s="108">
        <v>21.339950372208435</v>
      </c>
      <c r="AA21" s="108">
        <v>3.2258064516128968</v>
      </c>
      <c r="AB21" s="108">
        <v>22.556390977443613</v>
      </c>
      <c r="AC21" s="108">
        <v>-8.7628865979381487</v>
      </c>
      <c r="AD21" s="108">
        <v>-9.030837004405285</v>
      </c>
      <c r="AE21" s="108">
        <v>6.6350710900473899</v>
      </c>
      <c r="AF21" s="108">
        <v>10.714285714285722</v>
      </c>
      <c r="AG21" s="108">
        <v>-11.740041928721183</v>
      </c>
      <c r="AH21" s="108">
        <v>-14.500941619585689</v>
      </c>
      <c r="AI21" s="108">
        <v>-13.908450704225345</v>
      </c>
      <c r="AJ21" s="108">
        <v>-16.858237547892713</v>
      </c>
      <c r="AK21" s="108">
        <v>-8.4479371316306384</v>
      </c>
      <c r="AL21" s="108">
        <v>-19.222903885480562</v>
      </c>
      <c r="AM21" s="108">
        <v>-14.955357142857139</v>
      </c>
      <c r="AN21" s="108">
        <v>-13.190184049079761</v>
      </c>
      <c r="AO21" s="108">
        <v>-11.581920903954796</v>
      </c>
      <c r="AP21" s="108">
        <v>-19.61259079903148</v>
      </c>
      <c r="AQ21" s="108">
        <v>-4</v>
      </c>
      <c r="AR21" s="108">
        <v>-27.620967741935488</v>
      </c>
      <c r="AS21" s="108">
        <v>-6.8883610451306367</v>
      </c>
      <c r="AT21" s="108">
        <v>-0.44052863436124312</v>
      </c>
      <c r="AU21" s="108">
        <v>-13.905930470347656</v>
      </c>
      <c r="AV21" s="108">
        <v>-4.608294930875573</v>
      </c>
      <c r="AW21" s="108">
        <v>-10.72961373390558</v>
      </c>
      <c r="AX21" s="108">
        <v>-8.607594936708864</v>
      </c>
      <c r="AY21" s="108">
        <v>-1.0498687664042023</v>
      </c>
      <c r="AZ21" s="108">
        <v>-9.1872791519434571</v>
      </c>
      <c r="BA21" s="108">
        <v>-12.779552715654958</v>
      </c>
      <c r="BB21" s="108">
        <v>-19.578313253012041</v>
      </c>
      <c r="BC21" s="108">
        <v>-34.259259259259252</v>
      </c>
      <c r="BD21" s="108">
        <v>-28.412256267409475</v>
      </c>
      <c r="BE21" s="108">
        <v>-35.714285714285708</v>
      </c>
      <c r="BF21" s="108">
        <v>-29.424778761061944</v>
      </c>
      <c r="BG21" s="108">
        <v>-38.717339667458425</v>
      </c>
      <c r="BH21" s="108">
        <v>-28.74396135265701</v>
      </c>
      <c r="BI21" s="108">
        <v>-32.692307692307693</v>
      </c>
      <c r="BJ21" s="108">
        <v>-34.072022160664815</v>
      </c>
      <c r="BK21" s="108">
        <v>-39.522546419098148</v>
      </c>
      <c r="BL21" s="108">
        <v>-54.863813229571981</v>
      </c>
      <c r="BM21" s="108">
        <v>-47.619047619047613</v>
      </c>
      <c r="BN21" s="108">
        <v>-44.569288389513105</v>
      </c>
      <c r="BO21" s="108">
        <v>-47.535211267605639</v>
      </c>
      <c r="BP21" s="108">
        <v>-45.136186770428012</v>
      </c>
      <c r="BQ21" s="108">
        <v>-32.142857142857139</v>
      </c>
      <c r="BR21" s="108">
        <v>-41.692789968652036</v>
      </c>
      <c r="BS21" s="108">
        <v>-32.170542635658919</v>
      </c>
      <c r="BT21" s="108">
        <v>-39.66101694915254</v>
      </c>
      <c r="BU21" s="108">
        <v>-37.142857142857146</v>
      </c>
      <c r="BV21" s="108">
        <v>-27.731092436974791</v>
      </c>
      <c r="BW21" s="108">
        <v>-37.719298245614027</v>
      </c>
      <c r="BX21" s="108">
        <v>1.7241379310344769</v>
      </c>
      <c r="BY21" s="108">
        <v>8.3916083916084006</v>
      </c>
      <c r="BZ21" s="108">
        <v>17.567567567567565</v>
      </c>
      <c r="CA21" s="108">
        <v>13.422818791946312</v>
      </c>
      <c r="CB21" s="108">
        <v>24.113475177304949</v>
      </c>
      <c r="CC21" s="108">
        <v>9.3567251461988263</v>
      </c>
      <c r="CD21" s="108">
        <v>5.9139784946236489</v>
      </c>
      <c r="CE21" s="108">
        <v>25.714285714285708</v>
      </c>
      <c r="CF21" s="108">
        <v>11.797752808988761</v>
      </c>
      <c r="CG21" s="108">
        <v>21.590909090909079</v>
      </c>
      <c r="CH21" s="108">
        <v>8.1395348837209269</v>
      </c>
      <c r="CI21" s="108">
        <v>39.436619718309856</v>
      </c>
      <c r="CJ21" s="108">
        <v>29.661016949152554</v>
      </c>
      <c r="CK21" s="108">
        <v>24.516129032258064</v>
      </c>
      <c r="CL21" s="108">
        <v>29.310344827586221</v>
      </c>
      <c r="CM21" s="108">
        <v>28.402366863905314</v>
      </c>
      <c r="CN21" s="108">
        <v>43.428571428571445</v>
      </c>
      <c r="CO21" s="108">
        <v>35.828877005347607</v>
      </c>
      <c r="CP21" s="108">
        <v>25.380710659898483</v>
      </c>
      <c r="CQ21" s="108">
        <v>17.72727272727272</v>
      </c>
      <c r="CR21" s="108">
        <v>37.185929648241199</v>
      </c>
      <c r="CS21" s="108">
        <v>32.242990654205613</v>
      </c>
      <c r="CT21" s="108">
        <v>36.021505376344066</v>
      </c>
      <c r="CU21" s="108">
        <v>36.363636363636346</v>
      </c>
      <c r="CV21" s="108">
        <v>39.86928104575162</v>
      </c>
      <c r="CW21" s="108">
        <v>27.979274611398978</v>
      </c>
      <c r="CX21" s="108">
        <v>12.888888888888886</v>
      </c>
      <c r="CY21" s="108">
        <v>15.668202764976954</v>
      </c>
      <c r="CZ21" s="108">
        <v>20.318725099601593</v>
      </c>
      <c r="DA21" s="108">
        <v>1.1811023622047259</v>
      </c>
      <c r="DB21" s="108">
        <v>30.769230769230774</v>
      </c>
      <c r="DC21" s="108">
        <v>31.274131274131264</v>
      </c>
      <c r="DD21" s="108">
        <v>7.6923076923076934</v>
      </c>
      <c r="DE21" s="108">
        <v>31.802120141342755</v>
      </c>
      <c r="DF21" s="108">
        <v>20.158102766798407</v>
      </c>
      <c r="DG21" s="108">
        <v>0.74074074074073337</v>
      </c>
      <c r="DH21" s="108">
        <v>0.93457943925233167</v>
      </c>
      <c r="DI21" s="108">
        <v>4.4534412955465683</v>
      </c>
      <c r="DJ21" s="108">
        <v>7.4803149606299257</v>
      </c>
      <c r="DK21" s="108">
        <v>26.294820717131472</v>
      </c>
      <c r="DL21" s="108">
        <v>6.2913907284768129</v>
      </c>
      <c r="DM21" s="108">
        <v>6.2256809338521464</v>
      </c>
      <c r="DN21" s="108">
        <v>9.9071207430340564</v>
      </c>
      <c r="DO21" s="108">
        <v>-7.3529411764705799</v>
      </c>
      <c r="DP21" s="108">
        <v>7.1428571428571388</v>
      </c>
      <c r="DQ21" s="108">
        <v>-10.991957104557642</v>
      </c>
      <c r="DR21" s="108">
        <v>-9.5394736842105345</v>
      </c>
      <c r="DS21" s="108">
        <v>-1.8382352941176521</v>
      </c>
      <c r="DT21" s="108">
        <v>-6.018518518518519</v>
      </c>
      <c r="DU21" s="108">
        <v>-10.852713178294564</v>
      </c>
      <c r="DV21" s="108">
        <v>-8.4249084249084234</v>
      </c>
      <c r="DW21" s="108">
        <v>-36.90851735015773</v>
      </c>
      <c r="DX21" s="108">
        <v>-33.956386292834893</v>
      </c>
      <c r="DY21" s="108">
        <v>-10.622710622710613</v>
      </c>
      <c r="DZ21" s="108">
        <v>-23.098591549295776</v>
      </c>
      <c r="EA21" s="108">
        <v>-14.603174603174608</v>
      </c>
      <c r="EB21" s="108">
        <v>-9.2063492063492021</v>
      </c>
      <c r="EC21" s="108">
        <v>-9.6385542168674618</v>
      </c>
      <c r="ED21" s="108">
        <v>-2.9090909090909065</v>
      </c>
      <c r="EE21" s="108">
        <v>2.6217228464419549</v>
      </c>
      <c r="EF21" s="108">
        <v>-2.9556650246305338</v>
      </c>
      <c r="EG21" s="108">
        <v>4.3478260869565162</v>
      </c>
      <c r="EH21" s="108">
        <v>20</v>
      </c>
      <c r="EI21" s="108">
        <v>51</v>
      </c>
      <c r="EJ21" s="108">
        <v>52.358490566037744</v>
      </c>
      <c r="EK21" s="108">
        <v>43.852459016393453</v>
      </c>
      <c r="EL21" s="108">
        <v>39.560439560439562</v>
      </c>
      <c r="EM21" s="108">
        <v>57.249070631970255</v>
      </c>
      <c r="EN21" s="108">
        <v>47.902097902097893</v>
      </c>
      <c r="EO21" s="108">
        <v>36.666666666666657</v>
      </c>
      <c r="EP21" s="108">
        <v>67.790262172284656</v>
      </c>
      <c r="EQ21" s="108">
        <v>54.379562043795602</v>
      </c>
      <c r="ER21" s="108">
        <v>58.883248730964453</v>
      </c>
      <c r="ES21" s="108">
        <v>28.75</v>
      </c>
      <c r="ET21" s="108">
        <v>-83.666666666666671</v>
      </c>
      <c r="EU21" s="108">
        <v>-72.516556291390728</v>
      </c>
      <c r="EV21" s="108">
        <v>-60.681114551083596</v>
      </c>
      <c r="EW21" s="108">
        <v>-49.572649572649574</v>
      </c>
      <c r="EX21" s="108">
        <v>-39.370078740157474</v>
      </c>
      <c r="EY21" s="108">
        <v>-46.099290780141843</v>
      </c>
      <c r="EZ21" s="108">
        <v>-43.026004728132385</v>
      </c>
      <c r="FA21" s="108">
        <v>-37.31707317073171</v>
      </c>
      <c r="FB21" s="108">
        <v>-47.321428571428569</v>
      </c>
      <c r="FC21" s="108">
        <v>-44.208037825059101</v>
      </c>
      <c r="FD21" s="108">
        <v>-40.894568690095845</v>
      </c>
      <c r="FE21" s="108">
        <v>-27.184466019417471</v>
      </c>
      <c r="FF21" s="108">
        <v>410.20408163265307</v>
      </c>
      <c r="FG21" s="108">
        <v>165.06024096385545</v>
      </c>
      <c r="FH21" s="108">
        <v>113.38582677165357</v>
      </c>
      <c r="FI21" s="108">
        <v>58.192090395480221</v>
      </c>
      <c r="FJ21" s="108">
        <v>22.943722943722932</v>
      </c>
      <c r="FK21" s="108">
        <v>40.78947368421052</v>
      </c>
      <c r="FL21" s="108">
        <v>29.045643153526981</v>
      </c>
      <c r="FM21" s="108">
        <v>33.463035019455248</v>
      </c>
      <c r="FN21" s="108">
        <v>23.728813559322035</v>
      </c>
      <c r="FO21" s="108">
        <v>23.305084745762713</v>
      </c>
      <c r="FP21" s="108">
        <v>54.059090767567596</v>
      </c>
      <c r="FQ21" s="108">
        <v>20.061364511111094</v>
      </c>
      <c r="FR21" s="108">
        <v>21.749030443999999</v>
      </c>
      <c r="FS21" s="108">
        <v>54.757460672727262</v>
      </c>
      <c r="FT21" s="108">
        <v>27.878365391143916</v>
      </c>
      <c r="FU21" s="108">
        <v>18.382348324999981</v>
      </c>
      <c r="FV21" s="108">
        <v>20.650198471831004</v>
      </c>
      <c r="FW21" s="108">
        <v>2.4909694704049627</v>
      </c>
      <c r="FX21" s="108">
        <v>-0.63745288424438229</v>
      </c>
      <c r="FY21" s="108">
        <v>1.7478490612244713</v>
      </c>
      <c r="FZ21" s="108">
        <v>8.2621835616450312E-2</v>
      </c>
      <c r="GA21" s="108">
        <v>1.8546978109965835</v>
      </c>
      <c r="GB21" s="108">
        <v>0.87539317598739785</v>
      </c>
      <c r="GC21" s="108">
        <v>3.8659863358767836</v>
      </c>
      <c r="GD21" s="302">
        <v>35.401801968292688</v>
      </c>
      <c r="GE21" s="108"/>
      <c r="GF21" s="108">
        <v>2.3306338601324086</v>
      </c>
      <c r="GG21" s="108"/>
    </row>
    <row r="22" spans="1:189" s="120" customFormat="1" ht="27" customHeight="1">
      <c r="A22" s="98" t="str">
        <f>IF(I!$A$1=1,B22,C22)</f>
        <v xml:space="preserve">Машини, устаткування, транспортні засоби та прилади </v>
      </c>
      <c r="B22" s="46" t="s">
        <v>11</v>
      </c>
      <c r="C22" s="47" t="s">
        <v>33</v>
      </c>
      <c r="D22" s="48">
        <v>462</v>
      </c>
      <c r="E22" s="49">
        <v>624</v>
      </c>
      <c r="F22" s="49">
        <v>884</v>
      </c>
      <c r="G22" s="49">
        <v>794</v>
      </c>
      <c r="H22" s="49">
        <v>766</v>
      </c>
      <c r="I22" s="49">
        <v>895</v>
      </c>
      <c r="J22" s="49">
        <v>1098</v>
      </c>
      <c r="K22" s="49">
        <v>1079</v>
      </c>
      <c r="L22" s="49">
        <v>1199</v>
      </c>
      <c r="M22" s="49">
        <v>1248</v>
      </c>
      <c r="N22" s="49">
        <v>1326</v>
      </c>
      <c r="O22" s="49">
        <v>1424</v>
      </c>
      <c r="P22" s="49">
        <v>866</v>
      </c>
      <c r="Q22" s="49">
        <v>1216</v>
      </c>
      <c r="R22" s="49">
        <v>1437</v>
      </c>
      <c r="S22" s="49">
        <v>1290</v>
      </c>
      <c r="T22" s="49">
        <v>1528</v>
      </c>
      <c r="U22" s="49">
        <v>1546</v>
      </c>
      <c r="V22" s="49">
        <v>1702</v>
      </c>
      <c r="W22" s="49">
        <v>1836</v>
      </c>
      <c r="X22" s="49">
        <v>1712</v>
      </c>
      <c r="Y22" s="49">
        <v>1961</v>
      </c>
      <c r="Z22" s="49">
        <v>2045</v>
      </c>
      <c r="AA22" s="49">
        <v>2069</v>
      </c>
      <c r="AB22" s="49">
        <v>1076</v>
      </c>
      <c r="AC22" s="49">
        <v>1502</v>
      </c>
      <c r="AD22" s="49">
        <v>1790</v>
      </c>
      <c r="AE22" s="49">
        <v>1940</v>
      </c>
      <c r="AF22" s="49">
        <v>2245</v>
      </c>
      <c r="AG22" s="49">
        <v>1610</v>
      </c>
      <c r="AH22" s="49">
        <v>1770</v>
      </c>
      <c r="AI22" s="49">
        <v>1756</v>
      </c>
      <c r="AJ22" s="49">
        <v>1561</v>
      </c>
      <c r="AK22" s="49">
        <v>1891</v>
      </c>
      <c r="AL22" s="49">
        <v>1597</v>
      </c>
      <c r="AM22" s="49">
        <v>2274</v>
      </c>
      <c r="AN22" s="49">
        <v>997</v>
      </c>
      <c r="AO22" s="49">
        <v>1528</v>
      </c>
      <c r="AP22" s="49">
        <v>1741</v>
      </c>
      <c r="AQ22" s="49">
        <v>1687</v>
      </c>
      <c r="AR22" s="49">
        <v>1325</v>
      </c>
      <c r="AS22" s="49">
        <v>1458</v>
      </c>
      <c r="AT22" s="49">
        <v>1706</v>
      </c>
      <c r="AU22" s="49">
        <v>1752</v>
      </c>
      <c r="AV22" s="49">
        <v>1327</v>
      </c>
      <c r="AW22" s="49">
        <v>1517</v>
      </c>
      <c r="AX22" s="49">
        <v>1466</v>
      </c>
      <c r="AY22" s="49">
        <v>1650</v>
      </c>
      <c r="AZ22" s="49">
        <v>759</v>
      </c>
      <c r="BA22" s="49">
        <v>1044</v>
      </c>
      <c r="BB22" s="49">
        <v>974</v>
      </c>
      <c r="BC22" s="49">
        <v>889</v>
      </c>
      <c r="BD22" s="49">
        <v>855</v>
      </c>
      <c r="BE22" s="49">
        <v>852</v>
      </c>
      <c r="BF22" s="49">
        <v>1023</v>
      </c>
      <c r="BG22" s="49">
        <v>796</v>
      </c>
      <c r="BH22" s="49">
        <v>906</v>
      </c>
      <c r="BI22" s="49">
        <v>852</v>
      </c>
      <c r="BJ22" s="49">
        <v>847</v>
      </c>
      <c r="BK22" s="49">
        <v>927</v>
      </c>
      <c r="BL22" s="49">
        <v>439</v>
      </c>
      <c r="BM22" s="49">
        <v>521</v>
      </c>
      <c r="BN22" s="49">
        <v>601</v>
      </c>
      <c r="BO22" s="49">
        <v>522</v>
      </c>
      <c r="BP22" s="49">
        <v>480</v>
      </c>
      <c r="BQ22" s="49">
        <v>568</v>
      </c>
      <c r="BR22" s="49">
        <v>693</v>
      </c>
      <c r="BS22" s="49">
        <v>657</v>
      </c>
      <c r="BT22" s="49">
        <v>750</v>
      </c>
      <c r="BU22" s="49">
        <v>689</v>
      </c>
      <c r="BV22" s="49">
        <v>762</v>
      </c>
      <c r="BW22" s="49">
        <v>822</v>
      </c>
      <c r="BX22" s="49">
        <v>458</v>
      </c>
      <c r="BY22" s="49">
        <v>693</v>
      </c>
      <c r="BZ22" s="49">
        <v>835</v>
      </c>
      <c r="CA22" s="49">
        <v>828</v>
      </c>
      <c r="CB22" s="49">
        <v>753</v>
      </c>
      <c r="CC22" s="49">
        <v>810</v>
      </c>
      <c r="CD22" s="49">
        <v>920</v>
      </c>
      <c r="CE22" s="49">
        <v>1036</v>
      </c>
      <c r="CF22" s="49">
        <v>897</v>
      </c>
      <c r="CG22" s="49">
        <v>927</v>
      </c>
      <c r="CH22" s="49">
        <v>1060</v>
      </c>
      <c r="CI22" s="49">
        <v>1136</v>
      </c>
      <c r="CJ22" s="49">
        <v>738</v>
      </c>
      <c r="CK22" s="49">
        <v>843</v>
      </c>
      <c r="CL22" s="49">
        <v>1261</v>
      </c>
      <c r="CM22" s="49">
        <v>993</v>
      </c>
      <c r="CN22" s="49">
        <v>1114</v>
      </c>
      <c r="CO22" s="49">
        <v>1145</v>
      </c>
      <c r="CP22" s="49">
        <v>1183</v>
      </c>
      <c r="CQ22" s="49">
        <v>1178</v>
      </c>
      <c r="CR22" s="49">
        <v>1171</v>
      </c>
      <c r="CS22" s="49">
        <v>1234</v>
      </c>
      <c r="CT22" s="49">
        <v>1282</v>
      </c>
      <c r="CU22" s="49">
        <v>1427</v>
      </c>
      <c r="CV22" s="49">
        <v>976</v>
      </c>
      <c r="CW22" s="49">
        <v>1087</v>
      </c>
      <c r="CX22" s="49">
        <v>1214</v>
      </c>
      <c r="CY22" s="49">
        <v>1211</v>
      </c>
      <c r="CZ22" s="49">
        <v>1312</v>
      </c>
      <c r="DA22" s="49">
        <v>1145</v>
      </c>
      <c r="DB22" s="49">
        <v>1373</v>
      </c>
      <c r="DC22" s="49">
        <v>1419</v>
      </c>
      <c r="DD22" s="49">
        <v>1436</v>
      </c>
      <c r="DE22" s="49">
        <v>1661</v>
      </c>
      <c r="DF22" s="49">
        <v>1584</v>
      </c>
      <c r="DG22" s="49">
        <v>1574</v>
      </c>
      <c r="DH22" s="49">
        <v>1187</v>
      </c>
      <c r="DI22" s="49">
        <v>1515</v>
      </c>
      <c r="DJ22" s="49">
        <v>1386</v>
      </c>
      <c r="DK22" s="49">
        <v>1306</v>
      </c>
      <c r="DL22" s="49">
        <v>1546</v>
      </c>
      <c r="DM22" s="49">
        <v>1472</v>
      </c>
      <c r="DN22" s="49">
        <v>1876</v>
      </c>
      <c r="DO22" s="49">
        <v>1777</v>
      </c>
      <c r="DP22" s="49">
        <v>1675</v>
      </c>
      <c r="DQ22" s="49">
        <v>1989</v>
      </c>
      <c r="DR22" s="49">
        <v>1815</v>
      </c>
      <c r="DS22" s="49">
        <v>1817</v>
      </c>
      <c r="DT22" s="49">
        <v>1186</v>
      </c>
      <c r="DU22" s="69">
        <v>1326</v>
      </c>
      <c r="DV22" s="69">
        <v>1354</v>
      </c>
      <c r="DW22" s="69">
        <v>935</v>
      </c>
      <c r="DX22" s="69">
        <v>1157</v>
      </c>
      <c r="DY22" s="69">
        <v>1379</v>
      </c>
      <c r="DZ22" s="69">
        <v>1563</v>
      </c>
      <c r="EA22" s="69">
        <v>1550</v>
      </c>
      <c r="EB22" s="69">
        <v>1569</v>
      </c>
      <c r="EC22" s="69">
        <v>1631</v>
      </c>
      <c r="ED22" s="69">
        <v>1750</v>
      </c>
      <c r="EE22" s="69">
        <v>2008</v>
      </c>
      <c r="EF22" s="69">
        <v>1136</v>
      </c>
      <c r="EG22" s="69">
        <v>1367</v>
      </c>
      <c r="EH22" s="69">
        <v>1935</v>
      </c>
      <c r="EI22" s="69">
        <v>1711</v>
      </c>
      <c r="EJ22" s="69">
        <v>1746</v>
      </c>
      <c r="EK22" s="69">
        <v>1863</v>
      </c>
      <c r="EL22" s="69">
        <v>1991</v>
      </c>
      <c r="EM22" s="69">
        <v>1781</v>
      </c>
      <c r="EN22" s="69">
        <v>1850</v>
      </c>
      <c r="EO22" s="69">
        <v>1893</v>
      </c>
      <c r="EP22" s="69">
        <v>2237</v>
      </c>
      <c r="EQ22" s="69">
        <v>2335</v>
      </c>
      <c r="ER22" s="69">
        <v>1567</v>
      </c>
      <c r="ES22" s="69">
        <v>1618</v>
      </c>
      <c r="ET22" s="69">
        <v>187</v>
      </c>
      <c r="EU22" s="69">
        <v>533</v>
      </c>
      <c r="EV22" s="69">
        <v>1065</v>
      </c>
      <c r="EW22" s="69">
        <v>1435</v>
      </c>
      <c r="EX22" s="69">
        <v>1152</v>
      </c>
      <c r="EY22" s="69">
        <v>1232</v>
      </c>
      <c r="EZ22" s="69">
        <v>1254</v>
      </c>
      <c r="FA22" s="69">
        <v>1299</v>
      </c>
      <c r="FB22" s="69">
        <v>1438</v>
      </c>
      <c r="FC22" s="69">
        <v>2047</v>
      </c>
      <c r="FD22" s="69">
        <v>1378</v>
      </c>
      <c r="FE22" s="69">
        <v>1389</v>
      </c>
      <c r="FF22" s="69">
        <v>1484</v>
      </c>
      <c r="FG22" s="69">
        <v>1386</v>
      </c>
      <c r="FH22" s="69">
        <v>1413</v>
      </c>
      <c r="FI22" s="69">
        <v>1581</v>
      </c>
      <c r="FJ22" s="69">
        <v>1704</v>
      </c>
      <c r="FK22" s="69">
        <v>1673</v>
      </c>
      <c r="FL22" s="69">
        <v>1788</v>
      </c>
      <c r="FM22" s="69">
        <v>1967</v>
      </c>
      <c r="FN22" s="69">
        <v>1708</v>
      </c>
      <c r="FO22" s="69">
        <v>2115</v>
      </c>
      <c r="FP22" s="49">
        <v>1822.5841662600001</v>
      </c>
      <c r="FQ22" s="69">
        <v>1605.05808987</v>
      </c>
      <c r="FR22" s="69">
        <v>1799.0233991999999</v>
      </c>
      <c r="FS22" s="69">
        <v>2048.3327426799997</v>
      </c>
      <c r="FT22" s="69">
        <v>2025.1400712100001</v>
      </c>
      <c r="FU22" s="69">
        <v>1946.9671562999999</v>
      </c>
      <c r="FV22" s="69">
        <v>1998.9104505600001</v>
      </c>
      <c r="FW22" s="69">
        <v>2020.4683332700001</v>
      </c>
      <c r="FX22" s="69">
        <v>2090.3647270199999</v>
      </c>
      <c r="FY22" s="69">
        <v>2219.4597217400001</v>
      </c>
      <c r="FZ22" s="69">
        <v>2210.3495899</v>
      </c>
      <c r="GA22" s="69">
        <v>2768.3437428100001</v>
      </c>
      <c r="GB22" s="49">
        <v>2094.5050686599998</v>
      </c>
      <c r="GC22" s="69">
        <v>2060.9987425799868</v>
      </c>
      <c r="GD22" s="304">
        <v>3427.6422561300001</v>
      </c>
      <c r="GE22" s="154">
        <v>34.570269855068084</v>
      </c>
      <c r="GF22" s="49">
        <v>4155.503811239987</v>
      </c>
      <c r="GG22" s="154">
        <v>37.289158392318619</v>
      </c>
    </row>
    <row r="23" spans="1:189" s="120" customFormat="1" ht="27" customHeight="1">
      <c r="A23" s="96" t="str">
        <f>IF(I!$A$1=1,B23,C23)</f>
        <v>Зміна до відповідного періоду минулого року, %</v>
      </c>
      <c r="B23" s="36" t="s">
        <v>3</v>
      </c>
      <c r="C23" s="37" t="s">
        <v>25</v>
      </c>
      <c r="D23" s="38">
        <v>4.219138410475793</v>
      </c>
      <c r="E23" s="39">
        <v>-2.8683588089755858</v>
      </c>
      <c r="F23" s="39">
        <v>38.198861796854089</v>
      </c>
      <c r="G23" s="39">
        <v>26.16943193210443</v>
      </c>
      <c r="H23" s="39">
        <v>33.200778483444509</v>
      </c>
      <c r="I23" s="39">
        <v>41.847152448008217</v>
      </c>
      <c r="J23" s="39">
        <v>42.123690770968295</v>
      </c>
      <c r="K23" s="39">
        <v>58.988290838933864</v>
      </c>
      <c r="L23" s="39">
        <v>46.612649011808998</v>
      </c>
      <c r="M23" s="39">
        <v>42.091801223559571</v>
      </c>
      <c r="N23" s="39">
        <v>80.089298571486125</v>
      </c>
      <c r="O23" s="39">
        <v>41.211669423519595</v>
      </c>
      <c r="P23" s="108">
        <v>87.44588744588745</v>
      </c>
      <c r="Q23" s="108">
        <v>94.871794871794862</v>
      </c>
      <c r="R23" s="108">
        <v>62.556561085972845</v>
      </c>
      <c r="S23" s="108">
        <v>62.468513853904284</v>
      </c>
      <c r="T23" s="108">
        <v>99.477806788511742</v>
      </c>
      <c r="U23" s="108">
        <v>72.737430167597779</v>
      </c>
      <c r="V23" s="108">
        <v>55.009107468123858</v>
      </c>
      <c r="W23" s="108">
        <v>70.157553290083428</v>
      </c>
      <c r="X23" s="108">
        <v>42.785654712260225</v>
      </c>
      <c r="Y23" s="108">
        <v>57.131410256410277</v>
      </c>
      <c r="Z23" s="108">
        <v>54.223227752639531</v>
      </c>
      <c r="AA23" s="108">
        <v>45.294943820224717</v>
      </c>
      <c r="AB23" s="108">
        <v>24.249422632794463</v>
      </c>
      <c r="AC23" s="108">
        <v>23.51973684210526</v>
      </c>
      <c r="AD23" s="108">
        <v>24.565066109951289</v>
      </c>
      <c r="AE23" s="108">
        <v>50.387596899224803</v>
      </c>
      <c r="AF23" s="108">
        <v>46.924083769633512</v>
      </c>
      <c r="AG23" s="108">
        <v>4.1397153945666361</v>
      </c>
      <c r="AH23" s="108">
        <v>3.9952996474735585</v>
      </c>
      <c r="AI23" s="108">
        <v>-4.3572984749455372</v>
      </c>
      <c r="AJ23" s="108">
        <v>-8.8200934579439263</v>
      </c>
      <c r="AK23" s="108">
        <v>-3.5696073431922457</v>
      </c>
      <c r="AL23" s="108">
        <v>-21.907090464547679</v>
      </c>
      <c r="AM23" s="108">
        <v>9.9081681971967157</v>
      </c>
      <c r="AN23" s="108">
        <v>-7.3420074349442359</v>
      </c>
      <c r="AO23" s="108">
        <v>1.731025299600546</v>
      </c>
      <c r="AP23" s="108">
        <v>-2.7374301675977648</v>
      </c>
      <c r="AQ23" s="108">
        <v>-13.041237113402062</v>
      </c>
      <c r="AR23" s="108">
        <v>-40.97995545657016</v>
      </c>
      <c r="AS23" s="108">
        <v>-9.4409937888198669</v>
      </c>
      <c r="AT23" s="108">
        <v>-3.6158192090395573</v>
      </c>
      <c r="AU23" s="108">
        <v>-0.2277904328018252</v>
      </c>
      <c r="AV23" s="108">
        <v>-14.990390775144135</v>
      </c>
      <c r="AW23" s="108">
        <v>-19.777895293495504</v>
      </c>
      <c r="AX23" s="108">
        <v>-8.2028804007514111</v>
      </c>
      <c r="AY23" s="108">
        <v>-27.440633245382585</v>
      </c>
      <c r="AZ23" s="108">
        <v>-23.87161484453361</v>
      </c>
      <c r="BA23" s="108">
        <v>-31.675392670157066</v>
      </c>
      <c r="BB23" s="108">
        <v>-44.055140723721998</v>
      </c>
      <c r="BC23" s="108">
        <v>-47.302904564315348</v>
      </c>
      <c r="BD23" s="108">
        <v>-35.471698113207552</v>
      </c>
      <c r="BE23" s="108">
        <v>-41.563786008230451</v>
      </c>
      <c r="BF23" s="108">
        <v>-40.035169988276678</v>
      </c>
      <c r="BG23" s="108">
        <v>-54.566210045662103</v>
      </c>
      <c r="BH23" s="108">
        <v>-31.725697061039938</v>
      </c>
      <c r="BI23" s="108">
        <v>-43.836519446275545</v>
      </c>
      <c r="BJ23" s="108">
        <v>-42.2237380627558</v>
      </c>
      <c r="BK23" s="108">
        <v>-43.81818181818182</v>
      </c>
      <c r="BL23" s="108">
        <v>-42.160737812911734</v>
      </c>
      <c r="BM23" s="108">
        <v>-50.095785440613028</v>
      </c>
      <c r="BN23" s="108">
        <v>-38.295687885010267</v>
      </c>
      <c r="BO23" s="108">
        <v>-41.282339707536551</v>
      </c>
      <c r="BP23" s="108">
        <v>-43.859649122807021</v>
      </c>
      <c r="BQ23" s="108">
        <v>-33.333333333333343</v>
      </c>
      <c r="BR23" s="108">
        <v>-32.258064516129039</v>
      </c>
      <c r="BS23" s="108">
        <v>-17.462311557788951</v>
      </c>
      <c r="BT23" s="108">
        <v>-17.21854304635761</v>
      </c>
      <c r="BU23" s="108">
        <v>-19.131455399061039</v>
      </c>
      <c r="BV23" s="108">
        <v>-10.035419126328222</v>
      </c>
      <c r="BW23" s="108">
        <v>-11.326860841423951</v>
      </c>
      <c r="BX23" s="108">
        <v>4.3280182232346363</v>
      </c>
      <c r="BY23" s="108">
        <v>33.013435700575826</v>
      </c>
      <c r="BZ23" s="108">
        <v>38.935108153078204</v>
      </c>
      <c r="CA23" s="108">
        <v>58.620689655172413</v>
      </c>
      <c r="CB23" s="108">
        <v>56.875</v>
      </c>
      <c r="CC23" s="108">
        <v>42.605633802816897</v>
      </c>
      <c r="CD23" s="108">
        <v>32.756132756132757</v>
      </c>
      <c r="CE23" s="108">
        <v>57.686453576864523</v>
      </c>
      <c r="CF23" s="108">
        <v>19.599999999999994</v>
      </c>
      <c r="CG23" s="108">
        <v>34.542815674891159</v>
      </c>
      <c r="CH23" s="108">
        <v>39.107611548556406</v>
      </c>
      <c r="CI23" s="108">
        <v>38.199513381995132</v>
      </c>
      <c r="CJ23" s="108">
        <v>61.135371179039311</v>
      </c>
      <c r="CK23" s="108">
        <v>21.645021645021643</v>
      </c>
      <c r="CL23" s="108">
        <v>51.017964071856284</v>
      </c>
      <c r="CM23" s="108">
        <v>19.927536231884062</v>
      </c>
      <c r="CN23" s="108">
        <v>47.941567065073031</v>
      </c>
      <c r="CO23" s="108">
        <v>41.358024691358025</v>
      </c>
      <c r="CP23" s="108">
        <v>28.586956521739125</v>
      </c>
      <c r="CQ23" s="108">
        <v>13.706563706563713</v>
      </c>
      <c r="CR23" s="108">
        <v>30.546265328874028</v>
      </c>
      <c r="CS23" s="108">
        <v>33.117583603020506</v>
      </c>
      <c r="CT23" s="108">
        <v>20.943396226415103</v>
      </c>
      <c r="CU23" s="108">
        <v>25.616197183098592</v>
      </c>
      <c r="CV23" s="108">
        <v>32.249322493224952</v>
      </c>
      <c r="CW23" s="108">
        <v>28.944246737841041</v>
      </c>
      <c r="CX23" s="108">
        <v>-3.7272006344171302</v>
      </c>
      <c r="CY23" s="108">
        <v>21.953675730110774</v>
      </c>
      <c r="CZ23" s="108">
        <v>17.773788150807903</v>
      </c>
      <c r="DA23" s="108">
        <v>0</v>
      </c>
      <c r="DB23" s="108">
        <v>16.060862214708365</v>
      </c>
      <c r="DC23" s="108">
        <v>20.458404074702898</v>
      </c>
      <c r="DD23" s="108">
        <v>22.630230572160542</v>
      </c>
      <c r="DE23" s="108">
        <v>34.602917341977303</v>
      </c>
      <c r="DF23" s="108">
        <v>23.556942277691121</v>
      </c>
      <c r="DG23" s="108">
        <v>10.301331464611081</v>
      </c>
      <c r="DH23" s="108">
        <v>21.618852459016409</v>
      </c>
      <c r="DI23" s="108">
        <v>39.374425022999077</v>
      </c>
      <c r="DJ23" s="108">
        <v>14.168039538714993</v>
      </c>
      <c r="DK23" s="108">
        <v>7.8447563996696772</v>
      </c>
      <c r="DL23" s="108">
        <v>17.835365853658544</v>
      </c>
      <c r="DM23" s="108">
        <v>28.558951965065518</v>
      </c>
      <c r="DN23" s="108">
        <v>36.635105608157318</v>
      </c>
      <c r="DO23" s="108">
        <v>25.229034531360114</v>
      </c>
      <c r="DP23" s="108">
        <v>16.643454038997206</v>
      </c>
      <c r="DQ23" s="108">
        <v>19.747140276941593</v>
      </c>
      <c r="DR23" s="108">
        <v>14.583333333333329</v>
      </c>
      <c r="DS23" s="108">
        <v>15.438373570520952</v>
      </c>
      <c r="DT23" s="108">
        <v>-8.424599831508317E-2</v>
      </c>
      <c r="DU23" s="108">
        <v>-12.475247524752476</v>
      </c>
      <c r="DV23" s="108">
        <v>-2.3088023088022993</v>
      </c>
      <c r="DW23" s="108">
        <v>-28.407350689127114</v>
      </c>
      <c r="DX23" s="108">
        <v>-25.161707632600255</v>
      </c>
      <c r="DY23" s="108">
        <v>-6.3179347826086882</v>
      </c>
      <c r="DZ23" s="108">
        <v>-16.684434968017058</v>
      </c>
      <c r="EA23" s="108">
        <v>-12.774338773213273</v>
      </c>
      <c r="EB23" s="108">
        <v>-6.3283582089552226</v>
      </c>
      <c r="EC23" s="108">
        <v>-17.998994469582712</v>
      </c>
      <c r="ED23" s="108">
        <v>-3.5812672176308524</v>
      </c>
      <c r="EE23" s="108">
        <v>10.51183269124931</v>
      </c>
      <c r="EF23" s="108">
        <v>-4.2158516020236192</v>
      </c>
      <c r="EG23" s="108">
        <v>3.0920060331824857</v>
      </c>
      <c r="EH23" s="108">
        <v>42.90989660265879</v>
      </c>
      <c r="EI23" s="108">
        <v>82.994652406417089</v>
      </c>
      <c r="EJ23" s="108">
        <v>50.907519446845271</v>
      </c>
      <c r="EK23" s="108">
        <v>35.097897026831049</v>
      </c>
      <c r="EL23" s="108">
        <v>27.383237364043509</v>
      </c>
      <c r="EM23" s="108">
        <v>14.903225806451601</v>
      </c>
      <c r="EN23" s="108">
        <v>17.909496494582527</v>
      </c>
      <c r="EO23" s="108">
        <v>16.06376456161864</v>
      </c>
      <c r="EP23" s="108">
        <v>27.828571428571422</v>
      </c>
      <c r="EQ23" s="108">
        <v>16.284860557768923</v>
      </c>
      <c r="ER23" s="108">
        <v>37.940140845070431</v>
      </c>
      <c r="ES23" s="108">
        <v>18.361375274323336</v>
      </c>
      <c r="ET23" s="108">
        <v>-90.335917312661493</v>
      </c>
      <c r="EU23" s="108">
        <v>-68.848626534190529</v>
      </c>
      <c r="EV23" s="108">
        <v>-39.003436426116835</v>
      </c>
      <c r="EW23" s="108">
        <v>-22.973698336017179</v>
      </c>
      <c r="EX23" s="108">
        <v>-42.139628327473631</v>
      </c>
      <c r="EY23" s="108">
        <v>-30.825379000561483</v>
      </c>
      <c r="EZ23" s="108">
        <v>-32.216216216216225</v>
      </c>
      <c r="FA23" s="108">
        <v>-31.378763866877961</v>
      </c>
      <c r="FB23" s="108">
        <v>-35.717478766204735</v>
      </c>
      <c r="FC23" s="108">
        <v>-12.334047109207717</v>
      </c>
      <c r="FD23" s="108">
        <v>-12.061263560944482</v>
      </c>
      <c r="FE23" s="108">
        <v>-14.153275648949318</v>
      </c>
      <c r="FF23" s="108">
        <v>693.58288770053468</v>
      </c>
      <c r="FG23" s="108">
        <v>160.03752345215759</v>
      </c>
      <c r="FH23" s="108">
        <v>32.676056338028161</v>
      </c>
      <c r="FI23" s="108">
        <v>10.174216027874564</v>
      </c>
      <c r="FJ23" s="108">
        <v>47.916666666666686</v>
      </c>
      <c r="FK23" s="108">
        <v>35.795454545454533</v>
      </c>
      <c r="FL23" s="108">
        <v>42.583732057416256</v>
      </c>
      <c r="FM23" s="108">
        <v>51.424172440338737</v>
      </c>
      <c r="FN23" s="108">
        <v>18.776077885952702</v>
      </c>
      <c r="FO23" s="108">
        <v>3.3219345383488132</v>
      </c>
      <c r="FP23" s="108">
        <v>32.263001905660389</v>
      </c>
      <c r="FQ23" s="108">
        <v>15.554938075593967</v>
      </c>
      <c r="FR23" s="108">
        <v>21.227991859838255</v>
      </c>
      <c r="FS23" s="108">
        <v>47.787355171717138</v>
      </c>
      <c r="FT23" s="108">
        <v>43.322014947629185</v>
      </c>
      <c r="FU23" s="108">
        <v>23.147827722960159</v>
      </c>
      <c r="FV23" s="108">
        <v>17.306951323943665</v>
      </c>
      <c r="FW23" s="108">
        <v>20.76917712313211</v>
      </c>
      <c r="FX23" s="108">
        <v>16.910778916107375</v>
      </c>
      <c r="FY23" s="108">
        <v>12.834759620742247</v>
      </c>
      <c r="FZ23" s="108">
        <v>29.411568495316175</v>
      </c>
      <c r="GA23" s="108">
        <v>30.89095710685578</v>
      </c>
      <c r="GB23" s="108">
        <v>14.919525113509025</v>
      </c>
      <c r="GC23" s="108">
        <v>28.40648918488148</v>
      </c>
      <c r="GD23" s="302">
        <v>23.875759166245018</v>
      </c>
      <c r="GE23" s="108"/>
      <c r="GF23" s="108">
        <v>21.23505023922138</v>
      </c>
      <c r="GG23" s="108"/>
    </row>
    <row r="24" spans="1:189" s="120" customFormat="1" ht="27" customHeight="1">
      <c r="A24" s="98" t="str">
        <f>IF(I!$A$1=1,B24,C24)</f>
        <v>Різне (з урахуванням неформальної торгівлі)</v>
      </c>
      <c r="B24" s="46" t="s">
        <v>36</v>
      </c>
      <c r="C24" s="47" t="s">
        <v>34</v>
      </c>
      <c r="D24" s="48">
        <v>59</v>
      </c>
      <c r="E24" s="49">
        <v>91</v>
      </c>
      <c r="F24" s="49">
        <v>88</v>
      </c>
      <c r="G24" s="49">
        <v>45</v>
      </c>
      <c r="H24" s="49">
        <v>55</v>
      </c>
      <c r="I24" s="49">
        <v>63</v>
      </c>
      <c r="J24" s="49">
        <v>122</v>
      </c>
      <c r="K24" s="49">
        <v>147</v>
      </c>
      <c r="L24" s="49">
        <v>139</v>
      </c>
      <c r="M24" s="49">
        <v>146</v>
      </c>
      <c r="N24" s="49">
        <v>140</v>
      </c>
      <c r="O24" s="49">
        <v>133</v>
      </c>
      <c r="P24" s="49">
        <v>253</v>
      </c>
      <c r="Q24" s="49">
        <v>367</v>
      </c>
      <c r="R24" s="49">
        <v>392</v>
      </c>
      <c r="S24" s="49">
        <v>385</v>
      </c>
      <c r="T24" s="49">
        <v>412</v>
      </c>
      <c r="U24" s="49">
        <v>395</v>
      </c>
      <c r="V24" s="49">
        <v>421</v>
      </c>
      <c r="W24" s="49">
        <v>549</v>
      </c>
      <c r="X24" s="49">
        <v>541</v>
      </c>
      <c r="Y24" s="49">
        <v>526</v>
      </c>
      <c r="Z24" s="49">
        <v>490</v>
      </c>
      <c r="AA24" s="49">
        <v>542</v>
      </c>
      <c r="AB24" s="49">
        <v>408</v>
      </c>
      <c r="AC24" s="49">
        <v>517</v>
      </c>
      <c r="AD24" s="49">
        <v>569</v>
      </c>
      <c r="AE24" s="49">
        <v>648</v>
      </c>
      <c r="AF24" s="49">
        <v>683</v>
      </c>
      <c r="AG24" s="49">
        <v>623</v>
      </c>
      <c r="AH24" s="49">
        <v>614</v>
      </c>
      <c r="AI24" s="49">
        <v>598</v>
      </c>
      <c r="AJ24" s="49">
        <v>570</v>
      </c>
      <c r="AK24" s="49">
        <v>659</v>
      </c>
      <c r="AL24" s="49">
        <v>620</v>
      </c>
      <c r="AM24" s="49">
        <v>660</v>
      </c>
      <c r="AN24" s="49">
        <v>664</v>
      </c>
      <c r="AO24" s="49">
        <v>815</v>
      </c>
      <c r="AP24" s="49">
        <v>808</v>
      </c>
      <c r="AQ24" s="49">
        <v>965</v>
      </c>
      <c r="AR24" s="49">
        <v>722</v>
      </c>
      <c r="AS24" s="49">
        <v>752</v>
      </c>
      <c r="AT24" s="49">
        <v>876</v>
      </c>
      <c r="AU24" s="49">
        <v>877</v>
      </c>
      <c r="AV24" s="49">
        <v>964</v>
      </c>
      <c r="AW24" s="49">
        <v>926</v>
      </c>
      <c r="AX24" s="49">
        <v>808</v>
      </c>
      <c r="AY24" s="49">
        <v>868</v>
      </c>
      <c r="AZ24" s="49">
        <v>776</v>
      </c>
      <c r="BA24" s="49">
        <v>842</v>
      </c>
      <c r="BB24" s="49">
        <v>849</v>
      </c>
      <c r="BC24" s="49">
        <v>759</v>
      </c>
      <c r="BD24" s="49">
        <v>698</v>
      </c>
      <c r="BE24" s="49">
        <v>606</v>
      </c>
      <c r="BF24" s="49">
        <v>685</v>
      </c>
      <c r="BG24" s="49">
        <v>613</v>
      </c>
      <c r="BH24" s="49">
        <v>711</v>
      </c>
      <c r="BI24" s="49">
        <v>530</v>
      </c>
      <c r="BJ24" s="49">
        <v>481</v>
      </c>
      <c r="BK24" s="49">
        <v>528</v>
      </c>
      <c r="BL24" s="49">
        <v>363</v>
      </c>
      <c r="BM24" s="49">
        <v>397</v>
      </c>
      <c r="BN24" s="49">
        <v>409</v>
      </c>
      <c r="BO24" s="49">
        <v>377</v>
      </c>
      <c r="BP24" s="49">
        <v>356</v>
      </c>
      <c r="BQ24" s="49">
        <v>352</v>
      </c>
      <c r="BR24" s="49">
        <v>378</v>
      </c>
      <c r="BS24" s="49">
        <v>375</v>
      </c>
      <c r="BT24" s="49">
        <v>391</v>
      </c>
      <c r="BU24" s="49">
        <v>458</v>
      </c>
      <c r="BV24" s="49">
        <v>407</v>
      </c>
      <c r="BW24" s="49">
        <v>388.88971899999979</v>
      </c>
      <c r="BX24" s="49">
        <v>283</v>
      </c>
      <c r="BY24" s="49">
        <v>369</v>
      </c>
      <c r="BZ24" s="49">
        <v>399</v>
      </c>
      <c r="CA24" s="49">
        <v>373</v>
      </c>
      <c r="CB24" s="49">
        <v>343</v>
      </c>
      <c r="CC24" s="49">
        <v>376</v>
      </c>
      <c r="CD24" s="49">
        <v>388</v>
      </c>
      <c r="CE24" s="49">
        <v>435</v>
      </c>
      <c r="CF24" s="49">
        <v>417</v>
      </c>
      <c r="CG24" s="49">
        <v>410</v>
      </c>
      <c r="CH24" s="49">
        <v>453</v>
      </c>
      <c r="CI24" s="49">
        <v>486</v>
      </c>
      <c r="CJ24" s="49">
        <v>237</v>
      </c>
      <c r="CK24" s="49">
        <v>284</v>
      </c>
      <c r="CL24" s="49">
        <v>321</v>
      </c>
      <c r="CM24" s="49">
        <v>268</v>
      </c>
      <c r="CN24" s="49">
        <v>305</v>
      </c>
      <c r="CO24" s="49">
        <v>313</v>
      </c>
      <c r="CP24" s="49">
        <v>310</v>
      </c>
      <c r="CQ24" s="49">
        <v>327</v>
      </c>
      <c r="CR24" s="49">
        <v>341</v>
      </c>
      <c r="CS24" s="49">
        <v>367</v>
      </c>
      <c r="CT24" s="49">
        <v>368</v>
      </c>
      <c r="CU24" s="49">
        <v>386</v>
      </c>
      <c r="CV24" s="49">
        <v>294</v>
      </c>
      <c r="CW24" s="49">
        <v>312</v>
      </c>
      <c r="CX24" s="49">
        <v>337</v>
      </c>
      <c r="CY24" s="49">
        <v>328</v>
      </c>
      <c r="CZ24" s="49">
        <v>351</v>
      </c>
      <c r="DA24" s="49">
        <v>315</v>
      </c>
      <c r="DB24" s="49">
        <v>315</v>
      </c>
      <c r="DC24" s="49">
        <v>303</v>
      </c>
      <c r="DD24" s="49">
        <v>311</v>
      </c>
      <c r="DE24" s="49">
        <v>293</v>
      </c>
      <c r="DF24" s="49">
        <v>280</v>
      </c>
      <c r="DG24" s="49">
        <v>251</v>
      </c>
      <c r="DH24" s="49">
        <v>257</v>
      </c>
      <c r="DI24" s="49">
        <v>313</v>
      </c>
      <c r="DJ24" s="49">
        <v>329</v>
      </c>
      <c r="DK24" s="49">
        <v>332</v>
      </c>
      <c r="DL24" s="49">
        <v>347</v>
      </c>
      <c r="DM24" s="49">
        <v>318</v>
      </c>
      <c r="DN24" s="49">
        <v>333</v>
      </c>
      <c r="DO24" s="49">
        <v>324</v>
      </c>
      <c r="DP24" s="49">
        <v>318</v>
      </c>
      <c r="DQ24" s="49">
        <v>362</v>
      </c>
      <c r="DR24" s="49">
        <v>330</v>
      </c>
      <c r="DS24" s="49">
        <v>344</v>
      </c>
      <c r="DT24" s="49">
        <v>156</v>
      </c>
      <c r="DU24" s="69">
        <v>192</v>
      </c>
      <c r="DV24" s="69">
        <v>183</v>
      </c>
      <c r="DW24" s="69">
        <v>81</v>
      </c>
      <c r="DX24" s="69">
        <v>118</v>
      </c>
      <c r="DY24" s="69">
        <v>172</v>
      </c>
      <c r="DZ24" s="69">
        <v>185</v>
      </c>
      <c r="EA24" s="69">
        <v>186</v>
      </c>
      <c r="EB24" s="69">
        <v>203</v>
      </c>
      <c r="EC24" s="69">
        <v>206</v>
      </c>
      <c r="ED24" s="69">
        <v>206</v>
      </c>
      <c r="EE24" s="69">
        <v>231</v>
      </c>
      <c r="EF24" s="69">
        <v>115</v>
      </c>
      <c r="EG24" s="69">
        <v>212</v>
      </c>
      <c r="EH24" s="69">
        <v>199</v>
      </c>
      <c r="EI24" s="69">
        <v>137</v>
      </c>
      <c r="EJ24" s="69">
        <v>175</v>
      </c>
      <c r="EK24" s="69">
        <v>173</v>
      </c>
      <c r="EL24" s="69">
        <v>204</v>
      </c>
      <c r="EM24" s="69">
        <v>197</v>
      </c>
      <c r="EN24" s="69">
        <v>219</v>
      </c>
      <c r="EO24" s="69">
        <v>263</v>
      </c>
      <c r="EP24" s="69">
        <v>286</v>
      </c>
      <c r="EQ24" s="69">
        <v>297</v>
      </c>
      <c r="ER24" s="69">
        <v>210</v>
      </c>
      <c r="ES24" s="69">
        <v>168</v>
      </c>
      <c r="ET24" s="69">
        <v>449</v>
      </c>
      <c r="EU24" s="69">
        <v>553</v>
      </c>
      <c r="EV24" s="69">
        <v>665</v>
      </c>
      <c r="EW24" s="69">
        <v>578</v>
      </c>
      <c r="EX24" s="69">
        <v>401</v>
      </c>
      <c r="EY24" s="69">
        <v>489</v>
      </c>
      <c r="EZ24" s="69">
        <v>340</v>
      </c>
      <c r="FA24" s="69">
        <v>496</v>
      </c>
      <c r="FB24" s="69">
        <v>968</v>
      </c>
      <c r="FC24" s="69">
        <v>626</v>
      </c>
      <c r="FD24" s="69">
        <v>544</v>
      </c>
      <c r="FE24" s="69">
        <v>520</v>
      </c>
      <c r="FF24" s="69">
        <v>516</v>
      </c>
      <c r="FG24" s="69">
        <v>531</v>
      </c>
      <c r="FH24" s="69">
        <v>835</v>
      </c>
      <c r="FI24" s="69">
        <v>817</v>
      </c>
      <c r="FJ24" s="69">
        <v>821</v>
      </c>
      <c r="FK24" s="69">
        <v>961</v>
      </c>
      <c r="FL24" s="69">
        <v>507</v>
      </c>
      <c r="FM24" s="69">
        <v>462</v>
      </c>
      <c r="FN24" s="69">
        <v>650</v>
      </c>
      <c r="FO24" s="69">
        <v>1176</v>
      </c>
      <c r="FP24" s="49">
        <v>361.48299692999944</v>
      </c>
      <c r="FQ24" s="69">
        <v>544.01604287000009</v>
      </c>
      <c r="FR24" s="69">
        <v>661.18952856000033</v>
      </c>
      <c r="FS24" s="69">
        <v>423.9371846400004</v>
      </c>
      <c r="FT24" s="69">
        <v>593.98718097999949</v>
      </c>
      <c r="FU24" s="69">
        <v>799.57421627000008</v>
      </c>
      <c r="FV24" s="69">
        <v>895.04016899000021</v>
      </c>
      <c r="FW24" s="69">
        <v>590.16411018999952</v>
      </c>
      <c r="FX24" s="69">
        <v>593.19563303999985</v>
      </c>
      <c r="FY24" s="69">
        <v>855.23284833999969</v>
      </c>
      <c r="FZ24" s="69">
        <v>807.9715287199997</v>
      </c>
      <c r="GA24" s="69">
        <v>1023.0184540399996</v>
      </c>
      <c r="GB24" s="49">
        <v>469.53525208000019</v>
      </c>
      <c r="GC24" s="69">
        <v>622.90050719001147</v>
      </c>
      <c r="GD24" s="304">
        <v>905.49903979999954</v>
      </c>
      <c r="GE24" s="154">
        <v>9.132617648008063</v>
      </c>
      <c r="GF24" s="49">
        <v>1092.4357592700117</v>
      </c>
      <c r="GG24" s="154">
        <v>9.8029052339376488</v>
      </c>
    </row>
    <row r="25" spans="1:189" s="120" customFormat="1">
      <c r="A25" s="99"/>
      <c r="B25" s="50"/>
      <c r="C25" s="51"/>
      <c r="D25" s="52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4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54"/>
      <c r="FE25" s="54"/>
      <c r="FF25" s="54"/>
      <c r="FG25" s="54"/>
      <c r="FH25" s="54"/>
      <c r="FI25" s="54"/>
      <c r="FJ25" s="54"/>
      <c r="FK25" s="54"/>
      <c r="FL25" s="54"/>
      <c r="FM25" s="54"/>
      <c r="FN25" s="54"/>
      <c r="FO25" s="54"/>
      <c r="FP25" s="54"/>
      <c r="FQ25" s="54"/>
      <c r="FR25" s="54"/>
      <c r="FS25" s="54"/>
      <c r="FT25" s="54"/>
      <c r="FU25" s="54"/>
      <c r="FV25" s="54"/>
      <c r="FW25" s="54"/>
      <c r="FX25" s="54"/>
      <c r="FY25" s="54"/>
      <c r="FZ25" s="54"/>
      <c r="GA25" s="54"/>
      <c r="GB25" s="54"/>
      <c r="GC25" s="54"/>
      <c r="GD25" s="54"/>
      <c r="GE25" s="110"/>
      <c r="GF25" s="54"/>
      <c r="GG25" s="110"/>
    </row>
    <row r="26" spans="1:189">
      <c r="A26" s="56" t="str">
        <f>IF(I!$A$1=1,B26,C26)</f>
        <v xml:space="preserve"> * Попередні  дані</v>
      </c>
      <c r="B26" s="57" t="s">
        <v>12</v>
      </c>
      <c r="C26" s="58" t="s">
        <v>35</v>
      </c>
      <c r="D26" s="61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61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U26" s="92"/>
      <c r="DV26" s="92"/>
      <c r="DW26" s="92"/>
      <c r="DX26" s="92"/>
      <c r="DY26" s="92"/>
      <c r="DZ26" s="92"/>
      <c r="EA26" s="92"/>
      <c r="EB26" s="92"/>
      <c r="EC26" s="92"/>
      <c r="ED26" s="92"/>
      <c r="EE26" s="92"/>
      <c r="EF26" s="92"/>
      <c r="EG26" s="92"/>
      <c r="EH26" s="92"/>
      <c r="EI26" s="92"/>
      <c r="EJ26" s="92"/>
      <c r="EK26" s="92"/>
      <c r="EL26" s="92"/>
      <c r="EM26" s="92"/>
      <c r="EN26" s="92"/>
      <c r="EO26" s="92"/>
      <c r="EP26" s="92"/>
      <c r="EQ26" s="92"/>
      <c r="ER26" s="111"/>
      <c r="ES26" s="111"/>
      <c r="ET26" s="111"/>
      <c r="EU26" s="111"/>
      <c r="EV26" s="111"/>
      <c r="EW26" s="111"/>
      <c r="EX26" s="111"/>
      <c r="EY26" s="111"/>
      <c r="EZ26" s="111"/>
      <c r="FA26" s="111"/>
      <c r="FB26" s="111"/>
      <c r="FC26" s="111"/>
      <c r="FD26" s="111"/>
      <c r="FE26" s="111"/>
      <c r="FF26" s="111"/>
      <c r="FG26" s="111"/>
      <c r="FH26" s="111"/>
      <c r="FI26" s="111"/>
      <c r="FJ26" s="111"/>
      <c r="FK26" s="111"/>
      <c r="FL26" s="111"/>
      <c r="FM26" s="111"/>
      <c r="FN26" s="111"/>
      <c r="FO26" s="111"/>
      <c r="GB26" s="120"/>
      <c r="GC26" s="120"/>
      <c r="GD26" s="120"/>
      <c r="GE26" s="120"/>
      <c r="GF26" s="120"/>
      <c r="GG26" s="120"/>
    </row>
    <row r="27" spans="1:189" s="152" customFormat="1">
      <c r="A27" s="61" t="str">
        <f>IF(I!$A$1=1,B27,C27)</f>
        <v>Примітка</v>
      </c>
      <c r="B27" s="63" t="s">
        <v>58</v>
      </c>
      <c r="C27" s="59" t="s">
        <v>59</v>
      </c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  <c r="BI27" s="150"/>
      <c r="BJ27" s="150"/>
      <c r="BK27" s="150"/>
      <c r="BL27" s="150"/>
      <c r="BM27" s="150"/>
      <c r="BN27" s="150"/>
      <c r="BO27" s="150"/>
      <c r="BP27" s="150"/>
      <c r="BQ27" s="150"/>
      <c r="BR27" s="150"/>
      <c r="BS27" s="150"/>
      <c r="BT27" s="150"/>
      <c r="BU27" s="150"/>
      <c r="BV27" s="150"/>
      <c r="BW27" s="150"/>
      <c r="BX27" s="150"/>
      <c r="BY27" s="150"/>
      <c r="BZ27" s="150"/>
      <c r="CA27" s="150"/>
      <c r="CB27" s="150"/>
      <c r="CC27" s="150"/>
      <c r="CD27" s="150"/>
      <c r="CE27" s="150"/>
      <c r="CF27" s="150"/>
      <c r="CG27" s="150"/>
      <c r="CH27" s="150"/>
      <c r="CI27" s="150"/>
      <c r="CJ27" s="150"/>
      <c r="CK27" s="150"/>
      <c r="CL27" s="150"/>
      <c r="CM27" s="150"/>
      <c r="CN27" s="150"/>
      <c r="CO27" s="150"/>
      <c r="CP27" s="150"/>
      <c r="CQ27" s="150"/>
      <c r="CR27" s="150"/>
      <c r="CS27" s="150"/>
      <c r="CT27" s="150"/>
      <c r="CU27" s="150"/>
      <c r="CV27" s="150"/>
      <c r="CW27" s="150"/>
      <c r="CX27" s="150"/>
      <c r="CY27" s="150"/>
      <c r="CZ27" s="150"/>
      <c r="DA27" s="150"/>
      <c r="DB27" s="150"/>
      <c r="DC27" s="150"/>
      <c r="DD27" s="150"/>
      <c r="DE27" s="150"/>
      <c r="DF27" s="150"/>
      <c r="DG27" s="150"/>
      <c r="DH27" s="150"/>
      <c r="DI27" s="150"/>
      <c r="DJ27" s="150"/>
      <c r="DK27" s="150"/>
      <c r="DL27" s="150"/>
      <c r="DM27" s="150"/>
      <c r="DN27" s="150"/>
      <c r="DO27" s="150"/>
      <c r="DP27" s="150"/>
      <c r="DQ27" s="150"/>
      <c r="DR27" s="150"/>
      <c r="DS27" s="150"/>
      <c r="DT27" s="150"/>
      <c r="DU27" s="150"/>
      <c r="DV27" s="150"/>
      <c r="DW27" s="150"/>
      <c r="DX27" s="150"/>
      <c r="DY27" s="150"/>
      <c r="DZ27" s="150"/>
      <c r="EA27" s="150"/>
      <c r="EB27" s="150"/>
      <c r="EC27" s="150"/>
      <c r="ED27" s="150"/>
      <c r="EE27" s="150"/>
      <c r="EF27" s="150"/>
      <c r="EG27" s="150"/>
      <c r="EH27" s="150"/>
      <c r="EI27" s="150"/>
      <c r="EJ27" s="150"/>
      <c r="EK27" s="150"/>
      <c r="EL27" s="150"/>
      <c r="EM27" s="150"/>
      <c r="EN27" s="150"/>
      <c r="EO27" s="150"/>
      <c r="EP27" s="150"/>
      <c r="EQ27" s="150"/>
      <c r="ER27" s="150"/>
      <c r="ES27" s="150"/>
      <c r="ET27" s="150"/>
      <c r="EU27" s="150"/>
      <c r="EV27" s="150"/>
      <c r="EW27" s="150"/>
      <c r="EX27" s="150"/>
      <c r="EY27" s="150"/>
      <c r="EZ27" s="150"/>
      <c r="FA27" s="150"/>
      <c r="FB27" s="150"/>
      <c r="FC27" s="150"/>
      <c r="FD27" s="150"/>
      <c r="FE27" s="150"/>
      <c r="FF27" s="150"/>
      <c r="FG27" s="150"/>
      <c r="FH27" s="150"/>
      <c r="FI27" s="150"/>
      <c r="FJ27" s="150"/>
      <c r="FK27" s="150"/>
      <c r="FL27" s="150"/>
      <c r="FM27" s="150"/>
      <c r="FN27" s="150"/>
      <c r="FO27" s="150"/>
      <c r="FP27" s="150"/>
      <c r="FQ27" s="150"/>
      <c r="FR27" s="150"/>
      <c r="FS27" s="150"/>
      <c r="FT27" s="150"/>
      <c r="FU27" s="150"/>
      <c r="FV27" s="150"/>
      <c r="FW27" s="150"/>
      <c r="FX27" s="150"/>
      <c r="FY27" s="150"/>
      <c r="FZ27" s="150"/>
      <c r="GA27" s="150"/>
    </row>
    <row r="28" spans="1:189" ht="15.6" customHeight="1">
      <c r="A28" s="3" t="str">
        <f>IF(I!$A$1=1,B28,C28)</f>
        <v>1. З 2014 року дані подаються без урахування тимчасово окупованої російською федерацією території України.</v>
      </c>
      <c r="B28" s="151" t="s">
        <v>240</v>
      </c>
      <c r="C28" s="157" t="s">
        <v>241</v>
      </c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  <c r="BI28" s="150"/>
      <c r="BJ28" s="150"/>
      <c r="BK28" s="150"/>
      <c r="BL28" s="150"/>
      <c r="BM28" s="150"/>
      <c r="BN28" s="150"/>
      <c r="BO28" s="150"/>
      <c r="BP28" s="150"/>
      <c r="BQ28" s="150"/>
      <c r="BR28" s="150"/>
      <c r="BS28" s="150"/>
      <c r="BT28" s="150"/>
      <c r="BU28" s="150"/>
      <c r="BV28" s="150"/>
      <c r="BW28" s="150"/>
      <c r="BX28" s="150"/>
      <c r="BY28" s="150"/>
      <c r="BZ28" s="150"/>
      <c r="CA28" s="150"/>
      <c r="CB28" s="150"/>
      <c r="CC28" s="150"/>
      <c r="CD28" s="150"/>
      <c r="CE28" s="150"/>
      <c r="CF28" s="150"/>
      <c r="CG28" s="150"/>
      <c r="CH28" s="150"/>
      <c r="CI28" s="150"/>
      <c r="CJ28" s="150"/>
      <c r="CK28" s="150"/>
      <c r="CL28" s="150"/>
      <c r="CM28" s="150"/>
      <c r="CN28" s="150"/>
      <c r="CO28" s="150"/>
      <c r="CP28" s="150"/>
      <c r="CQ28" s="150"/>
      <c r="CR28" s="150"/>
      <c r="CS28" s="150"/>
      <c r="CT28" s="150"/>
      <c r="CU28" s="150"/>
      <c r="CV28" s="150"/>
      <c r="CW28" s="150"/>
      <c r="CX28" s="150"/>
      <c r="CY28" s="150"/>
      <c r="CZ28" s="150"/>
      <c r="DA28" s="150"/>
      <c r="DB28" s="150"/>
      <c r="DC28" s="150"/>
      <c r="DD28" s="150"/>
      <c r="DE28" s="150"/>
      <c r="DF28" s="150"/>
      <c r="DG28" s="150"/>
      <c r="DH28" s="150"/>
      <c r="DI28" s="150"/>
      <c r="DJ28" s="150"/>
      <c r="DK28" s="150"/>
      <c r="DL28" s="150"/>
      <c r="DM28" s="150"/>
      <c r="DN28" s="150"/>
      <c r="DO28" s="150"/>
      <c r="DP28" s="150"/>
      <c r="DQ28" s="150"/>
      <c r="DR28" s="150"/>
      <c r="DS28" s="150"/>
      <c r="DT28" s="150"/>
      <c r="DU28" s="150"/>
      <c r="DV28" s="150"/>
      <c r="DW28" s="150"/>
      <c r="DX28" s="150"/>
      <c r="DY28" s="150"/>
      <c r="DZ28" s="150"/>
      <c r="EA28" s="150"/>
      <c r="EB28" s="150"/>
      <c r="EC28" s="150"/>
      <c r="ED28" s="150"/>
      <c r="EE28" s="150"/>
      <c r="EF28" s="150"/>
      <c r="EG28" s="150"/>
      <c r="EH28" s="150"/>
      <c r="EI28" s="150"/>
      <c r="EJ28" s="150"/>
      <c r="EK28" s="150"/>
      <c r="EL28" s="150"/>
      <c r="EM28" s="150"/>
      <c r="EN28" s="150"/>
      <c r="EO28" s="150"/>
      <c r="EP28" s="150"/>
      <c r="EQ28" s="150"/>
      <c r="ER28" s="150"/>
      <c r="ES28" s="150"/>
      <c r="ET28" s="150"/>
      <c r="EU28" s="150"/>
      <c r="EV28" s="150"/>
      <c r="EW28" s="150"/>
      <c r="EX28" s="150"/>
      <c r="EY28" s="150"/>
      <c r="EZ28" s="150"/>
      <c r="FA28" s="150"/>
      <c r="FB28" s="150"/>
      <c r="FC28" s="150"/>
      <c r="FD28" s="150"/>
      <c r="FE28" s="150"/>
      <c r="FF28" s="150"/>
      <c r="FG28" s="150"/>
      <c r="FH28" s="150"/>
      <c r="FI28" s="150"/>
      <c r="FJ28" s="150"/>
      <c r="FK28" s="150"/>
      <c r="FL28" s="150"/>
      <c r="FM28" s="150"/>
      <c r="FN28" s="150"/>
      <c r="FO28" s="150"/>
      <c r="FP28" s="150"/>
      <c r="FQ28" s="150"/>
      <c r="FR28" s="150"/>
      <c r="FS28" s="150"/>
      <c r="FT28" s="150"/>
      <c r="FU28" s="150"/>
      <c r="FV28" s="150"/>
      <c r="FW28" s="150"/>
      <c r="FX28" s="150"/>
      <c r="FY28" s="150"/>
      <c r="FZ28" s="150"/>
      <c r="GA28" s="150"/>
    </row>
    <row r="29" spans="1:189">
      <c r="GB29" s="120"/>
      <c r="GC29" s="120"/>
      <c r="GD29" s="120"/>
      <c r="GE29" s="120"/>
      <c r="GF29" s="120"/>
      <c r="GG29" s="120"/>
    </row>
  </sheetData>
  <mergeCells count="1">
    <mergeCell ref="C5:C6"/>
  </mergeCells>
  <hyperlinks>
    <hyperlink ref="A1" location="Зміст!A1" display="Зміст!A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FP21"/>
  <sheetViews>
    <sheetView zoomScale="70" zoomScaleNormal="70" workbookViewId="0"/>
  </sheetViews>
  <sheetFormatPr defaultColWidth="9.140625" defaultRowHeight="12.75" outlineLevelCol="1"/>
  <cols>
    <col min="1" max="1" width="33.28515625" style="3" customWidth="1"/>
    <col min="2" max="2" width="25.28515625" style="91" hidden="1" customWidth="1" outlineLevel="1"/>
    <col min="3" max="3" width="24.42578125" style="91" hidden="1" customWidth="1" outlineLevel="1"/>
    <col min="4" max="4" width="7.42578125" style="3" customWidth="1" collapsed="1"/>
    <col min="5" max="5" width="9.140625" style="3" customWidth="1"/>
    <col min="6" max="6" width="7.42578125" style="3" customWidth="1"/>
    <col min="7" max="7" width="9.140625" style="3" customWidth="1"/>
    <col min="8" max="8" width="11.42578125" style="3" customWidth="1"/>
    <col min="9" max="9" width="6.85546875" style="3" customWidth="1"/>
    <col min="10" max="10" width="9" style="3" customWidth="1"/>
    <col min="11" max="11" width="6.85546875" style="3" customWidth="1"/>
    <col min="12" max="12" width="9.140625" style="3" customWidth="1"/>
    <col min="13" max="13" width="11.85546875" style="3" customWidth="1"/>
    <col min="14" max="14" width="6.85546875" style="3" customWidth="1"/>
    <col min="15" max="15" width="9.140625" style="3" customWidth="1"/>
    <col min="16" max="16" width="6.85546875" style="3" customWidth="1"/>
    <col min="17" max="17" width="9.140625" style="3" customWidth="1"/>
    <col min="18" max="18" width="11.42578125" style="3" customWidth="1"/>
    <col min="19" max="19" width="11.140625" style="3" bestFit="1" customWidth="1"/>
    <col min="20" max="20" width="12" style="3" customWidth="1"/>
    <col min="21" max="80" width="9.140625" style="3"/>
    <col min="81" max="82" width="6.7109375" style="3" customWidth="1"/>
    <col min="83" max="83" width="6.28515625" style="3" customWidth="1"/>
    <col min="84" max="16384" width="9.140625" style="3"/>
  </cols>
  <sheetData>
    <row r="1" spans="1:20" s="71" customFormat="1">
      <c r="A1" s="221" t="str">
        <f>IF(I!$A$1=1,"до змісту","to title")</f>
        <v>до змісту</v>
      </c>
      <c r="B1" s="4"/>
      <c r="C1" s="4"/>
    </row>
    <row r="2" spans="1:20">
      <c r="A2" s="11" t="str">
        <f>IF(I!$A$1=1,B2,C2)</f>
        <v>1.3. Розподіл зовнішньої торгівлі товарами за географічними регіонами</v>
      </c>
      <c r="B2" s="12" t="s">
        <v>245</v>
      </c>
      <c r="C2" s="72" t="s">
        <v>22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0" s="2" customFormat="1" ht="16.5" customHeight="1">
      <c r="A3" s="74" t="str">
        <f>IF(I!$A$1=1,B3,C3)</f>
        <v>(відповідно до КПБ6)</v>
      </c>
      <c r="B3" s="75" t="s">
        <v>13</v>
      </c>
      <c r="C3" s="12" t="s">
        <v>23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</row>
    <row r="4" spans="1:20">
      <c r="A4" s="76"/>
      <c r="B4" s="77"/>
      <c r="C4" s="77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</row>
    <row r="5" spans="1:20" ht="17.25" customHeight="1">
      <c r="A5" s="116"/>
      <c r="B5" s="78"/>
      <c r="C5" s="78"/>
      <c r="D5" s="79" t="str">
        <f>IF(I!$A$1=1,"ЕКСПОРТ","EXPORTS")</f>
        <v>ЕКСПОРТ</v>
      </c>
      <c r="E5" s="101"/>
      <c r="F5" s="101"/>
      <c r="G5" s="101"/>
      <c r="H5" s="130"/>
      <c r="I5" s="79" t="str">
        <f>IF(I!$A$1=1,"ІМПОРТ","IMPORTS")</f>
        <v>ІМПОРТ</v>
      </c>
      <c r="J5" s="101"/>
      <c r="K5" s="101"/>
      <c r="L5" s="101"/>
      <c r="M5" s="130"/>
      <c r="N5" s="79" t="str">
        <f>IF(I!$A$1=1,"ТОВАРООБОРОТ","TURNOVER")</f>
        <v>ТОВАРООБОРОТ</v>
      </c>
      <c r="O5" s="101"/>
      <c r="P5" s="101"/>
      <c r="Q5" s="101"/>
      <c r="R5" s="130"/>
      <c r="S5" s="79" t="str">
        <f>IF(I!$A$1=1,"САЛЬДО","BALANCE")</f>
        <v>САЛЬДО</v>
      </c>
      <c r="T5" s="101"/>
    </row>
    <row r="6" spans="1:20" ht="26.45" customHeight="1">
      <c r="A6" s="102" t="str">
        <f>IF(I!$A$1=1,B6,C6)</f>
        <v>Регіони</v>
      </c>
      <c r="B6" s="80" t="s">
        <v>16</v>
      </c>
      <c r="C6" s="81" t="s">
        <v>37</v>
      </c>
      <c r="D6" s="115" t="str">
        <f>IF(I!$A$1=1,"лют. 2024","Feb. 2024")</f>
        <v>лют. 2024</v>
      </c>
      <c r="E6" s="28"/>
      <c r="F6" s="115" t="str">
        <f>IF(I!$A$1=1,"лют. 2025*","Feb. 2025*")</f>
        <v>лют. 2025*</v>
      </c>
      <c r="G6" s="28"/>
      <c r="H6" s="146"/>
      <c r="I6" s="293" t="str">
        <f>D6</f>
        <v>лют. 2024</v>
      </c>
      <c r="J6" s="28"/>
      <c r="K6" s="293" t="str">
        <f>F6</f>
        <v>лют. 2025*</v>
      </c>
      <c r="L6" s="28"/>
      <c r="M6" s="146"/>
      <c r="N6" s="293" t="str">
        <f>D6</f>
        <v>лют. 2024</v>
      </c>
      <c r="O6" s="28"/>
      <c r="P6" s="293" t="str">
        <f>F6</f>
        <v>лют. 2025*</v>
      </c>
      <c r="Q6" s="28"/>
      <c r="R6" s="146"/>
      <c r="S6" s="293" t="str">
        <f>D6</f>
        <v>лют. 2024</v>
      </c>
      <c r="T6" s="28" t="str">
        <f>F6</f>
        <v>лют. 2025*</v>
      </c>
    </row>
    <row r="7" spans="1:20" ht="63.75">
      <c r="A7" s="134"/>
      <c r="B7" s="135"/>
      <c r="C7" s="135"/>
      <c r="D7" s="136" t="str">
        <f>IF(I!$A$1=1,"млн дол. США","USD mln")</f>
        <v>млн дол. США</v>
      </c>
      <c r="E7" s="137" t="str">
        <f>IF(I!$A$1=1,"% до загального обсягу","% of total")</f>
        <v>% до загального обсягу</v>
      </c>
      <c r="F7" s="136" t="str">
        <f>IF(I!$A$1=1,"млн дол. США","USD mln")</f>
        <v>млн дол. США</v>
      </c>
      <c r="G7" s="137" t="str">
        <f>IF(I!$A$1=1,"% до загального обсягу","% of total")</f>
        <v>% до загального обсягу</v>
      </c>
      <c r="H7" s="138" t="str">
        <f>IF(I!$A$1=1,"у % до відповідного періоду минулого року","Y-o-y changes, %")</f>
        <v>у % до відповідного періоду минулого року</v>
      </c>
      <c r="I7" s="136" t="str">
        <f>IF(I!$A$1=1,"млн дол. США","USD mln")</f>
        <v>млн дол. США</v>
      </c>
      <c r="J7" s="137" t="str">
        <f>IF(I!$A$1=1,"% до загального обсягу","% of total")</f>
        <v>% до загального обсягу</v>
      </c>
      <c r="K7" s="136" t="str">
        <f>IF(I!$A$1=1,"млн дол. США","USD mln")</f>
        <v>млн дол. США</v>
      </c>
      <c r="L7" s="137" t="str">
        <f>IF(I!$A$1=1,"% до загального обсягу","% of total")</f>
        <v>% до загального обсягу</v>
      </c>
      <c r="M7" s="138" t="str">
        <f>IF(I!$A$1=1,"у % до відповідного періоду минулого року","Y-o-y changes, %")</f>
        <v>у % до відповідного періоду минулого року</v>
      </c>
      <c r="N7" s="136" t="str">
        <f>IF(I!$A$1=1,"млн дол. США","USD mln")</f>
        <v>млн дол. США</v>
      </c>
      <c r="O7" s="137" t="str">
        <f>IF(I!$A$1=1,"% до загального обсягу","% of total")</f>
        <v>% до загального обсягу</v>
      </c>
      <c r="P7" s="136" t="str">
        <f>IF(I!$A$1=1,"млн дол. США","USD mln")</f>
        <v>млн дол. США</v>
      </c>
      <c r="Q7" s="137" t="str">
        <f>IF(I!$A$1=1,"% до загального обсягу","% of total")</f>
        <v>% до загального обсягу</v>
      </c>
      <c r="R7" s="138" t="str">
        <f>IF(I!$A$1=1,"у % до відповідного періоду минулого року","Y-o-y changes, %")</f>
        <v>у % до відповідного періоду минулого року</v>
      </c>
      <c r="S7" s="136" t="str">
        <f>IF(I!$A$1=1,"млн дол. США","USD mln")</f>
        <v>млн дол. США</v>
      </c>
      <c r="T7" s="139"/>
    </row>
    <row r="8" spans="1:20" ht="28.5" customHeight="1">
      <c r="A8" s="140" t="str">
        <f>IF(I!$A$1=1,B8,C8)</f>
        <v>УСЬОГО</v>
      </c>
      <c r="B8" s="131" t="s">
        <v>2</v>
      </c>
      <c r="C8" s="131" t="s">
        <v>38</v>
      </c>
      <c r="D8" s="82">
        <v>3391</v>
      </c>
      <c r="E8" s="84">
        <v>100</v>
      </c>
      <c r="F8" s="83">
        <v>2873</v>
      </c>
      <c r="G8" s="84">
        <v>100</v>
      </c>
      <c r="H8" s="84">
        <v>84.72427012680626</v>
      </c>
      <c r="I8" s="83">
        <v>4960</v>
      </c>
      <c r="J8" s="84">
        <v>100</v>
      </c>
      <c r="K8" s="83">
        <v>5719</v>
      </c>
      <c r="L8" s="84">
        <v>100</v>
      </c>
      <c r="M8" s="84">
        <v>115.30241935483872</v>
      </c>
      <c r="N8" s="83">
        <v>8351</v>
      </c>
      <c r="O8" s="84">
        <v>100</v>
      </c>
      <c r="P8" s="83">
        <v>8592</v>
      </c>
      <c r="Q8" s="84">
        <v>100</v>
      </c>
      <c r="R8" s="84">
        <v>102.88588193030775</v>
      </c>
      <c r="S8" s="83">
        <v>-1569</v>
      </c>
      <c r="T8" s="83">
        <v>-2846</v>
      </c>
    </row>
    <row r="9" spans="1:20" s="2" customFormat="1" ht="20.25" customHeight="1">
      <c r="A9" s="141" t="str">
        <f>IF(I!$A$1=1,B9,C9)</f>
        <v>Європа</v>
      </c>
      <c r="B9" s="125" t="s">
        <v>49</v>
      </c>
      <c r="C9" s="125" t="s">
        <v>40</v>
      </c>
      <c r="D9" s="82">
        <v>1929.80569947</v>
      </c>
      <c r="E9" s="84">
        <v>56.909634310527871</v>
      </c>
      <c r="F9" s="83">
        <v>1767</v>
      </c>
      <c r="G9" s="84">
        <v>61.503654716324398</v>
      </c>
      <c r="H9" s="84">
        <v>91.563622207421574</v>
      </c>
      <c r="I9" s="83">
        <v>2468</v>
      </c>
      <c r="J9" s="84">
        <v>49.758064516129032</v>
      </c>
      <c r="K9" s="83">
        <v>2868</v>
      </c>
      <c r="L9" s="84">
        <v>50.148627382409515</v>
      </c>
      <c r="M9" s="84">
        <v>116.20745542949757</v>
      </c>
      <c r="N9" s="83">
        <v>4397.80569947</v>
      </c>
      <c r="O9" s="84">
        <v>52.662024900850199</v>
      </c>
      <c r="P9" s="83">
        <v>4635</v>
      </c>
      <c r="Q9" s="84">
        <v>53.945530726256983</v>
      </c>
      <c r="R9" s="84">
        <v>105.39346930580824</v>
      </c>
      <c r="S9" s="83">
        <v>-538.19430052999996</v>
      </c>
      <c r="T9" s="83">
        <v>-1101</v>
      </c>
    </row>
    <row r="10" spans="1:20" s="2" customFormat="1" ht="20.25" customHeight="1">
      <c r="A10" s="142" t="str">
        <f>IF(I!$A$1=1,B10,C10)</f>
        <v xml:space="preserve">Азія </v>
      </c>
      <c r="B10" s="126" t="s">
        <v>50</v>
      </c>
      <c r="C10" s="126" t="s">
        <v>41</v>
      </c>
      <c r="D10" s="82">
        <v>888.80040043999998</v>
      </c>
      <c r="E10" s="84">
        <v>26.210569166617514</v>
      </c>
      <c r="F10" s="83">
        <v>620</v>
      </c>
      <c r="G10" s="84">
        <v>21.580229725026104</v>
      </c>
      <c r="H10" s="84">
        <v>69.756944269272324</v>
      </c>
      <c r="I10" s="83">
        <v>1669</v>
      </c>
      <c r="J10" s="84">
        <v>33.649193548387096</v>
      </c>
      <c r="K10" s="83">
        <v>1881</v>
      </c>
      <c r="L10" s="84">
        <v>32.89036544850498</v>
      </c>
      <c r="M10" s="84">
        <v>112.70221689634512</v>
      </c>
      <c r="N10" s="83">
        <v>2557.80040044</v>
      </c>
      <c r="O10" s="84">
        <v>30.628672020596337</v>
      </c>
      <c r="P10" s="83">
        <v>2501</v>
      </c>
      <c r="Q10" s="84">
        <v>29.108472998137803</v>
      </c>
      <c r="R10" s="84">
        <v>97.779326313725306</v>
      </c>
      <c r="S10" s="83">
        <v>-780.19959956000002</v>
      </c>
      <c r="T10" s="83">
        <v>-1261</v>
      </c>
    </row>
    <row r="11" spans="1:20" s="2" customFormat="1" ht="20.25" customHeight="1">
      <c r="A11" s="142" t="str">
        <f>IF(I!$A$1=1,B11,C11)</f>
        <v>Америка</v>
      </c>
      <c r="B11" s="126" t="s">
        <v>51</v>
      </c>
      <c r="C11" s="126" t="s">
        <v>42</v>
      </c>
      <c r="D11" s="82">
        <v>108.49072774</v>
      </c>
      <c r="E11" s="84">
        <v>3.1993726847537598</v>
      </c>
      <c r="F11" s="83">
        <v>60</v>
      </c>
      <c r="G11" s="84">
        <v>2.0884093282283329</v>
      </c>
      <c r="H11" s="84">
        <v>55.304265396570194</v>
      </c>
      <c r="I11" s="83">
        <v>331</v>
      </c>
      <c r="J11" s="84">
        <v>6.6733870967741931</v>
      </c>
      <c r="K11" s="83">
        <v>471</v>
      </c>
      <c r="L11" s="84">
        <v>8.2357055429270858</v>
      </c>
      <c r="M11" s="84">
        <v>142.29607250755288</v>
      </c>
      <c r="N11" s="83">
        <v>439.49072774000001</v>
      </c>
      <c r="O11" s="84">
        <v>5.2627317415878334</v>
      </c>
      <c r="P11" s="83">
        <v>531</v>
      </c>
      <c r="Q11" s="84">
        <v>6.1801675977653634</v>
      </c>
      <c r="R11" s="84">
        <v>120.82166163790748</v>
      </c>
      <c r="S11" s="83">
        <v>-222.50927225999999</v>
      </c>
      <c r="T11" s="83">
        <v>-411</v>
      </c>
    </row>
    <row r="12" spans="1:20" ht="20.25" customHeight="1">
      <c r="A12" s="143" t="str">
        <f>IF(I!$A$1=1,B12,C12)</f>
        <v>у т.ч. США</v>
      </c>
      <c r="B12" s="127" t="s">
        <v>52</v>
      </c>
      <c r="C12" s="127" t="s">
        <v>43</v>
      </c>
      <c r="D12" s="85">
        <v>78.017773579999997</v>
      </c>
      <c r="E12" s="87">
        <v>2.3007305685638455</v>
      </c>
      <c r="F12" s="86">
        <v>35</v>
      </c>
      <c r="G12" s="87">
        <v>1.2182387747998606</v>
      </c>
      <c r="H12" s="87">
        <v>44.861572426327626</v>
      </c>
      <c r="I12" s="86">
        <v>252</v>
      </c>
      <c r="J12" s="87">
        <v>5.0806451612903221</v>
      </c>
      <c r="K12" s="86">
        <v>369</v>
      </c>
      <c r="L12" s="87">
        <v>6.4521769540129394</v>
      </c>
      <c r="M12" s="87">
        <v>146.42857142857142</v>
      </c>
      <c r="N12" s="86">
        <v>330.01777357999998</v>
      </c>
      <c r="O12" s="87">
        <v>3.95183539192911</v>
      </c>
      <c r="P12" s="86">
        <v>404</v>
      </c>
      <c r="Q12" s="87">
        <v>4.7020484171322163</v>
      </c>
      <c r="R12" s="87">
        <v>122.41764909127414</v>
      </c>
      <c r="S12" s="86">
        <v>-173.98222642000002</v>
      </c>
      <c r="T12" s="86">
        <v>-334</v>
      </c>
    </row>
    <row r="13" spans="1:20" s="2" customFormat="1" ht="20.25" customHeight="1">
      <c r="A13" s="142" t="str">
        <f>IF(I!$A$1=1,B13,C13)</f>
        <v>Африка</v>
      </c>
      <c r="B13" s="126" t="s">
        <v>53</v>
      </c>
      <c r="C13" s="126" t="s">
        <v>44</v>
      </c>
      <c r="D13" s="82">
        <v>316.64908738999998</v>
      </c>
      <c r="E13" s="84">
        <v>9.3379264933647885</v>
      </c>
      <c r="F13" s="83">
        <v>273</v>
      </c>
      <c r="G13" s="84">
        <v>9.502262443438914</v>
      </c>
      <c r="H13" s="84">
        <v>86.215312429989837</v>
      </c>
      <c r="I13" s="83">
        <v>65</v>
      </c>
      <c r="J13" s="84">
        <v>1.310483870967742</v>
      </c>
      <c r="K13" s="83">
        <v>101</v>
      </c>
      <c r="L13" s="84">
        <v>1.7660430145130266</v>
      </c>
      <c r="M13" s="84">
        <v>155.38461538461539</v>
      </c>
      <c r="N13" s="83">
        <v>381.64908738999998</v>
      </c>
      <c r="O13" s="84">
        <v>4.5701004357561965</v>
      </c>
      <c r="P13" s="83">
        <v>374</v>
      </c>
      <c r="Q13" s="84">
        <v>4.3528864059590315</v>
      </c>
      <c r="R13" s="84">
        <v>97.995779986712378</v>
      </c>
      <c r="S13" s="83">
        <v>251.64908738999998</v>
      </c>
      <c r="T13" s="83">
        <v>172</v>
      </c>
    </row>
    <row r="14" spans="1:20" s="2" customFormat="1" ht="20.25" customHeight="1">
      <c r="A14" s="142" t="str">
        <f>IF(I!$A$1=1,B14,C14)</f>
        <v>Австралія і Океанія</v>
      </c>
      <c r="B14" s="126" t="s">
        <v>54</v>
      </c>
      <c r="C14" s="126" t="s">
        <v>46</v>
      </c>
      <c r="D14" s="82">
        <v>1.57905593</v>
      </c>
      <c r="E14" s="84">
        <v>4.6566084635800649E-2</v>
      </c>
      <c r="F14" s="83">
        <v>2</v>
      </c>
      <c r="G14" s="158">
        <v>6.9613644274277769E-2</v>
      </c>
      <c r="H14" s="84">
        <v>126.65795821431101</v>
      </c>
      <c r="I14" s="83">
        <v>32</v>
      </c>
      <c r="J14" s="84">
        <v>0.64516129032258063</v>
      </c>
      <c r="K14" s="83">
        <v>15</v>
      </c>
      <c r="L14" s="84">
        <v>0.26228361601678618</v>
      </c>
      <c r="M14" s="84">
        <v>46.875</v>
      </c>
      <c r="N14" s="83">
        <v>33.579055930000003</v>
      </c>
      <c r="O14" s="84">
        <v>0.40209622715842414</v>
      </c>
      <c r="P14" s="83">
        <v>17</v>
      </c>
      <c r="Q14" s="84">
        <v>0.1978584729981378</v>
      </c>
      <c r="R14" s="84">
        <v>50.626795569949181</v>
      </c>
      <c r="S14" s="83">
        <v>-30.420944070000001</v>
      </c>
      <c r="T14" s="83">
        <v>-13</v>
      </c>
    </row>
    <row r="15" spans="1:20" ht="20.25" customHeight="1">
      <c r="A15" s="144" t="str">
        <f>IF(I!$A$1=1,B15,C15)</f>
        <v>Довідково:</v>
      </c>
      <c r="B15" s="132" t="s">
        <v>55</v>
      </c>
      <c r="C15" s="132" t="s">
        <v>48</v>
      </c>
      <c r="D15" s="85"/>
      <c r="E15" s="87"/>
      <c r="F15" s="86"/>
      <c r="G15" s="87"/>
      <c r="H15" s="87"/>
      <c r="I15" s="86"/>
      <c r="J15" s="87"/>
      <c r="K15" s="86"/>
      <c r="L15" s="87"/>
      <c r="M15" s="87"/>
      <c r="N15" s="86"/>
      <c r="O15" s="87"/>
      <c r="P15" s="86"/>
      <c r="Q15" s="87"/>
      <c r="R15" s="87"/>
      <c r="S15" s="86"/>
      <c r="T15" s="86"/>
    </row>
    <row r="16" spans="1:20" ht="20.25" customHeight="1">
      <c r="A16" s="128" t="str">
        <f>IF(I!$A$1=1,B16,C16)</f>
        <v>Країни ЄС</v>
      </c>
      <c r="B16" s="129" t="s">
        <v>57</v>
      </c>
      <c r="C16" s="129" t="s">
        <v>47</v>
      </c>
      <c r="D16" s="85">
        <v>1872.19970915</v>
      </c>
      <c r="E16" s="87">
        <v>55.210843678855795</v>
      </c>
      <c r="F16" s="86">
        <v>1717</v>
      </c>
      <c r="G16" s="87">
        <v>59.76331360946746</v>
      </c>
      <c r="H16" s="87">
        <v>91.710301609839348</v>
      </c>
      <c r="I16" s="86">
        <v>2293</v>
      </c>
      <c r="J16" s="87">
        <v>46.229838709677416</v>
      </c>
      <c r="K16" s="86">
        <v>2659</v>
      </c>
      <c r="L16" s="87">
        <v>46.494142332575628</v>
      </c>
      <c r="M16" s="87">
        <v>115.96162232882688</v>
      </c>
      <c r="N16" s="86">
        <v>4165.1997091499998</v>
      </c>
      <c r="O16" s="87">
        <v>49.876657994850916</v>
      </c>
      <c r="P16" s="86">
        <v>4376</v>
      </c>
      <c r="Q16" s="87">
        <v>50.931098696461831</v>
      </c>
      <c r="R16" s="87">
        <v>105.06098880173549</v>
      </c>
      <c r="S16" s="86">
        <v>-420.80029085000001</v>
      </c>
      <c r="T16" s="86">
        <v>-942</v>
      </c>
    </row>
    <row r="17" spans="1:172" ht="20.25" customHeight="1">
      <c r="A17" s="145" t="str">
        <f>IF(I!$A$1=1,B17,C17)</f>
        <v xml:space="preserve">Країни СНД </v>
      </c>
      <c r="B17" s="133" t="s">
        <v>56</v>
      </c>
      <c r="C17" s="133" t="s">
        <v>39</v>
      </c>
      <c r="D17" s="88">
        <v>145</v>
      </c>
      <c r="E17" s="90">
        <v>4.2760247714538488</v>
      </c>
      <c r="F17" s="89">
        <v>153</v>
      </c>
      <c r="G17" s="90">
        <v>5.3254437869822491</v>
      </c>
      <c r="H17" s="90">
        <v>105.51724137931035</v>
      </c>
      <c r="I17" s="89">
        <v>58</v>
      </c>
      <c r="J17" s="90">
        <v>1.1693548387096775</v>
      </c>
      <c r="K17" s="89">
        <v>59</v>
      </c>
      <c r="L17" s="90">
        <v>1.0316488896660254</v>
      </c>
      <c r="M17" s="90">
        <v>101.72413793103448</v>
      </c>
      <c r="N17" s="89">
        <v>203</v>
      </c>
      <c r="O17" s="90">
        <v>2.4308466051969826</v>
      </c>
      <c r="P17" s="89">
        <v>212</v>
      </c>
      <c r="Q17" s="90">
        <v>2.4674115456238361</v>
      </c>
      <c r="R17" s="90">
        <v>104.43349753694582</v>
      </c>
      <c r="S17" s="89">
        <v>87</v>
      </c>
      <c r="T17" s="89">
        <v>94</v>
      </c>
    </row>
    <row r="18" spans="1:172" ht="16.5" customHeight="1">
      <c r="A18" s="3" t="str">
        <f>IF(I!$A$1=1,B18,C18)</f>
        <v>* Попередні дані</v>
      </c>
      <c r="B18" s="91" t="s">
        <v>17</v>
      </c>
      <c r="C18" s="58" t="s">
        <v>35</v>
      </c>
    </row>
    <row r="19" spans="1:172" s="152" customFormat="1">
      <c r="A19" s="61" t="str">
        <f>IF(I!$A$1=1,B19,C19)</f>
        <v>Примітка</v>
      </c>
      <c r="B19" s="63" t="s">
        <v>58</v>
      </c>
      <c r="C19" s="59" t="s">
        <v>59</v>
      </c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  <c r="BI19" s="150"/>
      <c r="BJ19" s="150"/>
      <c r="BK19" s="150"/>
      <c r="BL19" s="150"/>
      <c r="BM19" s="150"/>
      <c r="BN19" s="150"/>
      <c r="BO19" s="150"/>
      <c r="BP19" s="150"/>
      <c r="BQ19" s="150"/>
      <c r="BR19" s="150"/>
      <c r="BS19" s="150"/>
      <c r="BT19" s="150"/>
      <c r="BU19" s="150"/>
      <c r="BV19" s="150"/>
      <c r="BW19" s="150"/>
      <c r="BX19" s="150"/>
      <c r="BY19" s="150"/>
      <c r="BZ19" s="150"/>
      <c r="CA19" s="150"/>
      <c r="CB19" s="150"/>
      <c r="CC19" s="150"/>
      <c r="CD19" s="150"/>
      <c r="CE19" s="150"/>
      <c r="CF19" s="150"/>
      <c r="CG19" s="150"/>
      <c r="CH19" s="150"/>
      <c r="CI19" s="150"/>
      <c r="CJ19" s="150"/>
      <c r="CK19" s="150"/>
      <c r="CL19" s="150"/>
      <c r="CM19" s="150"/>
      <c r="CN19" s="150"/>
      <c r="CO19" s="150"/>
      <c r="CP19" s="150"/>
      <c r="CQ19" s="150"/>
      <c r="CR19" s="150"/>
      <c r="CS19" s="150"/>
      <c r="CT19" s="150"/>
      <c r="CU19" s="150"/>
      <c r="CV19" s="150"/>
      <c r="CW19" s="150"/>
      <c r="CX19" s="150"/>
      <c r="CY19" s="150"/>
      <c r="CZ19" s="150"/>
      <c r="DA19" s="150"/>
      <c r="DB19" s="150"/>
      <c r="DC19" s="150"/>
      <c r="DD19" s="150"/>
      <c r="DE19" s="150"/>
      <c r="DF19" s="150"/>
      <c r="DG19" s="150"/>
      <c r="DH19" s="150"/>
      <c r="DI19" s="150"/>
      <c r="DJ19" s="150"/>
      <c r="DK19" s="150"/>
      <c r="DL19" s="150"/>
      <c r="DM19" s="150"/>
      <c r="DN19" s="150"/>
      <c r="DO19" s="150"/>
      <c r="DP19" s="150"/>
      <c r="DQ19" s="150"/>
      <c r="DR19" s="150"/>
      <c r="DS19" s="150"/>
      <c r="DT19" s="150"/>
      <c r="DU19" s="150"/>
      <c r="DV19" s="150"/>
      <c r="DW19" s="150"/>
      <c r="DX19" s="150"/>
      <c r="DY19" s="150"/>
      <c r="DZ19" s="150"/>
      <c r="EA19" s="150"/>
      <c r="EB19" s="150"/>
      <c r="EC19" s="150"/>
      <c r="ED19" s="150"/>
      <c r="EE19" s="150"/>
      <c r="EF19" s="150"/>
      <c r="EG19" s="150"/>
      <c r="EH19" s="150"/>
      <c r="EI19" s="150"/>
      <c r="EJ19" s="150"/>
      <c r="EK19" s="150"/>
      <c r="EL19" s="150"/>
      <c r="EM19" s="150"/>
      <c r="EN19" s="150"/>
      <c r="EO19" s="150"/>
      <c r="EP19" s="150"/>
      <c r="EQ19" s="150"/>
      <c r="ER19" s="150"/>
      <c r="ES19" s="150"/>
      <c r="ET19" s="150"/>
      <c r="EU19" s="150"/>
      <c r="EV19" s="150"/>
      <c r="EW19" s="150"/>
      <c r="EX19" s="150"/>
      <c r="EY19" s="150"/>
      <c r="EZ19" s="150"/>
      <c r="FA19" s="150"/>
      <c r="FB19" s="150"/>
      <c r="FC19" s="150"/>
      <c r="FD19" s="150"/>
      <c r="FE19" s="150"/>
      <c r="FF19" s="150"/>
      <c r="FG19" s="150"/>
      <c r="FH19" s="150"/>
      <c r="FI19" s="150"/>
    </row>
    <row r="20" spans="1:172" customFormat="1" ht="15.6" customHeight="1">
      <c r="A20" s="3" t="str">
        <f>IF(I!$A$1=1,B20,C20)</f>
        <v>1. З 2014 року дані подаються без урахування тимчасово окупованої російською федерацією території України.</v>
      </c>
      <c r="B20" s="151" t="s">
        <v>240</v>
      </c>
      <c r="C20" s="157" t="s">
        <v>241</v>
      </c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  <c r="BI20" s="150"/>
      <c r="BJ20" s="150"/>
      <c r="BK20" s="150"/>
      <c r="BL20" s="150"/>
      <c r="BM20" s="150"/>
      <c r="BN20" s="150"/>
      <c r="BO20" s="150"/>
      <c r="BP20" s="150"/>
      <c r="BQ20" s="150"/>
      <c r="BR20" s="150"/>
      <c r="BS20" s="150"/>
      <c r="BT20" s="150"/>
      <c r="BU20" s="150"/>
      <c r="BV20" s="150"/>
      <c r="BW20" s="150"/>
      <c r="BX20" s="150"/>
      <c r="BY20" s="150"/>
      <c r="BZ20" s="150"/>
      <c r="CA20" s="150"/>
      <c r="CB20" s="150"/>
      <c r="CC20" s="150"/>
      <c r="CD20" s="150"/>
      <c r="CE20" s="150"/>
      <c r="CF20" s="150"/>
      <c r="CG20" s="150"/>
      <c r="CH20" s="150"/>
      <c r="CI20" s="150"/>
      <c r="CJ20" s="150"/>
      <c r="CK20" s="150"/>
      <c r="CL20" s="150"/>
      <c r="CM20" s="150"/>
      <c r="CN20" s="150"/>
      <c r="CO20" s="150"/>
      <c r="CP20" s="150"/>
      <c r="CQ20" s="150"/>
      <c r="CR20" s="150"/>
      <c r="CS20" s="150"/>
      <c r="CT20" s="150"/>
      <c r="CU20" s="150"/>
      <c r="CV20" s="150"/>
      <c r="CW20" s="150"/>
      <c r="CX20" s="150"/>
      <c r="CY20" s="150"/>
      <c r="CZ20" s="150"/>
      <c r="DA20" s="150"/>
      <c r="DB20" s="150"/>
      <c r="DC20" s="150"/>
      <c r="DD20" s="150"/>
      <c r="DE20" s="150"/>
      <c r="DF20" s="150"/>
      <c r="DG20" s="150"/>
      <c r="DH20" s="150"/>
      <c r="DI20" s="150"/>
      <c r="DJ20" s="150"/>
      <c r="DK20" s="150"/>
      <c r="DL20" s="150"/>
      <c r="DM20" s="150"/>
      <c r="DN20" s="150"/>
      <c r="DO20" s="150"/>
      <c r="DP20" s="150"/>
      <c r="DQ20" s="150"/>
      <c r="DR20" s="150"/>
      <c r="DS20" s="150"/>
      <c r="DT20" s="150"/>
      <c r="DU20" s="150"/>
      <c r="DV20" s="150"/>
      <c r="DW20" s="150"/>
      <c r="DX20" s="150"/>
      <c r="DY20" s="150"/>
      <c r="DZ20" s="150"/>
      <c r="EA20" s="150"/>
      <c r="EB20" s="150"/>
      <c r="EC20" s="150"/>
      <c r="ED20" s="150"/>
      <c r="EE20" s="150"/>
      <c r="EF20" s="150"/>
      <c r="EG20" s="150"/>
      <c r="EH20" s="150"/>
      <c r="EI20" s="150"/>
      <c r="EJ20" s="150"/>
      <c r="EK20" s="150"/>
      <c r="EL20" s="150"/>
      <c r="EM20" s="150"/>
      <c r="EN20" s="150"/>
      <c r="EO20" s="150"/>
      <c r="EP20" s="150"/>
      <c r="EQ20" s="150"/>
      <c r="ER20" s="150"/>
      <c r="ES20" s="150"/>
      <c r="ET20" s="150"/>
      <c r="EU20" s="150"/>
      <c r="EV20" s="150"/>
      <c r="EW20" s="150"/>
      <c r="EX20" s="150"/>
      <c r="EY20" s="150"/>
      <c r="EZ20" s="150"/>
      <c r="FA20" s="150"/>
      <c r="FB20" s="150"/>
      <c r="FC20" s="150"/>
      <c r="FD20" s="150"/>
      <c r="FE20" s="150"/>
      <c r="FF20" s="150"/>
      <c r="FG20" s="150"/>
      <c r="FH20" s="150"/>
      <c r="FI20" s="150"/>
      <c r="FJ20" s="150"/>
      <c r="FK20" s="150"/>
      <c r="FL20" s="150"/>
      <c r="FM20" s="150"/>
      <c r="FN20" s="150"/>
      <c r="FO20" s="150"/>
      <c r="FP20" s="150"/>
    </row>
    <row r="21" spans="1:172" ht="12" customHeight="1">
      <c r="B21" s="148"/>
      <c r="C21" s="149"/>
    </row>
  </sheetData>
  <phoneticPr fontId="10" type="noConversion"/>
  <hyperlinks>
    <hyperlink ref="A1" location="Зміст!A1" display="Зміст!A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P21"/>
  <sheetViews>
    <sheetView zoomScale="70" zoomScaleNormal="70" workbookViewId="0"/>
  </sheetViews>
  <sheetFormatPr defaultColWidth="9.140625" defaultRowHeight="12.75" outlineLevelCol="1"/>
  <cols>
    <col min="1" max="1" width="33.28515625" style="3" customWidth="1"/>
    <col min="2" max="2" width="25.28515625" style="91" hidden="1" customWidth="1" outlineLevel="1"/>
    <col min="3" max="3" width="24.42578125" style="91" hidden="1" customWidth="1" outlineLevel="1"/>
    <col min="4" max="4" width="7.42578125" style="3" customWidth="1" collapsed="1"/>
    <col min="5" max="5" width="9.140625" style="3" customWidth="1"/>
    <col min="6" max="6" width="7.42578125" style="3" customWidth="1"/>
    <col min="7" max="7" width="9.140625" style="3" customWidth="1"/>
    <col min="8" max="8" width="11.42578125" style="3" customWidth="1"/>
    <col min="9" max="9" width="6.85546875" style="3" customWidth="1"/>
    <col min="10" max="10" width="9" style="3" customWidth="1"/>
    <col min="11" max="11" width="6.85546875" style="3" customWidth="1"/>
    <col min="12" max="12" width="9.140625" style="3" customWidth="1"/>
    <col min="13" max="13" width="11.85546875" style="3" customWidth="1"/>
    <col min="14" max="14" width="6.85546875" style="3" customWidth="1"/>
    <col min="15" max="15" width="9.140625" style="3" customWidth="1"/>
    <col min="16" max="16" width="6.85546875" style="3" customWidth="1"/>
    <col min="17" max="17" width="9.140625" style="3" customWidth="1"/>
    <col min="18" max="18" width="11.42578125" style="3" customWidth="1"/>
    <col min="19" max="19" width="10.5703125" style="3" customWidth="1"/>
    <col min="20" max="20" width="9.5703125" style="3" bestFit="1" customWidth="1"/>
    <col min="21" max="80" width="9.140625" style="3"/>
    <col min="81" max="82" width="6.7109375" style="3" customWidth="1"/>
    <col min="83" max="83" width="6.28515625" style="3" customWidth="1"/>
    <col min="84" max="16384" width="9.140625" style="3"/>
  </cols>
  <sheetData>
    <row r="1" spans="1:20" s="71" customFormat="1">
      <c r="A1" s="221" t="str">
        <f>IF(I!$A$1=1,"до змісту","to title")</f>
        <v>до змісту</v>
      </c>
      <c r="B1" s="4"/>
      <c r="C1" s="4"/>
    </row>
    <row r="2" spans="1:20">
      <c r="A2" s="11" t="str">
        <f>IF(I!$A$1=1,B2,C2)</f>
        <v>1.3. Розподіл зовнішньої торгівлі товарами за географічними регіонами</v>
      </c>
      <c r="B2" s="12" t="s">
        <v>245</v>
      </c>
      <c r="C2" s="72" t="s">
        <v>22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0" s="2" customFormat="1" ht="16.5" customHeight="1">
      <c r="A3" s="74" t="str">
        <f>IF(I!$A$1=1,B3,C3)</f>
        <v>(відповідно до КПБ6)</v>
      </c>
      <c r="B3" s="75" t="s">
        <v>13</v>
      </c>
      <c r="C3" s="12" t="s">
        <v>23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</row>
    <row r="4" spans="1:20">
      <c r="A4" s="76"/>
      <c r="B4" s="77"/>
      <c r="C4" s="77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</row>
    <row r="5" spans="1:20" ht="17.25" customHeight="1">
      <c r="A5" s="116"/>
      <c r="B5" s="78"/>
      <c r="C5" s="78"/>
      <c r="D5" s="79" t="str">
        <f>IF(I!$A$1=1,"ЕКСПОРТ","EXPORTS")</f>
        <v>ЕКСПОРТ</v>
      </c>
      <c r="E5" s="101"/>
      <c r="F5" s="101"/>
      <c r="G5" s="101"/>
      <c r="H5" s="130"/>
      <c r="I5" s="79" t="str">
        <f>IF(I!$A$1=1,"ІМПОРТ","IMPORTS")</f>
        <v>ІМПОРТ</v>
      </c>
      <c r="J5" s="101"/>
      <c r="K5" s="101"/>
      <c r="L5" s="101"/>
      <c r="M5" s="130"/>
      <c r="N5" s="79" t="str">
        <f>IF(I!$A$1=1,"ТОВАРООБОРОТ","TURNOVER")</f>
        <v>ТОВАРООБОРОТ</v>
      </c>
      <c r="O5" s="101"/>
      <c r="P5" s="101"/>
      <c r="Q5" s="101"/>
      <c r="R5" s="130"/>
      <c r="S5" s="79" t="str">
        <f>IF(I!$A$1=1,"САЛЬДО","BALANCE")</f>
        <v>САЛЬДО</v>
      </c>
      <c r="T5" s="101"/>
    </row>
    <row r="6" spans="1:20" ht="26.45" customHeight="1">
      <c r="A6" s="102" t="str">
        <f>IF(I!$A$1=1,B6,C6)</f>
        <v>Регіони</v>
      </c>
      <c r="B6" s="80" t="s">
        <v>16</v>
      </c>
      <c r="C6" s="81" t="s">
        <v>37</v>
      </c>
      <c r="D6" s="115" t="str">
        <f>IF(I!$A$1=1,"січ.-лют. 2024","Jan-Feb. 2024")</f>
        <v>січ.-лют. 2024</v>
      </c>
      <c r="E6" s="28"/>
      <c r="F6" s="115" t="str">
        <f>IF(I!$A$1=1,"січ.-лют. 2025*","Jan-Feb. 2025*")</f>
        <v>січ.-лют. 2025*</v>
      </c>
      <c r="G6" s="28"/>
      <c r="H6" s="146"/>
      <c r="I6" s="293" t="str">
        <f>D6</f>
        <v>січ.-лют. 2024</v>
      </c>
      <c r="J6" s="28"/>
      <c r="K6" s="293" t="str">
        <f>F6</f>
        <v>січ.-лют. 2025*</v>
      </c>
      <c r="L6" s="28"/>
      <c r="M6" s="146"/>
      <c r="N6" s="293" t="str">
        <f>D6</f>
        <v>січ.-лют. 2024</v>
      </c>
      <c r="O6" s="28"/>
      <c r="P6" s="293" t="str">
        <f>F6</f>
        <v>січ.-лют. 2025*</v>
      </c>
      <c r="Q6" s="28"/>
      <c r="R6" s="146"/>
      <c r="S6" s="22" t="str">
        <f>D6</f>
        <v>січ.-лют. 2024</v>
      </c>
      <c r="T6" s="28" t="str">
        <f>F6</f>
        <v>січ.-лют. 2025*</v>
      </c>
    </row>
    <row r="7" spans="1:20" ht="63.75">
      <c r="A7" s="134"/>
      <c r="B7" s="135"/>
      <c r="C7" s="135"/>
      <c r="D7" s="136" t="str">
        <f>IF(I!$A$1=1,"млн дол. США","USD mln")</f>
        <v>млн дол. США</v>
      </c>
      <c r="E7" s="137" t="str">
        <f>IF(I!$A$1=1,"% до загального обсягу","% of total")</f>
        <v>% до загального обсягу</v>
      </c>
      <c r="F7" s="136" t="str">
        <f>IF(I!$A$1=1,"млн дол. США","USD mln")</f>
        <v>млн дол. США</v>
      </c>
      <c r="G7" s="137" t="str">
        <f>IF(I!$A$1=1,"% до загального обсягу","% of total")</f>
        <v>% до загального обсягу</v>
      </c>
      <c r="H7" s="138" t="str">
        <f>IF(I!$A$1=1,"у % до відповідного періоду минулого року","Y-o-y changes, %")</f>
        <v>у % до відповідного періоду минулого року</v>
      </c>
      <c r="I7" s="136" t="str">
        <f>IF(I!$A$1=1,"млн дол. США","USD mln")</f>
        <v>млн дол. США</v>
      </c>
      <c r="J7" s="137" t="str">
        <f>IF(I!$A$1=1,"% до загального обсягу","% of total")</f>
        <v>% до загального обсягу</v>
      </c>
      <c r="K7" s="136" t="str">
        <f>IF(I!$A$1=1,"млн дол. США","USD mln")</f>
        <v>млн дол. США</v>
      </c>
      <c r="L7" s="137" t="str">
        <f>IF(I!$A$1=1,"% до загального обсягу","% of total")</f>
        <v>% до загального обсягу</v>
      </c>
      <c r="M7" s="138" t="str">
        <f>IF(I!$A$1=1,"у % до відповідного періоду минулого року","Y-o-y changes, %")</f>
        <v>у % до відповідного періоду минулого року</v>
      </c>
      <c r="N7" s="136" t="str">
        <f>IF(I!$A$1=1,"млн дол. США","USD mln")</f>
        <v>млн дол. США</v>
      </c>
      <c r="O7" s="137" t="str">
        <f>IF(I!$A$1=1,"% до загального обсягу","% of total")</f>
        <v>% до загального обсягу</v>
      </c>
      <c r="P7" s="136" t="str">
        <f>IF(I!$A$1=1,"млн дол. США","USD mln")</f>
        <v>млн дол. США</v>
      </c>
      <c r="Q7" s="137" t="str">
        <f>IF(I!$A$1=1,"% до загального обсягу","% of total")</f>
        <v>% до загального обсягу</v>
      </c>
      <c r="R7" s="138" t="str">
        <f>IF(I!$A$1=1,"у % до відповідного періоду минулого року","Y-o-y changes, %")</f>
        <v>у % до відповідного періоду минулого року</v>
      </c>
      <c r="S7" s="136" t="str">
        <f>IF(I!$A$1=1,"млн дол. США","USD mln")</f>
        <v>млн дол. США</v>
      </c>
      <c r="T7" s="139"/>
    </row>
    <row r="8" spans="1:20" ht="28.5" customHeight="1">
      <c r="A8" s="140" t="str">
        <f>IF(I!$A$1=1,B8,C8)</f>
        <v>УСЬОГО</v>
      </c>
      <c r="B8" s="131" t="s">
        <v>2</v>
      </c>
      <c r="C8" s="131" t="s">
        <v>38</v>
      </c>
      <c r="D8" s="82">
        <v>6771</v>
      </c>
      <c r="E8" s="84">
        <v>100</v>
      </c>
      <c r="F8" s="83">
        <v>5825</v>
      </c>
      <c r="G8" s="84">
        <v>100</v>
      </c>
      <c r="H8" s="84">
        <v>86.028651602422087</v>
      </c>
      <c r="I8" s="83">
        <v>9915</v>
      </c>
      <c r="J8" s="84">
        <v>100</v>
      </c>
      <c r="K8" s="83">
        <v>11144</v>
      </c>
      <c r="L8" s="84">
        <v>100</v>
      </c>
      <c r="M8" s="84">
        <v>112.39536056480081</v>
      </c>
      <c r="N8" s="83">
        <v>16686</v>
      </c>
      <c r="O8" s="84">
        <v>100</v>
      </c>
      <c r="P8" s="83">
        <v>16969</v>
      </c>
      <c r="Q8" s="84">
        <v>100</v>
      </c>
      <c r="R8" s="84">
        <v>101.69603260218148</v>
      </c>
      <c r="S8" s="83">
        <v>-3144</v>
      </c>
      <c r="T8" s="83">
        <v>-5319</v>
      </c>
    </row>
    <row r="9" spans="1:20" s="2" customFormat="1" ht="20.25" customHeight="1">
      <c r="A9" s="141" t="str">
        <f>IF(I!$A$1=1,B9,C9)</f>
        <v>Європа</v>
      </c>
      <c r="B9" s="125" t="s">
        <v>49</v>
      </c>
      <c r="C9" s="125" t="s">
        <v>40</v>
      </c>
      <c r="D9" s="82">
        <v>4024.1804783600001</v>
      </c>
      <c r="E9" s="84">
        <v>59.432587185940044</v>
      </c>
      <c r="F9" s="83">
        <v>3502.3681262800001</v>
      </c>
      <c r="G9" s="84">
        <v>60.12649143828326</v>
      </c>
      <c r="H9" s="84">
        <v>87.033077793452804</v>
      </c>
      <c r="I9" s="83">
        <v>4912</v>
      </c>
      <c r="J9" s="84">
        <v>49.541099344427636</v>
      </c>
      <c r="K9" s="83">
        <v>5313</v>
      </c>
      <c r="L9" s="84">
        <v>47.675879396984925</v>
      </c>
      <c r="M9" s="84">
        <v>108.16368078175896</v>
      </c>
      <c r="N9" s="83">
        <v>8936.1804783600001</v>
      </c>
      <c r="O9" s="84">
        <v>53.5549591175836</v>
      </c>
      <c r="P9" s="83">
        <v>8815.3681262800001</v>
      </c>
      <c r="Q9" s="84">
        <v>51.949838683953089</v>
      </c>
      <c r="R9" s="84">
        <v>98.648053803607013</v>
      </c>
      <c r="S9" s="83">
        <v>-887.81952163999995</v>
      </c>
      <c r="T9" s="83">
        <v>-1810.6318737199999</v>
      </c>
    </row>
    <row r="10" spans="1:20" s="2" customFormat="1" ht="20.25" customHeight="1">
      <c r="A10" s="142" t="str">
        <f>IF(I!$A$1=1,B10,C10)</f>
        <v xml:space="preserve">Азія </v>
      </c>
      <c r="B10" s="126" t="s">
        <v>50</v>
      </c>
      <c r="C10" s="126" t="s">
        <v>41</v>
      </c>
      <c r="D10" s="82">
        <v>1699.5517215</v>
      </c>
      <c r="E10" s="84">
        <v>25.10045372175454</v>
      </c>
      <c r="F10" s="83">
        <v>1269.85782868</v>
      </c>
      <c r="G10" s="84">
        <v>21.800134397939914</v>
      </c>
      <c r="H10" s="84">
        <v>74.717221760055736</v>
      </c>
      <c r="I10" s="83">
        <v>3472</v>
      </c>
      <c r="J10" s="84">
        <v>35.017650025214323</v>
      </c>
      <c r="K10" s="83">
        <v>4025</v>
      </c>
      <c r="L10" s="84">
        <v>36.118090452261306</v>
      </c>
      <c r="M10" s="84">
        <v>115.9274193548387</v>
      </c>
      <c r="N10" s="83">
        <v>5171.5517215</v>
      </c>
      <c r="O10" s="84">
        <v>30.993358033680927</v>
      </c>
      <c r="P10" s="83">
        <v>5294.8578286800002</v>
      </c>
      <c r="Q10" s="84">
        <v>31.203122332960103</v>
      </c>
      <c r="R10" s="84">
        <v>102.38431545927256</v>
      </c>
      <c r="S10" s="83">
        <v>-1772.4482785</v>
      </c>
      <c r="T10" s="83">
        <v>-2755.1421713199998</v>
      </c>
    </row>
    <row r="11" spans="1:20" s="2" customFormat="1" ht="20.25" customHeight="1">
      <c r="A11" s="142" t="str">
        <f>IF(I!$A$1=1,B11,C11)</f>
        <v>Америка</v>
      </c>
      <c r="B11" s="126" t="s">
        <v>51</v>
      </c>
      <c r="C11" s="126" t="s">
        <v>42</v>
      </c>
      <c r="D11" s="82">
        <v>225.83934549999998</v>
      </c>
      <c r="E11" s="84">
        <v>3.3353913085216362</v>
      </c>
      <c r="F11" s="83">
        <v>170.93009856</v>
      </c>
      <c r="G11" s="84">
        <v>2.9344222928755364</v>
      </c>
      <c r="H11" s="84">
        <v>75.686589589412364</v>
      </c>
      <c r="I11" s="83">
        <v>686</v>
      </c>
      <c r="J11" s="84">
        <v>6.9188098840141192</v>
      </c>
      <c r="K11" s="83">
        <v>874</v>
      </c>
      <c r="L11" s="84">
        <v>7.8427853553481697</v>
      </c>
      <c r="M11" s="84">
        <v>127.40524781341107</v>
      </c>
      <c r="N11" s="83">
        <v>911.83934550000004</v>
      </c>
      <c r="O11" s="84">
        <v>5.4646970244516364</v>
      </c>
      <c r="P11" s="83">
        <v>1044.93009856</v>
      </c>
      <c r="Q11" s="84">
        <v>6.1578767078790735</v>
      </c>
      <c r="R11" s="84">
        <v>114.59585547792092</v>
      </c>
      <c r="S11" s="83">
        <v>-460.16065450000002</v>
      </c>
      <c r="T11" s="83">
        <v>-703.06990143999997</v>
      </c>
    </row>
    <row r="12" spans="1:20" ht="20.25" customHeight="1">
      <c r="A12" s="143" t="str">
        <f>IF(I!$A$1=1,B12,C12)</f>
        <v>у т.ч. США</v>
      </c>
      <c r="B12" s="127" t="s">
        <v>52</v>
      </c>
      <c r="C12" s="127" t="s">
        <v>43</v>
      </c>
      <c r="D12" s="85">
        <v>166.00654441</v>
      </c>
      <c r="E12" s="87">
        <v>2.4517286133510559</v>
      </c>
      <c r="F12" s="86">
        <v>125.16981342</v>
      </c>
      <c r="G12" s="87">
        <v>2.1488379986266093</v>
      </c>
      <c r="H12" s="87">
        <v>75.400529457957887</v>
      </c>
      <c r="I12" s="86">
        <v>518</v>
      </c>
      <c r="J12" s="87">
        <v>5.224407463439233</v>
      </c>
      <c r="K12" s="86">
        <v>683</v>
      </c>
      <c r="L12" s="87">
        <v>6.1288585786073222</v>
      </c>
      <c r="M12" s="87">
        <v>131.85328185328186</v>
      </c>
      <c r="N12" s="86">
        <v>684.00654441000006</v>
      </c>
      <c r="O12" s="87">
        <v>4.0992840969075877</v>
      </c>
      <c r="P12" s="86">
        <v>808.16981341999997</v>
      </c>
      <c r="Q12" s="87">
        <v>4.7626248654605456</v>
      </c>
      <c r="R12" s="87">
        <v>118.1523510300766</v>
      </c>
      <c r="S12" s="86">
        <v>-351.99345559</v>
      </c>
      <c r="T12" s="86">
        <v>-557.83018658000003</v>
      </c>
    </row>
    <row r="13" spans="1:20" s="2" customFormat="1" ht="20.25" customHeight="1">
      <c r="A13" s="142" t="str">
        <f>IF(I!$A$1=1,B13,C13)</f>
        <v>Африка</v>
      </c>
      <c r="B13" s="126" t="s">
        <v>53</v>
      </c>
      <c r="C13" s="126" t="s">
        <v>44</v>
      </c>
      <c r="D13" s="82">
        <v>552.55898346999993</v>
      </c>
      <c r="E13" s="84">
        <v>8.1606702624427694</v>
      </c>
      <c r="F13" s="83">
        <v>589.81982790000006</v>
      </c>
      <c r="G13" s="84">
        <v>10.125662281545065</v>
      </c>
      <c r="H13" s="84">
        <v>106.74332434087069</v>
      </c>
      <c r="I13" s="83">
        <v>122</v>
      </c>
      <c r="J13" s="84">
        <v>1.2304589006555724</v>
      </c>
      <c r="K13" s="83">
        <v>186</v>
      </c>
      <c r="L13" s="84">
        <v>1.669059583632448</v>
      </c>
      <c r="M13" s="84">
        <v>152.45901639344262</v>
      </c>
      <c r="N13" s="83">
        <v>674.55898346999993</v>
      </c>
      <c r="O13" s="84">
        <v>4.0426644101042779</v>
      </c>
      <c r="P13" s="83">
        <v>775.81982790000006</v>
      </c>
      <c r="Q13" s="84">
        <v>4.5719831922918264</v>
      </c>
      <c r="R13" s="84">
        <v>115.01141440724784</v>
      </c>
      <c r="S13" s="83">
        <v>430.55898346999993</v>
      </c>
      <c r="T13" s="83">
        <v>403.81982790000006</v>
      </c>
    </row>
    <row r="14" spans="1:20" s="2" customFormat="1" ht="20.25" customHeight="1">
      <c r="A14" s="142" t="str">
        <f>IF(I!$A$1=1,B14,C14)</f>
        <v>Австралія і Океанія</v>
      </c>
      <c r="B14" s="126" t="s">
        <v>54</v>
      </c>
      <c r="C14" s="126" t="s">
        <v>46</v>
      </c>
      <c r="D14" s="82">
        <v>3.6001360999999998</v>
      </c>
      <c r="E14" s="84">
        <v>5.3169932063210752E-2</v>
      </c>
      <c r="F14" s="83">
        <v>3.1691203300000002</v>
      </c>
      <c r="G14" s="158">
        <v>5.4405499227467811E-2</v>
      </c>
      <c r="H14" s="84">
        <v>88.027792338184113</v>
      </c>
      <c r="I14" s="83">
        <v>41</v>
      </c>
      <c r="J14" s="84">
        <v>0.41351487644982349</v>
      </c>
      <c r="K14" s="83">
        <v>46</v>
      </c>
      <c r="L14" s="84">
        <v>0.41277817659727206</v>
      </c>
      <c r="M14" s="84">
        <v>112.19512195121952</v>
      </c>
      <c r="N14" s="83">
        <v>44.6001361</v>
      </c>
      <c r="O14" s="84">
        <v>0.26729075931918977</v>
      </c>
      <c r="P14" s="83">
        <v>49.169120329999998</v>
      </c>
      <c r="Q14" s="84">
        <v>0.28975850274029108</v>
      </c>
      <c r="R14" s="84">
        <v>110.24432799881075</v>
      </c>
      <c r="S14" s="83">
        <v>-37.3998639</v>
      </c>
      <c r="T14" s="83">
        <v>-42.830879670000002</v>
      </c>
    </row>
    <row r="15" spans="1:20" ht="20.25" customHeight="1">
      <c r="A15" s="144" t="str">
        <f>IF(I!$A$1=1,B15,C15)</f>
        <v>Довідково:</v>
      </c>
      <c r="B15" s="132" t="s">
        <v>55</v>
      </c>
      <c r="C15" s="132" t="s">
        <v>48</v>
      </c>
      <c r="D15" s="85"/>
      <c r="E15" s="87"/>
      <c r="F15" s="86"/>
      <c r="G15" s="87"/>
      <c r="H15" s="87"/>
      <c r="I15" s="86"/>
      <c r="J15" s="87"/>
      <c r="K15" s="86"/>
      <c r="L15" s="87"/>
      <c r="M15" s="87"/>
      <c r="N15" s="86"/>
      <c r="O15" s="87"/>
      <c r="P15" s="86"/>
      <c r="Q15" s="87"/>
      <c r="R15" s="87"/>
      <c r="S15" s="86"/>
      <c r="T15" s="86"/>
    </row>
    <row r="16" spans="1:20" ht="20.25" customHeight="1">
      <c r="A16" s="128" t="str">
        <f>IF(I!$A$1=1,B16,C16)</f>
        <v>Країни ЄС</v>
      </c>
      <c r="B16" s="129" t="s">
        <v>57</v>
      </c>
      <c r="C16" s="129" t="s">
        <v>47</v>
      </c>
      <c r="D16" s="85">
        <v>3893.9949710199999</v>
      </c>
      <c r="E16" s="87">
        <v>57.509894713040907</v>
      </c>
      <c r="F16" s="86">
        <v>3384.6663887499999</v>
      </c>
      <c r="G16" s="87">
        <v>58.10586075107296</v>
      </c>
      <c r="H16" s="87">
        <v>86.920153054625402</v>
      </c>
      <c r="I16" s="86">
        <v>4556</v>
      </c>
      <c r="J16" s="87">
        <v>45.9505799293999</v>
      </c>
      <c r="K16" s="86">
        <v>4899</v>
      </c>
      <c r="L16" s="87">
        <v>43.960875807609476</v>
      </c>
      <c r="M16" s="87">
        <v>107.52853380158034</v>
      </c>
      <c r="N16" s="86">
        <v>8449.9949710199999</v>
      </c>
      <c r="O16" s="87">
        <v>50.64122600395541</v>
      </c>
      <c r="P16" s="86">
        <v>8283.6663887499999</v>
      </c>
      <c r="Q16" s="87">
        <v>48.816467610053628</v>
      </c>
      <c r="R16" s="87">
        <v>98.031613239529264</v>
      </c>
      <c r="S16" s="86">
        <v>-662.00502898000013</v>
      </c>
      <c r="T16" s="86">
        <v>-1514.3336112500001</v>
      </c>
    </row>
    <row r="17" spans="1:172" ht="20.25" customHeight="1">
      <c r="A17" s="145" t="str">
        <f>IF(I!$A$1=1,B17,C17)</f>
        <v xml:space="preserve">Країни СНД </v>
      </c>
      <c r="B17" s="133" t="s">
        <v>56</v>
      </c>
      <c r="C17" s="133" t="s">
        <v>39</v>
      </c>
      <c r="D17" s="88">
        <v>263</v>
      </c>
      <c r="E17" s="90">
        <v>3.8842120809333927</v>
      </c>
      <c r="F17" s="89">
        <v>289</v>
      </c>
      <c r="G17" s="90">
        <v>4.9613733905579398</v>
      </c>
      <c r="H17" s="90">
        <v>109.88593155893535</v>
      </c>
      <c r="I17" s="89">
        <v>121</v>
      </c>
      <c r="J17" s="90">
        <v>1.2203731719616742</v>
      </c>
      <c r="K17" s="89">
        <v>132</v>
      </c>
      <c r="L17" s="90">
        <v>1.1844938980617372</v>
      </c>
      <c r="M17" s="90">
        <v>109.09090909090908</v>
      </c>
      <c r="N17" s="89">
        <v>384</v>
      </c>
      <c r="O17" s="90">
        <v>2.3013304566702626</v>
      </c>
      <c r="P17" s="89">
        <v>421</v>
      </c>
      <c r="Q17" s="90">
        <v>2.4809947551417291</v>
      </c>
      <c r="R17" s="90">
        <v>109.63541666666667</v>
      </c>
      <c r="S17" s="89">
        <v>142</v>
      </c>
      <c r="T17" s="89">
        <v>157</v>
      </c>
    </row>
    <row r="18" spans="1:172" ht="16.5" customHeight="1">
      <c r="A18" s="3" t="str">
        <f>IF(I!$A$1=1,B18,C18)</f>
        <v>* Попередні дані</v>
      </c>
      <c r="B18" s="91" t="s">
        <v>17</v>
      </c>
      <c r="C18" s="58" t="s">
        <v>35</v>
      </c>
    </row>
    <row r="19" spans="1:172" s="152" customFormat="1">
      <c r="A19" s="61" t="str">
        <f>IF(I!$A$1=1,B19,C19)</f>
        <v>Примітка</v>
      </c>
      <c r="B19" s="63" t="s">
        <v>58</v>
      </c>
      <c r="C19" s="59" t="s">
        <v>59</v>
      </c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  <c r="BI19" s="150"/>
      <c r="BJ19" s="150"/>
      <c r="BK19" s="150"/>
      <c r="BL19" s="150"/>
      <c r="BM19" s="150"/>
      <c r="BN19" s="150"/>
      <c r="BO19" s="150"/>
      <c r="BP19" s="150"/>
      <c r="BQ19" s="150"/>
      <c r="BR19" s="150"/>
      <c r="BS19" s="150"/>
      <c r="BT19" s="150"/>
      <c r="BU19" s="150"/>
      <c r="BV19" s="150"/>
      <c r="BW19" s="150"/>
      <c r="BX19" s="150"/>
      <c r="BY19" s="150"/>
      <c r="BZ19" s="150"/>
      <c r="CA19" s="150"/>
      <c r="CB19" s="150"/>
      <c r="CC19" s="150"/>
      <c r="CD19" s="150"/>
      <c r="CE19" s="150"/>
      <c r="CF19" s="150"/>
      <c r="CG19" s="150"/>
      <c r="CH19" s="150"/>
      <c r="CI19" s="150"/>
      <c r="CJ19" s="150"/>
      <c r="CK19" s="150"/>
      <c r="CL19" s="150"/>
      <c r="CM19" s="150"/>
      <c r="CN19" s="150"/>
      <c r="CO19" s="150"/>
      <c r="CP19" s="150"/>
      <c r="CQ19" s="150"/>
      <c r="CR19" s="150"/>
      <c r="CS19" s="150"/>
      <c r="CT19" s="150"/>
      <c r="CU19" s="150"/>
      <c r="CV19" s="150"/>
      <c r="CW19" s="150"/>
      <c r="CX19" s="150"/>
      <c r="CY19" s="150"/>
      <c r="CZ19" s="150"/>
      <c r="DA19" s="150"/>
      <c r="DB19" s="150"/>
      <c r="DC19" s="150"/>
      <c r="DD19" s="150"/>
      <c r="DE19" s="150"/>
      <c r="DF19" s="150"/>
      <c r="DG19" s="150"/>
      <c r="DH19" s="150"/>
      <c r="DI19" s="150"/>
      <c r="DJ19" s="150"/>
      <c r="DK19" s="150"/>
      <c r="DL19" s="150"/>
      <c r="DM19" s="150"/>
      <c r="DN19" s="150"/>
      <c r="DO19" s="150"/>
      <c r="DP19" s="150"/>
      <c r="DQ19" s="150"/>
      <c r="DR19" s="150"/>
      <c r="DS19" s="150"/>
      <c r="DT19" s="150"/>
      <c r="DU19" s="150"/>
      <c r="DV19" s="150"/>
      <c r="DW19" s="150"/>
      <c r="DX19" s="150"/>
      <c r="DY19" s="150"/>
      <c r="DZ19" s="150"/>
      <c r="EA19" s="150"/>
      <c r="EB19" s="150"/>
      <c r="EC19" s="150"/>
      <c r="ED19" s="150"/>
      <c r="EE19" s="150"/>
      <c r="EF19" s="150"/>
      <c r="EG19" s="150"/>
      <c r="EH19" s="150"/>
      <c r="EI19" s="150"/>
      <c r="EJ19" s="150"/>
      <c r="EK19" s="150"/>
      <c r="EL19" s="150"/>
      <c r="EM19" s="150"/>
      <c r="EN19" s="150"/>
      <c r="EO19" s="150"/>
      <c r="EP19" s="150"/>
      <c r="EQ19" s="150"/>
      <c r="ER19" s="150"/>
      <c r="ES19" s="150"/>
      <c r="ET19" s="150"/>
      <c r="EU19" s="150"/>
      <c r="EV19" s="150"/>
      <c r="EW19" s="150"/>
      <c r="EX19" s="150"/>
      <c r="EY19" s="150"/>
      <c r="EZ19" s="150"/>
      <c r="FA19" s="150"/>
      <c r="FB19" s="150"/>
      <c r="FC19" s="150"/>
      <c r="FD19" s="150"/>
      <c r="FE19" s="150"/>
      <c r="FF19" s="150"/>
      <c r="FG19" s="150"/>
      <c r="FH19" s="150"/>
      <c r="FI19" s="150"/>
    </row>
    <row r="20" spans="1:172" customFormat="1" ht="15.6" customHeight="1">
      <c r="A20" s="3" t="str">
        <f>IF(I!$A$1=1,B20,C20)</f>
        <v>1. З 2014 року дані подаються без урахування тимчасово окупованої російською федерацією території України.</v>
      </c>
      <c r="B20" s="151" t="s">
        <v>240</v>
      </c>
      <c r="C20" s="157" t="s">
        <v>241</v>
      </c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  <c r="BI20" s="150"/>
      <c r="BJ20" s="150"/>
      <c r="BK20" s="150"/>
      <c r="BL20" s="150"/>
      <c r="BM20" s="150"/>
      <c r="BN20" s="150"/>
      <c r="BO20" s="150"/>
      <c r="BP20" s="150"/>
      <c r="BQ20" s="150"/>
      <c r="BR20" s="150"/>
      <c r="BS20" s="150"/>
      <c r="BT20" s="150"/>
      <c r="BU20" s="150"/>
      <c r="BV20" s="150"/>
      <c r="BW20" s="150"/>
      <c r="BX20" s="150"/>
      <c r="BY20" s="150"/>
      <c r="BZ20" s="150"/>
      <c r="CA20" s="150"/>
      <c r="CB20" s="150"/>
      <c r="CC20" s="150"/>
      <c r="CD20" s="150"/>
      <c r="CE20" s="150"/>
      <c r="CF20" s="150"/>
      <c r="CG20" s="150"/>
      <c r="CH20" s="150"/>
      <c r="CI20" s="150"/>
      <c r="CJ20" s="150"/>
      <c r="CK20" s="150"/>
      <c r="CL20" s="150"/>
      <c r="CM20" s="150"/>
      <c r="CN20" s="150"/>
      <c r="CO20" s="150"/>
      <c r="CP20" s="150"/>
      <c r="CQ20" s="150"/>
      <c r="CR20" s="150"/>
      <c r="CS20" s="150"/>
      <c r="CT20" s="150"/>
      <c r="CU20" s="150"/>
      <c r="CV20" s="150"/>
      <c r="CW20" s="150"/>
      <c r="CX20" s="150"/>
      <c r="CY20" s="150"/>
      <c r="CZ20" s="150"/>
      <c r="DA20" s="150"/>
      <c r="DB20" s="150"/>
      <c r="DC20" s="150"/>
      <c r="DD20" s="150"/>
      <c r="DE20" s="150"/>
      <c r="DF20" s="150"/>
      <c r="DG20" s="150"/>
      <c r="DH20" s="150"/>
      <c r="DI20" s="150"/>
      <c r="DJ20" s="150"/>
      <c r="DK20" s="150"/>
      <c r="DL20" s="150"/>
      <c r="DM20" s="150"/>
      <c r="DN20" s="150"/>
      <c r="DO20" s="150"/>
      <c r="DP20" s="150"/>
      <c r="DQ20" s="150"/>
      <c r="DR20" s="150"/>
      <c r="DS20" s="150"/>
      <c r="DT20" s="150"/>
      <c r="DU20" s="150"/>
      <c r="DV20" s="150"/>
      <c r="DW20" s="150"/>
      <c r="DX20" s="150"/>
      <c r="DY20" s="150"/>
      <c r="DZ20" s="150"/>
      <c r="EA20" s="150"/>
      <c r="EB20" s="150"/>
      <c r="EC20" s="150"/>
      <c r="ED20" s="150"/>
      <c r="EE20" s="150"/>
      <c r="EF20" s="150"/>
      <c r="EG20" s="150"/>
      <c r="EH20" s="150"/>
      <c r="EI20" s="150"/>
      <c r="EJ20" s="150"/>
      <c r="EK20" s="150"/>
      <c r="EL20" s="150"/>
      <c r="EM20" s="150"/>
      <c r="EN20" s="150"/>
      <c r="EO20" s="150"/>
      <c r="EP20" s="150"/>
      <c r="EQ20" s="150"/>
      <c r="ER20" s="150"/>
      <c r="ES20" s="150"/>
      <c r="ET20" s="150"/>
      <c r="EU20" s="150"/>
      <c r="EV20" s="150"/>
      <c r="EW20" s="150"/>
      <c r="EX20" s="150"/>
      <c r="EY20" s="150"/>
      <c r="EZ20" s="150"/>
      <c r="FA20" s="150"/>
      <c r="FB20" s="150"/>
      <c r="FC20" s="150"/>
      <c r="FD20" s="150"/>
      <c r="FE20" s="150"/>
      <c r="FF20" s="150"/>
      <c r="FG20" s="150"/>
      <c r="FH20" s="150"/>
      <c r="FI20" s="150"/>
      <c r="FJ20" s="150"/>
      <c r="FK20" s="150"/>
      <c r="FL20" s="150"/>
      <c r="FM20" s="150"/>
      <c r="FN20" s="150"/>
      <c r="FO20" s="150"/>
      <c r="FP20" s="150"/>
    </row>
    <row r="21" spans="1:172" ht="12" customHeight="1">
      <c r="B21" s="148"/>
      <c r="C21" s="149"/>
    </row>
  </sheetData>
  <hyperlinks>
    <hyperlink ref="A1" location="Зміст!A1" display="Зміст!A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"/>
  <dimension ref="A1:GJ64"/>
  <sheetViews>
    <sheetView zoomScale="70" zoomScaleNormal="70" workbookViewId="0">
      <pane xSplit="1" ySplit="6" topLeftCell="FD7" activePane="bottomRight" state="frozen"/>
      <selection pane="topRight"/>
      <selection pane="bottomLeft"/>
      <selection pane="bottomRight"/>
    </sheetView>
  </sheetViews>
  <sheetFormatPr defaultColWidth="8.7109375" defaultRowHeight="12.75" outlineLevelCol="1"/>
  <cols>
    <col min="1" max="1" width="46.7109375" style="120" customWidth="1"/>
    <col min="2" max="3" width="81.28515625" style="201" hidden="1" customWidth="1"/>
    <col min="4" max="4" width="5.7109375" style="120" hidden="1" customWidth="1" outlineLevel="1" collapsed="1"/>
    <col min="5" max="5" width="5.7109375" style="120" hidden="1" customWidth="1" outlineLevel="1"/>
    <col min="6" max="6" width="6.7109375" style="120" hidden="1" customWidth="1" outlineLevel="1"/>
    <col min="7" max="11" width="5.7109375" style="120" hidden="1" customWidth="1" outlineLevel="1"/>
    <col min="12" max="12" width="6.85546875" style="120" hidden="1" customWidth="1" outlineLevel="1"/>
    <col min="13" max="13" width="5.85546875" style="120" hidden="1" customWidth="1" outlineLevel="1"/>
    <col min="14" max="17" width="5.7109375" style="120" hidden="1" customWidth="1" outlineLevel="1"/>
    <col min="18" max="18" width="6.7109375" style="120" hidden="1" customWidth="1" outlineLevel="1"/>
    <col min="19" max="23" width="5.7109375" style="120" hidden="1" customWidth="1" outlineLevel="1"/>
    <col min="24" max="24" width="6.85546875" style="120" hidden="1" customWidth="1" outlineLevel="1"/>
    <col min="25" max="25" width="5.85546875" style="120" hidden="1" customWidth="1" outlineLevel="1"/>
    <col min="26" max="29" width="5.7109375" style="120" hidden="1" customWidth="1" outlineLevel="1"/>
    <col min="30" max="30" width="6.7109375" style="120" hidden="1" customWidth="1" outlineLevel="1"/>
    <col min="31" max="35" width="5.7109375" style="120" hidden="1" customWidth="1" outlineLevel="1"/>
    <col min="36" max="36" width="6.85546875" style="120" hidden="1" customWidth="1" outlineLevel="1"/>
    <col min="37" max="37" width="5.85546875" style="120" hidden="1" customWidth="1" outlineLevel="1"/>
    <col min="38" max="41" width="5.7109375" style="120" hidden="1" customWidth="1" outlineLevel="1"/>
    <col min="42" max="42" width="6.7109375" style="120" hidden="1" customWidth="1" outlineLevel="1"/>
    <col min="43" max="47" width="5.7109375" style="120" hidden="1" customWidth="1" outlineLevel="1"/>
    <col min="48" max="48" width="6.85546875" style="120" hidden="1" customWidth="1" outlineLevel="1"/>
    <col min="49" max="49" width="5.85546875" style="120" hidden="1" customWidth="1" outlineLevel="1"/>
    <col min="50" max="53" width="5.7109375" style="120" hidden="1" customWidth="1" outlineLevel="1"/>
    <col min="54" max="54" width="6.7109375" style="120" hidden="1" customWidth="1" outlineLevel="1"/>
    <col min="55" max="59" width="5.7109375" style="120" hidden="1" customWidth="1" outlineLevel="1"/>
    <col min="60" max="60" width="6.85546875" style="120" hidden="1" customWidth="1" outlineLevel="1"/>
    <col min="61" max="61" width="5.85546875" style="120" hidden="1" customWidth="1" outlineLevel="1"/>
    <col min="62" max="64" width="5.7109375" style="120" hidden="1" customWidth="1" outlineLevel="1"/>
    <col min="65" max="65" width="4.7109375" style="120" hidden="1" customWidth="1" outlineLevel="1"/>
    <col min="66" max="66" width="6.7109375" style="120" hidden="1" customWidth="1" outlineLevel="1"/>
    <col min="67" max="67" width="5.7109375" style="120" hidden="1" customWidth="1" outlineLevel="1"/>
    <col min="68" max="68" width="5.28515625" style="120" hidden="1" customWidth="1" outlineLevel="1"/>
    <col min="69" max="71" width="5.7109375" style="120" hidden="1" customWidth="1" outlineLevel="1"/>
    <col min="72" max="72" width="6.85546875" style="120" hidden="1" customWidth="1" outlineLevel="1"/>
    <col min="73" max="73" width="5.85546875" style="120" hidden="1" customWidth="1" outlineLevel="1"/>
    <col min="74" max="74" width="5.28515625" style="120" hidden="1" customWidth="1" outlineLevel="1"/>
    <col min="75" max="76" width="5.7109375" style="120" hidden="1" customWidth="1" outlineLevel="1"/>
    <col min="77" max="77" width="4.7109375" style="120" hidden="1" customWidth="1" outlineLevel="1"/>
    <col min="78" max="78" width="6.7109375" style="120" hidden="1" customWidth="1" outlineLevel="1"/>
    <col min="79" max="79" width="4.7109375" style="120" hidden="1" customWidth="1" outlineLevel="1"/>
    <col min="80" max="80" width="5.28515625" style="120" hidden="1" customWidth="1" outlineLevel="1"/>
    <col min="81" max="84" width="5.7109375" style="120" hidden="1" customWidth="1" outlineLevel="1"/>
    <col min="85" max="85" width="5.85546875" style="120" hidden="1" customWidth="1" outlineLevel="1"/>
    <col min="86" max="89" width="5.7109375" style="120" hidden="1" customWidth="1" outlineLevel="1"/>
    <col min="90" max="90" width="6.7109375" style="120" hidden="1" customWidth="1" outlineLevel="1"/>
    <col min="91" max="96" width="5.7109375" style="120" hidden="1" customWidth="1" outlineLevel="1"/>
    <col min="97" max="97" width="5.85546875" style="120" hidden="1" customWidth="1" outlineLevel="1"/>
    <col min="98" max="101" width="5.7109375" style="120" hidden="1" customWidth="1" outlineLevel="1"/>
    <col min="102" max="102" width="6.7109375" style="120" hidden="1" customWidth="1" outlineLevel="1"/>
    <col min="103" max="108" width="5.7109375" style="120" hidden="1" customWidth="1" outlineLevel="1"/>
    <col min="109" max="109" width="5.85546875" style="120" hidden="1" customWidth="1" outlineLevel="1"/>
    <col min="110" max="113" width="5.7109375" style="120" hidden="1" customWidth="1" outlineLevel="1"/>
    <col min="114" max="114" width="6.7109375" style="120" hidden="1" customWidth="1" outlineLevel="1"/>
    <col min="115" max="120" width="5.7109375" style="120" hidden="1" customWidth="1" outlineLevel="1"/>
    <col min="121" max="121" width="5.85546875" style="120" hidden="1" customWidth="1" outlineLevel="1"/>
    <col min="122" max="132" width="5.7109375" style="120" hidden="1" customWidth="1" outlineLevel="1"/>
    <col min="133" max="133" width="5.85546875" style="120" hidden="1" customWidth="1" outlineLevel="1"/>
    <col min="134" max="144" width="5.7109375" style="120" hidden="1" customWidth="1" outlineLevel="1"/>
    <col min="145" max="145" width="5.85546875" style="120" hidden="1" customWidth="1" outlineLevel="1"/>
    <col min="146" max="147" width="5.7109375" style="120" hidden="1" customWidth="1" outlineLevel="1"/>
    <col min="148" max="148" width="6" style="120" hidden="1" customWidth="1" outlineLevel="1" collapsed="1"/>
    <col min="149" max="159" width="6" style="120" hidden="1" customWidth="1" outlineLevel="1"/>
    <col min="160" max="160" width="6" style="120" bestFit="1" customWidth="1" collapsed="1"/>
    <col min="161" max="168" width="6" style="120" bestFit="1" customWidth="1"/>
    <col min="169" max="169" width="6" style="120" customWidth="1"/>
    <col min="170" max="170" width="6" style="120" bestFit="1" customWidth="1"/>
    <col min="171" max="175" width="6" style="120" customWidth="1"/>
    <col min="176" max="177" width="6" style="120" bestFit="1" customWidth="1"/>
    <col min="178" max="178" width="6" style="120" customWidth="1"/>
    <col min="179" max="179" width="6" style="120" bestFit="1" customWidth="1"/>
    <col min="180" max="180" width="6" style="120" customWidth="1"/>
    <col min="181" max="183" width="6" style="120" bestFit="1" customWidth="1"/>
    <col min="184" max="185" width="6" style="120" customWidth="1"/>
    <col min="186" max="186" width="8.28515625" style="287" bestFit="1" customWidth="1"/>
    <col min="187" max="187" width="9.140625" style="287" bestFit="1" customWidth="1"/>
    <col min="188" max="188" width="7.140625" style="117" customWidth="1" collapsed="1"/>
    <col min="189" max="190" width="7.140625" style="117" bestFit="1" customWidth="1"/>
    <col min="191" max="16384" width="8.7109375" style="120"/>
  </cols>
  <sheetData>
    <row r="1" spans="1:192" s="71" customFormat="1">
      <c r="A1" s="220" t="str">
        <f>IF(I!$A$1=1,"до змісту","to title")</f>
        <v>до змісту</v>
      </c>
      <c r="B1" s="199"/>
      <c r="C1" s="199"/>
      <c r="D1" s="4"/>
      <c r="E1" s="4"/>
      <c r="GD1" s="281"/>
      <c r="GE1" s="281"/>
    </row>
    <row r="2" spans="1:192">
      <c r="A2" s="273" t="str">
        <f>IF(I!$A$1=1,B2,C2)</f>
        <v>2.1. Динаміка експорту послуг за видами</v>
      </c>
      <c r="B2" s="200" t="s">
        <v>155</v>
      </c>
      <c r="C2" s="200" t="s">
        <v>62</v>
      </c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8"/>
      <c r="BR2" s="228"/>
      <c r="BS2" s="228"/>
      <c r="BT2" s="228"/>
      <c r="BU2" s="228"/>
      <c r="BV2" s="228"/>
      <c r="BW2" s="228"/>
      <c r="BX2" s="228"/>
      <c r="BY2" s="228"/>
      <c r="BZ2" s="228"/>
      <c r="CA2" s="228"/>
      <c r="CB2" s="228"/>
      <c r="CC2" s="228"/>
      <c r="CD2" s="228"/>
      <c r="CE2" s="228"/>
      <c r="CF2" s="228"/>
      <c r="CG2" s="228"/>
      <c r="CH2" s="228"/>
      <c r="CI2" s="228"/>
      <c r="CJ2" s="228"/>
      <c r="CK2" s="228"/>
      <c r="CL2" s="228"/>
      <c r="CM2" s="228"/>
      <c r="CN2" s="228"/>
      <c r="CO2" s="228"/>
      <c r="CP2" s="228"/>
      <c r="CQ2" s="228"/>
      <c r="CR2" s="228"/>
      <c r="CS2" s="228"/>
      <c r="CT2" s="228"/>
      <c r="CU2" s="228"/>
      <c r="CV2" s="228"/>
      <c r="CW2" s="228"/>
      <c r="CX2" s="228"/>
      <c r="CY2" s="228"/>
      <c r="CZ2" s="228"/>
      <c r="DA2" s="228"/>
      <c r="DB2" s="228"/>
      <c r="DC2" s="228"/>
      <c r="DD2" s="228"/>
      <c r="DE2" s="228"/>
      <c r="DF2" s="228"/>
      <c r="DG2" s="228"/>
      <c r="DH2" s="228"/>
      <c r="DI2" s="228"/>
      <c r="DJ2" s="228"/>
      <c r="DK2" s="228"/>
      <c r="DL2" s="228"/>
      <c r="DM2" s="228"/>
      <c r="DN2" s="228"/>
      <c r="DO2" s="228"/>
      <c r="DP2" s="228"/>
      <c r="DQ2" s="228"/>
      <c r="DR2" s="228"/>
      <c r="DS2" s="228"/>
      <c r="DT2" s="228"/>
      <c r="DU2" s="228"/>
      <c r="DV2" s="228"/>
      <c r="DW2" s="228"/>
      <c r="DX2" s="228"/>
      <c r="DY2" s="228"/>
      <c r="DZ2" s="228"/>
      <c r="EA2" s="228"/>
      <c r="EB2" s="228"/>
      <c r="EC2" s="228"/>
      <c r="ED2" s="228"/>
      <c r="EE2" s="228"/>
      <c r="EF2" s="228"/>
      <c r="EG2" s="228"/>
      <c r="EH2" s="228"/>
      <c r="EI2" s="228"/>
      <c r="EJ2" s="228"/>
      <c r="EK2" s="228"/>
      <c r="EL2" s="228"/>
      <c r="EM2" s="228"/>
      <c r="EN2" s="228"/>
      <c r="EO2" s="228"/>
      <c r="EP2" s="228"/>
      <c r="EQ2" s="228"/>
      <c r="ER2" s="228"/>
      <c r="ES2" s="228"/>
      <c r="ET2" s="228"/>
      <c r="EU2" s="228"/>
      <c r="EV2" s="228"/>
      <c r="EW2" s="228"/>
      <c r="EX2" s="228"/>
      <c r="EY2" s="228"/>
      <c r="EZ2" s="228"/>
      <c r="FA2" s="228"/>
      <c r="FB2" s="228"/>
      <c r="FC2" s="228"/>
      <c r="FD2" s="228"/>
      <c r="FE2" s="228"/>
      <c r="FF2" s="228"/>
      <c r="FG2" s="228"/>
      <c r="FH2" s="228"/>
      <c r="FI2" s="228"/>
      <c r="FJ2" s="228"/>
      <c r="FK2" s="228"/>
      <c r="FL2" s="228"/>
      <c r="FM2" s="228"/>
      <c r="FN2" s="228"/>
      <c r="FO2" s="228"/>
      <c r="FP2" s="228"/>
      <c r="FQ2" s="228"/>
      <c r="FR2" s="228"/>
      <c r="FS2" s="228"/>
      <c r="FT2" s="228"/>
      <c r="FU2" s="228"/>
      <c r="FV2" s="228"/>
      <c r="FW2" s="228"/>
      <c r="FX2" s="228"/>
      <c r="FY2" s="228"/>
      <c r="FZ2" s="228"/>
      <c r="GA2" s="228"/>
      <c r="GB2" s="228"/>
      <c r="GC2" s="228"/>
      <c r="GD2" s="282"/>
      <c r="GE2" s="282"/>
      <c r="GF2" s="305"/>
      <c r="GG2" s="305"/>
      <c r="GH2" s="305"/>
    </row>
    <row r="3" spans="1:192">
      <c r="A3" s="274" t="str">
        <f>IF(I!$A$1=1,B3,C3)</f>
        <v>(відповідно до КПБ6)</v>
      </c>
      <c r="B3" s="204" t="s">
        <v>13</v>
      </c>
      <c r="C3" s="204" t="s">
        <v>157</v>
      </c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29"/>
      <c r="AR3" s="229"/>
      <c r="AS3" s="229"/>
      <c r="AT3" s="229"/>
      <c r="AU3" s="229"/>
      <c r="AV3" s="229"/>
      <c r="AW3" s="229"/>
      <c r="AX3" s="229"/>
      <c r="AY3" s="229"/>
      <c r="AZ3" s="229"/>
      <c r="BA3" s="229"/>
      <c r="BB3" s="229"/>
      <c r="BC3" s="229"/>
      <c r="BD3" s="229"/>
      <c r="BE3" s="229"/>
      <c r="BF3" s="229"/>
      <c r="BG3" s="229"/>
      <c r="BH3" s="229"/>
      <c r="BI3" s="229"/>
      <c r="BJ3" s="229"/>
      <c r="BK3" s="229"/>
      <c r="BL3" s="229"/>
      <c r="BM3" s="229"/>
      <c r="BN3" s="229"/>
      <c r="BO3" s="229"/>
      <c r="BP3" s="229"/>
      <c r="BQ3" s="229"/>
      <c r="BR3" s="229"/>
      <c r="BS3" s="229"/>
      <c r="BT3" s="229"/>
      <c r="BU3" s="229"/>
      <c r="BV3" s="229"/>
      <c r="BW3" s="229"/>
      <c r="BX3" s="229"/>
      <c r="BY3" s="229"/>
      <c r="BZ3" s="229"/>
      <c r="CA3" s="229"/>
      <c r="CB3" s="229"/>
      <c r="CC3" s="229"/>
      <c r="CD3" s="229"/>
      <c r="CE3" s="229"/>
      <c r="CF3" s="229"/>
      <c r="CG3" s="229"/>
      <c r="CH3" s="229"/>
      <c r="CI3" s="229"/>
      <c r="CJ3" s="229"/>
      <c r="CK3" s="229"/>
      <c r="CL3" s="229"/>
      <c r="CM3" s="229"/>
      <c r="CN3" s="229"/>
      <c r="CO3" s="229"/>
      <c r="CP3" s="229"/>
      <c r="CQ3" s="229"/>
      <c r="CR3" s="229"/>
      <c r="CS3" s="229"/>
      <c r="CT3" s="229"/>
      <c r="CU3" s="229"/>
      <c r="CV3" s="229"/>
      <c r="CW3" s="229"/>
      <c r="CX3" s="229"/>
      <c r="CY3" s="229"/>
      <c r="CZ3" s="229"/>
      <c r="DA3" s="229"/>
      <c r="DB3" s="229"/>
      <c r="DC3" s="229"/>
      <c r="DD3" s="229"/>
      <c r="DE3" s="229"/>
      <c r="DF3" s="229"/>
      <c r="DG3" s="229"/>
      <c r="DH3" s="229"/>
      <c r="DI3" s="229"/>
      <c r="DJ3" s="229"/>
      <c r="DK3" s="229"/>
      <c r="DL3" s="229"/>
      <c r="DM3" s="229"/>
      <c r="DN3" s="229"/>
      <c r="DO3" s="229"/>
      <c r="DP3" s="229"/>
      <c r="DQ3" s="229"/>
      <c r="DR3" s="229"/>
      <c r="DS3" s="229"/>
      <c r="DT3" s="229"/>
      <c r="DU3" s="229"/>
      <c r="DV3" s="229"/>
      <c r="DW3" s="229"/>
      <c r="DX3" s="229"/>
      <c r="DY3" s="229"/>
      <c r="DZ3" s="229"/>
      <c r="EA3" s="229"/>
      <c r="EB3" s="229"/>
      <c r="EC3" s="229"/>
      <c r="ED3" s="229"/>
      <c r="EE3" s="229"/>
      <c r="EF3" s="229"/>
      <c r="EG3" s="229"/>
      <c r="EH3" s="229"/>
      <c r="EI3" s="229"/>
      <c r="EJ3" s="229"/>
      <c r="EK3" s="229"/>
      <c r="EL3" s="229"/>
      <c r="EM3" s="229"/>
      <c r="EN3" s="229"/>
      <c r="EO3" s="229"/>
      <c r="EP3" s="229"/>
      <c r="EQ3" s="229"/>
      <c r="ER3" s="229"/>
      <c r="ES3" s="229"/>
      <c r="ET3" s="229"/>
      <c r="EU3" s="229"/>
      <c r="EV3" s="229"/>
      <c r="EW3" s="229"/>
      <c r="EX3" s="229"/>
      <c r="EY3" s="229"/>
      <c r="EZ3" s="229"/>
      <c r="FA3" s="229"/>
      <c r="FB3" s="229"/>
      <c r="FC3" s="229"/>
      <c r="FD3" s="229"/>
      <c r="FE3" s="229"/>
      <c r="FF3" s="229"/>
      <c r="FG3" s="229"/>
      <c r="FH3" s="229"/>
      <c r="FI3" s="229"/>
      <c r="FJ3" s="229"/>
      <c r="FK3" s="229"/>
      <c r="FL3" s="229"/>
      <c r="FM3" s="229"/>
      <c r="FN3" s="229"/>
      <c r="FO3" s="229"/>
      <c r="FP3" s="229"/>
      <c r="FQ3" s="229"/>
      <c r="FR3" s="229"/>
      <c r="FS3" s="229"/>
      <c r="FT3" s="229"/>
      <c r="FU3" s="229"/>
      <c r="FV3" s="229"/>
      <c r="FW3" s="229"/>
      <c r="FX3" s="229"/>
      <c r="FY3" s="229"/>
      <c r="FZ3" s="229"/>
      <c r="GA3" s="229"/>
      <c r="GB3" s="229"/>
      <c r="GC3" s="229"/>
      <c r="GD3" s="283"/>
      <c r="GE3" s="283"/>
      <c r="GF3" s="279"/>
      <c r="GG3" s="279"/>
      <c r="GH3" s="279"/>
    </row>
    <row r="4" spans="1:192">
      <c r="A4" s="275" t="str">
        <f>IF(I!$A$1=1,B4,C4)</f>
        <v>млн дол. США</v>
      </c>
      <c r="B4" s="202" t="s">
        <v>45</v>
      </c>
      <c r="C4" s="202" t="s">
        <v>60</v>
      </c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29"/>
      <c r="BN4" s="229"/>
      <c r="BO4" s="229"/>
      <c r="BP4" s="229"/>
      <c r="BQ4" s="229"/>
      <c r="BR4" s="229"/>
      <c r="BS4" s="229"/>
      <c r="BT4" s="229"/>
      <c r="BU4" s="229"/>
      <c r="BV4" s="229"/>
      <c r="BW4" s="229"/>
      <c r="BX4" s="229"/>
      <c r="BY4" s="229"/>
      <c r="BZ4" s="229"/>
      <c r="CA4" s="229"/>
      <c r="CB4" s="229"/>
      <c r="CC4" s="229"/>
      <c r="CD4" s="229"/>
      <c r="CE4" s="229"/>
      <c r="CF4" s="229"/>
      <c r="CG4" s="229"/>
      <c r="CH4" s="229"/>
      <c r="CI4" s="229"/>
      <c r="CJ4" s="229"/>
      <c r="CK4" s="229"/>
      <c r="CL4" s="229"/>
      <c r="CM4" s="229"/>
      <c r="CN4" s="229"/>
      <c r="CO4" s="229"/>
      <c r="CP4" s="229"/>
      <c r="CQ4" s="229"/>
      <c r="CR4" s="229"/>
      <c r="CS4" s="229"/>
      <c r="CT4" s="229"/>
      <c r="CU4" s="229"/>
      <c r="CV4" s="229"/>
      <c r="CW4" s="229"/>
      <c r="CX4" s="229"/>
      <c r="CY4" s="229"/>
      <c r="CZ4" s="229"/>
      <c r="DA4" s="229"/>
      <c r="DB4" s="229"/>
      <c r="DC4" s="229"/>
      <c r="DD4" s="229"/>
      <c r="DE4" s="229"/>
      <c r="DF4" s="229"/>
      <c r="DG4" s="229"/>
      <c r="DH4" s="229"/>
      <c r="DI4" s="229"/>
      <c r="DJ4" s="229"/>
      <c r="DK4" s="229"/>
      <c r="DL4" s="229"/>
      <c r="DM4" s="229"/>
      <c r="DN4" s="229"/>
      <c r="DO4" s="229"/>
      <c r="DP4" s="229"/>
      <c r="DQ4" s="229"/>
      <c r="DR4" s="229"/>
      <c r="DS4" s="229"/>
      <c r="DT4" s="229"/>
      <c r="DU4" s="229"/>
      <c r="DV4" s="229"/>
      <c r="DW4" s="229"/>
      <c r="DX4" s="229"/>
      <c r="DY4" s="229"/>
      <c r="DZ4" s="229"/>
      <c r="EA4" s="229"/>
      <c r="EB4" s="229"/>
      <c r="EC4" s="229"/>
      <c r="ED4" s="229"/>
      <c r="EE4" s="229"/>
      <c r="EF4" s="229"/>
      <c r="EG4" s="229"/>
      <c r="EH4" s="229"/>
      <c r="EI4" s="229"/>
      <c r="EJ4" s="229"/>
      <c r="EK4" s="229"/>
      <c r="EL4" s="229"/>
      <c r="EM4" s="229"/>
      <c r="EN4" s="229"/>
      <c r="EO4" s="229"/>
      <c r="EP4" s="229"/>
      <c r="EQ4" s="229"/>
      <c r="ER4" s="229"/>
      <c r="ES4" s="229"/>
      <c r="ET4" s="229"/>
      <c r="EU4" s="229"/>
      <c r="EV4" s="229"/>
      <c r="EW4" s="229"/>
      <c r="EX4" s="229"/>
      <c r="EY4" s="229"/>
      <c r="EZ4" s="229"/>
      <c r="FA4" s="229"/>
      <c r="FB4" s="229"/>
      <c r="FC4" s="229"/>
      <c r="FD4" s="229"/>
      <c r="FE4" s="229"/>
      <c r="FF4" s="229"/>
      <c r="FG4" s="229"/>
      <c r="FH4" s="229"/>
      <c r="FI4" s="229"/>
      <c r="FJ4" s="229"/>
      <c r="FK4" s="229"/>
      <c r="FL4" s="229"/>
      <c r="FM4" s="229"/>
      <c r="FN4" s="229"/>
      <c r="FO4" s="229"/>
      <c r="FP4" s="229"/>
      <c r="FQ4" s="229"/>
      <c r="FR4" s="229"/>
      <c r="FS4" s="229"/>
      <c r="FT4" s="229"/>
      <c r="FU4" s="229"/>
      <c r="FV4" s="229"/>
      <c r="FW4" s="229"/>
      <c r="FX4" s="229"/>
      <c r="FY4" s="229"/>
      <c r="FZ4" s="229"/>
      <c r="GA4" s="229"/>
      <c r="GB4" s="229"/>
      <c r="GC4" s="229"/>
      <c r="GD4" s="283"/>
      <c r="GE4" s="283"/>
      <c r="GF4" s="279"/>
      <c r="GG4" s="279"/>
      <c r="GH4" s="279"/>
    </row>
    <row r="5" spans="1:192">
      <c r="A5" s="234"/>
      <c r="B5" s="203"/>
      <c r="C5" s="218"/>
      <c r="D5" s="159">
        <v>2010</v>
      </c>
      <c r="E5" s="159"/>
      <c r="F5" s="159"/>
      <c r="G5" s="159"/>
      <c r="H5" s="159"/>
      <c r="I5" s="159"/>
      <c r="J5" s="159"/>
      <c r="K5" s="159"/>
      <c r="L5" s="159"/>
      <c r="M5" s="159"/>
      <c r="N5" s="160"/>
      <c r="O5" s="161"/>
      <c r="P5" s="161">
        <v>2011</v>
      </c>
      <c r="Q5" s="159"/>
      <c r="R5" s="159"/>
      <c r="S5" s="159"/>
      <c r="T5" s="159"/>
      <c r="U5" s="159"/>
      <c r="V5" s="159"/>
      <c r="W5" s="159"/>
      <c r="X5" s="159"/>
      <c r="Y5" s="159"/>
      <c r="Z5" s="160"/>
      <c r="AA5" s="161"/>
      <c r="AB5" s="161">
        <v>2012</v>
      </c>
      <c r="AC5" s="159"/>
      <c r="AD5" s="159"/>
      <c r="AE5" s="159"/>
      <c r="AF5" s="159"/>
      <c r="AG5" s="159"/>
      <c r="AH5" s="159"/>
      <c r="AI5" s="159"/>
      <c r="AJ5" s="159"/>
      <c r="AK5" s="159"/>
      <c r="AL5" s="160"/>
      <c r="AM5" s="161"/>
      <c r="AN5" s="161">
        <v>2013</v>
      </c>
      <c r="AO5" s="159"/>
      <c r="AP5" s="159"/>
      <c r="AQ5" s="159"/>
      <c r="AR5" s="159"/>
      <c r="AS5" s="159"/>
      <c r="AT5" s="159"/>
      <c r="AU5" s="159"/>
      <c r="AV5" s="159"/>
      <c r="AW5" s="159"/>
      <c r="AX5" s="160"/>
      <c r="AY5" s="161"/>
      <c r="AZ5" s="161">
        <v>2014</v>
      </c>
      <c r="BA5" s="159"/>
      <c r="BB5" s="159"/>
      <c r="BC5" s="159"/>
      <c r="BD5" s="159"/>
      <c r="BE5" s="159"/>
      <c r="BF5" s="159"/>
      <c r="BG5" s="159"/>
      <c r="BH5" s="159"/>
      <c r="BI5" s="159"/>
      <c r="BJ5" s="160"/>
      <c r="BK5" s="161"/>
      <c r="BL5" s="161">
        <v>2015</v>
      </c>
      <c r="BM5" s="159"/>
      <c r="BN5" s="159"/>
      <c r="BO5" s="159"/>
      <c r="BP5" s="159"/>
      <c r="BQ5" s="159"/>
      <c r="BR5" s="159"/>
      <c r="BS5" s="159"/>
      <c r="BT5" s="159"/>
      <c r="BU5" s="159"/>
      <c r="BV5" s="160"/>
      <c r="BW5" s="161"/>
      <c r="BX5" s="161">
        <v>2016</v>
      </c>
      <c r="BY5" s="159"/>
      <c r="BZ5" s="159"/>
      <c r="CA5" s="159"/>
      <c r="CB5" s="159"/>
      <c r="CC5" s="159"/>
      <c r="CD5" s="159"/>
      <c r="CE5" s="159"/>
      <c r="CF5" s="159"/>
      <c r="CG5" s="159"/>
      <c r="CH5" s="160"/>
      <c r="CI5" s="161"/>
      <c r="CJ5" s="161">
        <v>2017</v>
      </c>
      <c r="CK5" s="159"/>
      <c r="CL5" s="159"/>
      <c r="CM5" s="159"/>
      <c r="CN5" s="159"/>
      <c r="CO5" s="159"/>
      <c r="CP5" s="159"/>
      <c r="CQ5" s="159"/>
      <c r="CR5" s="159"/>
      <c r="CS5" s="159"/>
      <c r="CT5" s="160"/>
      <c r="CU5" s="161"/>
      <c r="CV5" s="161">
        <v>2018</v>
      </c>
      <c r="CW5" s="159"/>
      <c r="CX5" s="159"/>
      <c r="CY5" s="159"/>
      <c r="CZ5" s="159"/>
      <c r="DA5" s="159"/>
      <c r="DB5" s="159"/>
      <c r="DC5" s="159"/>
      <c r="DD5" s="159"/>
      <c r="DE5" s="159"/>
      <c r="DF5" s="160"/>
      <c r="DG5" s="159"/>
      <c r="DH5" s="162">
        <v>2019</v>
      </c>
      <c r="DI5" s="161"/>
      <c r="DJ5" s="161"/>
      <c r="DK5" s="161"/>
      <c r="DL5" s="161"/>
      <c r="DM5" s="161"/>
      <c r="DN5" s="161"/>
      <c r="DO5" s="161"/>
      <c r="DP5" s="161"/>
      <c r="DQ5" s="161"/>
      <c r="DR5" s="161"/>
      <c r="DS5" s="163"/>
      <c r="DT5" s="162">
        <v>2020</v>
      </c>
      <c r="DU5" s="161"/>
      <c r="DV5" s="164"/>
      <c r="DW5" s="164"/>
      <c r="DX5" s="164"/>
      <c r="DY5" s="164"/>
      <c r="DZ5" s="164"/>
      <c r="EA5" s="164"/>
      <c r="EB5" s="164"/>
      <c r="EC5" s="164"/>
      <c r="ED5" s="164"/>
      <c r="EE5" s="164"/>
      <c r="EF5" s="165">
        <v>2021</v>
      </c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  <c r="ER5" s="165">
        <v>2022</v>
      </c>
      <c r="ES5" s="166"/>
      <c r="ET5" s="166"/>
      <c r="EU5" s="166"/>
      <c r="EV5" s="166"/>
      <c r="EW5" s="166"/>
      <c r="EX5" s="166"/>
      <c r="EY5" s="166"/>
      <c r="EZ5" s="166"/>
      <c r="FA5" s="166"/>
      <c r="FB5" s="166"/>
      <c r="FC5" s="166"/>
      <c r="FD5" s="165">
        <v>2023</v>
      </c>
      <c r="FE5" s="166"/>
      <c r="FF5" s="166"/>
      <c r="FG5" s="166"/>
      <c r="FH5" s="166"/>
      <c r="FI5" s="166"/>
      <c r="FJ5" s="166"/>
      <c r="FK5" s="166"/>
      <c r="FL5" s="166"/>
      <c r="FM5" s="166"/>
      <c r="FN5" s="166"/>
      <c r="FO5" s="166"/>
      <c r="FP5" s="165">
        <v>2024</v>
      </c>
      <c r="FQ5" s="166"/>
      <c r="FR5" s="166"/>
      <c r="FS5" s="166"/>
      <c r="FT5" s="166"/>
      <c r="FU5" s="166"/>
      <c r="FV5" s="166"/>
      <c r="FW5" s="166"/>
      <c r="FX5" s="166"/>
      <c r="FY5" s="166"/>
      <c r="FZ5" s="166"/>
      <c r="GA5" s="166"/>
      <c r="GB5" s="165">
        <v>2025</v>
      </c>
      <c r="GC5" s="166"/>
      <c r="GD5" s="316">
        <v>2024</v>
      </c>
      <c r="GE5" s="316">
        <v>2025</v>
      </c>
      <c r="GF5" s="163">
        <v>2022</v>
      </c>
      <c r="GG5" s="164">
        <v>2023</v>
      </c>
      <c r="GH5" s="164">
        <v>2024</v>
      </c>
    </row>
    <row r="6" spans="1:192">
      <c r="A6" s="276" t="str">
        <f>IF(I!$A$1=1,B6,C6)</f>
        <v>Найменування</v>
      </c>
      <c r="B6" s="216" t="s">
        <v>150</v>
      </c>
      <c r="C6" s="219" t="s">
        <v>194</v>
      </c>
      <c r="D6" s="31" t="str">
        <f>IF(I!$A$1=1,"січ","Jan")</f>
        <v>січ</v>
      </c>
      <c r="E6" s="30" t="str">
        <f>IF(I!$A$1=1,"лют","Feb")</f>
        <v>лют</v>
      </c>
      <c r="F6" s="30" t="str">
        <f>IF(I!$A$1=1,"берез","Mar")</f>
        <v>берез</v>
      </c>
      <c r="G6" s="30" t="str">
        <f>IF(I!$A$1=1,"квіт","Apr")</f>
        <v>квіт</v>
      </c>
      <c r="H6" s="30" t="str">
        <f>IF(I!$A$1=1,"трав","May")</f>
        <v>трав</v>
      </c>
      <c r="I6" s="30" t="str">
        <f>IF(I!$A$1=1,"черв","Jun")</f>
        <v>черв</v>
      </c>
      <c r="J6" s="30" t="str">
        <f>IF(I!$A$1=1,"лип","Jul")</f>
        <v>лип</v>
      </c>
      <c r="K6" s="30" t="str">
        <f>IF(I!$A$1=1,"серп","Aug")</f>
        <v>серп</v>
      </c>
      <c r="L6" s="30" t="str">
        <f>IF(I!$A$1=1,"верес","Sept")</f>
        <v>верес</v>
      </c>
      <c r="M6" s="30" t="str">
        <f>IF(I!$A$1=1,"жовт","Oct")</f>
        <v>жовт</v>
      </c>
      <c r="N6" s="30" t="str">
        <f>IF(I!$A$1=1,"лист","Nov")</f>
        <v>лист</v>
      </c>
      <c r="O6" s="30" t="str">
        <f>IF(I!$A$1=1,"груд","Dec")</f>
        <v>груд</v>
      </c>
      <c r="P6" s="31" t="str">
        <f>IF(I!$A$1=1,"січ","Jan")</f>
        <v>січ</v>
      </c>
      <c r="Q6" s="30" t="str">
        <f>IF(I!$A$1=1,"лют","Feb")</f>
        <v>лют</v>
      </c>
      <c r="R6" s="30" t="str">
        <f>IF(I!$A$1=1,"берез","Mar")</f>
        <v>берез</v>
      </c>
      <c r="S6" s="30" t="str">
        <f>IF(I!$A$1=1,"квіт","Apr")</f>
        <v>квіт</v>
      </c>
      <c r="T6" s="30" t="str">
        <f>IF(I!$A$1=1,"трав","May")</f>
        <v>трав</v>
      </c>
      <c r="U6" s="30" t="str">
        <f>IF(I!$A$1=1,"черв","Jun")</f>
        <v>черв</v>
      </c>
      <c r="V6" s="30" t="str">
        <f>IF(I!$A$1=1,"лип","Jul")</f>
        <v>лип</v>
      </c>
      <c r="W6" s="30" t="str">
        <f>IF(I!$A$1=1,"серп","Aug")</f>
        <v>серп</v>
      </c>
      <c r="X6" s="30" t="str">
        <f>IF(I!$A$1=1,"верес","Sept")</f>
        <v>верес</v>
      </c>
      <c r="Y6" s="30" t="str">
        <f>IF(I!$A$1=1,"жовт","Oct")</f>
        <v>жовт</v>
      </c>
      <c r="Z6" s="30" t="str">
        <f>IF(I!$A$1=1,"лист","Nov")</f>
        <v>лист</v>
      </c>
      <c r="AA6" s="30" t="str">
        <f>IF(I!$A$1=1,"груд","Dec")</f>
        <v>груд</v>
      </c>
      <c r="AB6" s="30" t="str">
        <f>IF(I!$A$1=1,"січ","Jan")</f>
        <v>січ</v>
      </c>
      <c r="AC6" s="30" t="str">
        <f>IF(I!$A$1=1,"лют","Feb")</f>
        <v>лют</v>
      </c>
      <c r="AD6" s="30" t="str">
        <f>IF(I!$A$1=1,"берез","Mar")</f>
        <v>берез</v>
      </c>
      <c r="AE6" s="30" t="str">
        <f>IF(I!$A$1=1,"квіт","Apr")</f>
        <v>квіт</v>
      </c>
      <c r="AF6" s="30" t="str">
        <f>IF(I!$A$1=1,"трав","May")</f>
        <v>трав</v>
      </c>
      <c r="AG6" s="30" t="str">
        <f>IF(I!$A$1=1,"черв","Jun")</f>
        <v>черв</v>
      </c>
      <c r="AH6" s="30" t="str">
        <f>IF(I!$A$1=1,"лип","Jul")</f>
        <v>лип</v>
      </c>
      <c r="AI6" s="30" t="str">
        <f>IF(I!$A$1=1,"серп","Aug")</f>
        <v>серп</v>
      </c>
      <c r="AJ6" s="30" t="str">
        <f>IF(I!$A$1=1,"верес","Sept")</f>
        <v>верес</v>
      </c>
      <c r="AK6" s="30" t="str">
        <f>IF(I!$A$1=1,"жовт","Oct")</f>
        <v>жовт</v>
      </c>
      <c r="AL6" s="30" t="str">
        <f>IF(I!$A$1=1,"лист","Nov")</f>
        <v>лист</v>
      </c>
      <c r="AM6" s="30" t="str">
        <f>IF(I!$A$1=1,"груд","Dec")</f>
        <v>груд</v>
      </c>
      <c r="AN6" s="30" t="str">
        <f>IF(I!$A$1=1,"січ","Jan")</f>
        <v>січ</v>
      </c>
      <c r="AO6" s="30" t="str">
        <f>IF(I!$A$1=1,"лют","Feb")</f>
        <v>лют</v>
      </c>
      <c r="AP6" s="30" t="str">
        <f>IF(I!$A$1=1,"берез","Mar")</f>
        <v>берез</v>
      </c>
      <c r="AQ6" s="30" t="str">
        <f>IF(I!$A$1=1,"квіт","Apr")</f>
        <v>квіт</v>
      </c>
      <c r="AR6" s="30" t="str">
        <f>IF(I!$A$1=1,"трав","May")</f>
        <v>трав</v>
      </c>
      <c r="AS6" s="30" t="str">
        <f>IF(I!$A$1=1,"черв","Jun")</f>
        <v>черв</v>
      </c>
      <c r="AT6" s="30" t="str">
        <f>IF(I!$A$1=1,"лип","Jul")</f>
        <v>лип</v>
      </c>
      <c r="AU6" s="30" t="str">
        <f>IF(I!$A$1=1,"серп","Aug")</f>
        <v>серп</v>
      </c>
      <c r="AV6" s="30" t="str">
        <f>IF(I!$A$1=1,"верес","Sept")</f>
        <v>верес</v>
      </c>
      <c r="AW6" s="30" t="str">
        <f>IF(I!$A$1=1,"жовт","Oct")</f>
        <v>жовт</v>
      </c>
      <c r="AX6" s="30" t="str">
        <f>IF(I!$A$1=1,"лист","Nov")</f>
        <v>лист</v>
      </c>
      <c r="AY6" s="30" t="str">
        <f>IF(I!$A$1=1,"груд","Dec")</f>
        <v>груд</v>
      </c>
      <c r="AZ6" s="30" t="str">
        <f>IF(I!$A$1=1,"січ","Jan")</f>
        <v>січ</v>
      </c>
      <c r="BA6" s="30" t="str">
        <f>IF(I!$A$1=1,"лют","Feb")</f>
        <v>лют</v>
      </c>
      <c r="BB6" s="30" t="str">
        <f>IF(I!$A$1=1,"берез","Mar")</f>
        <v>берез</v>
      </c>
      <c r="BC6" s="30" t="str">
        <f>IF(I!$A$1=1,"квіт","Apr")</f>
        <v>квіт</v>
      </c>
      <c r="BD6" s="30" t="str">
        <f>IF(I!$A$1=1,"трав","May")</f>
        <v>трав</v>
      </c>
      <c r="BE6" s="30" t="str">
        <f>IF(I!$A$1=1,"черв","Jun")</f>
        <v>черв</v>
      </c>
      <c r="BF6" s="30" t="str">
        <f>IF(I!$A$1=1,"лип","Jul")</f>
        <v>лип</v>
      </c>
      <c r="BG6" s="30" t="str">
        <f>IF(I!$A$1=1,"серп","Aug")</f>
        <v>серп</v>
      </c>
      <c r="BH6" s="30" t="str">
        <f>IF(I!$A$1=1,"верес","Sept")</f>
        <v>верес</v>
      </c>
      <c r="BI6" s="30" t="str">
        <f>IF(I!$A$1=1,"жовт","Oct")</f>
        <v>жовт</v>
      </c>
      <c r="BJ6" s="30" t="str">
        <f>IF(I!$A$1=1,"лист","Nov")</f>
        <v>лист</v>
      </c>
      <c r="BK6" s="30" t="str">
        <f>IF(I!$A$1=1,"груд","Dec")</f>
        <v>груд</v>
      </c>
      <c r="BL6" s="30" t="str">
        <f>IF(I!$A$1=1,"січ","Jan")</f>
        <v>січ</v>
      </c>
      <c r="BM6" s="30" t="str">
        <f>IF(I!$A$1=1,"лют","Feb")</f>
        <v>лют</v>
      </c>
      <c r="BN6" s="30" t="str">
        <f>IF(I!$A$1=1,"берез","Mar")</f>
        <v>берез</v>
      </c>
      <c r="BO6" s="30" t="str">
        <f>IF(I!$A$1=1,"квіт","Apr")</f>
        <v>квіт</v>
      </c>
      <c r="BP6" s="30" t="str">
        <f>IF(I!$A$1=1,"трав","May")</f>
        <v>трав</v>
      </c>
      <c r="BQ6" s="30" t="str">
        <f>IF(I!$A$1=1,"черв","Jun")</f>
        <v>черв</v>
      </c>
      <c r="BR6" s="30" t="str">
        <f>IF(I!$A$1=1,"лип","Jul")</f>
        <v>лип</v>
      </c>
      <c r="BS6" s="30" t="str">
        <f>IF(I!$A$1=1,"серп","Aug")</f>
        <v>серп</v>
      </c>
      <c r="BT6" s="30" t="str">
        <f>IF(I!$A$1=1,"верес","Sept")</f>
        <v>верес</v>
      </c>
      <c r="BU6" s="30" t="str">
        <f>IF(I!$A$1=1,"жовт","Oct")</f>
        <v>жовт</v>
      </c>
      <c r="BV6" s="30" t="str">
        <f>IF(I!$A$1=1,"лист","Nov")</f>
        <v>лист</v>
      </c>
      <c r="BW6" s="30" t="str">
        <f>IF(I!$A$1=1,"груд","Dec")</f>
        <v>груд</v>
      </c>
      <c r="BX6" s="30" t="str">
        <f>IF(I!$A$1=1,"січ","Jan")</f>
        <v>січ</v>
      </c>
      <c r="BY6" s="30" t="str">
        <f>IF(I!$A$1=1,"лют","Feb")</f>
        <v>лют</v>
      </c>
      <c r="BZ6" s="30" t="str">
        <f>IF(I!$A$1=1,"берез","Mar")</f>
        <v>берез</v>
      </c>
      <c r="CA6" s="30" t="str">
        <f>IF(I!$A$1=1,"квіт","Apr")</f>
        <v>квіт</v>
      </c>
      <c r="CB6" s="30" t="str">
        <f>IF(I!$A$1=1,"трав","May")</f>
        <v>трав</v>
      </c>
      <c r="CC6" s="30" t="str">
        <f>IF(I!$A$1=1,"черв","June")</f>
        <v>черв</v>
      </c>
      <c r="CD6" s="30" t="str">
        <f>IF(I!$A$1=1,"лип","July")</f>
        <v>лип</v>
      </c>
      <c r="CE6" s="30" t="str">
        <f>IF(I!$A$1=1,"серп","Aug")</f>
        <v>серп</v>
      </c>
      <c r="CF6" s="30" t="str">
        <f>IF(I!$A$1=1,"вер","Sept")</f>
        <v>вер</v>
      </c>
      <c r="CG6" s="30" t="str">
        <f>IF(I!$A$1=1,"жовт","Oct")</f>
        <v>жовт</v>
      </c>
      <c r="CH6" s="30" t="str">
        <f>IF(I!$A$1=1,"лист","Nov")</f>
        <v>лист</v>
      </c>
      <c r="CI6" s="30" t="str">
        <f>IF(I!$A$1=1,"груд","Dec")</f>
        <v>груд</v>
      </c>
      <c r="CJ6" s="30" t="str">
        <f>IF(I!$A$1=1,"січ","Jan")</f>
        <v>січ</v>
      </c>
      <c r="CK6" s="30" t="str">
        <f>IF(I!$A$1=1,"лют","Feb")</f>
        <v>лют</v>
      </c>
      <c r="CL6" s="30" t="str">
        <f>IF(I!$A$1=1,"берез","Mar")</f>
        <v>берез</v>
      </c>
      <c r="CM6" s="30" t="str">
        <f>IF(I!$A$1=1,"квіт","Apr")</f>
        <v>квіт</v>
      </c>
      <c r="CN6" s="30" t="str">
        <f>IF(I!$A$1=1,"трав","May")</f>
        <v>трав</v>
      </c>
      <c r="CO6" s="30" t="str">
        <f>IF(I!$A$1=1,"черв","June")</f>
        <v>черв</v>
      </c>
      <c r="CP6" s="30" t="str">
        <f>IF(I!$A$1=1,"лип","July")</f>
        <v>лип</v>
      </c>
      <c r="CQ6" s="30" t="str">
        <f>IF(I!$A$1=1,"серп","Aug")</f>
        <v>серп</v>
      </c>
      <c r="CR6" s="30" t="str">
        <f>IF(I!$A$1=1,"вер","Sept")</f>
        <v>вер</v>
      </c>
      <c r="CS6" s="30" t="str">
        <f>IF(I!$A$1=1,"жовт","Oct")</f>
        <v>жовт</v>
      </c>
      <c r="CT6" s="30" t="str">
        <f>IF(I!$A$1=1,"лист","Nov")</f>
        <v>лист</v>
      </c>
      <c r="CU6" s="30" t="str">
        <f>IF(I!$A$1=1,"груд","Dec")</f>
        <v>груд</v>
      </c>
      <c r="CV6" s="30" t="str">
        <f>IF(I!$A$1=1,"січ","Jan")</f>
        <v>січ</v>
      </c>
      <c r="CW6" s="30" t="str">
        <f>IF(I!$A$1=1,"лют","Feb")</f>
        <v>лют</v>
      </c>
      <c r="CX6" s="30" t="str">
        <f>IF(I!$A$1=1,"берез","Mar")</f>
        <v>берез</v>
      </c>
      <c r="CY6" s="30" t="str">
        <f>IF(I!$A$1=1,"квіт","Apr")</f>
        <v>квіт</v>
      </c>
      <c r="CZ6" s="30" t="str">
        <f>IF(I!$A$1=1,"трав","May")</f>
        <v>трав</v>
      </c>
      <c r="DA6" s="30" t="str">
        <f>IF(I!$A$1=1,"черв","June")</f>
        <v>черв</v>
      </c>
      <c r="DB6" s="30" t="str">
        <f>IF(I!$A$1=1,"лип","July")</f>
        <v>лип</v>
      </c>
      <c r="DC6" s="30" t="str">
        <f>IF(I!$A$1=1,"серп","Aug")</f>
        <v>серп</v>
      </c>
      <c r="DD6" s="30" t="str">
        <f>IF(I!$A$1=1,"вер","Sept")</f>
        <v>вер</v>
      </c>
      <c r="DE6" s="30" t="str">
        <f>IF(I!$A$1=1,"жовт","Oct")</f>
        <v>жовт</v>
      </c>
      <c r="DF6" s="30" t="str">
        <f>IF(I!$A$1=1,"лист","Nov")</f>
        <v>лист</v>
      </c>
      <c r="DG6" s="30" t="str">
        <f>IF(I!$A$1=1,"груд","Dec")</f>
        <v>груд</v>
      </c>
      <c r="DH6" s="30" t="str">
        <f>IF(I!$A$1=1,"січ","Jan")</f>
        <v>січ</v>
      </c>
      <c r="DI6" s="30" t="str">
        <f>IF(I!$A$1=1,"лют","Feb")</f>
        <v>лют</v>
      </c>
      <c r="DJ6" s="30" t="str">
        <f>IF(I!$A$1=1,"берез","Mar")</f>
        <v>берез</v>
      </c>
      <c r="DK6" s="30" t="str">
        <f>IF(I!$A$1=1,"квіт","Apr")</f>
        <v>квіт</v>
      </c>
      <c r="DL6" s="30" t="str">
        <f>IF(I!$A$1=1,"трав","May")</f>
        <v>трав</v>
      </c>
      <c r="DM6" s="30" t="str">
        <f>IF(I!$A$1=1,"черв","June")</f>
        <v>черв</v>
      </c>
      <c r="DN6" s="30" t="str">
        <f>IF(I!$A$1=1,"лип","July")</f>
        <v>лип</v>
      </c>
      <c r="DO6" s="30" t="str">
        <f>IF(I!$A$1=1,"серп","Aug")</f>
        <v>серп</v>
      </c>
      <c r="DP6" s="30" t="str">
        <f>IF(I!$A$1=1,"вер","Sept")</f>
        <v>вер</v>
      </c>
      <c r="DQ6" s="30" t="str">
        <f>IF(I!$A$1=1,"жовт","Oct")</f>
        <v>жовт</v>
      </c>
      <c r="DR6" s="30" t="str">
        <f>IF(I!$A$1=1,"лист","Nov")</f>
        <v>лист</v>
      </c>
      <c r="DS6" s="30" t="str">
        <f>IF(I!$A$1=1,"груд","Dec")</f>
        <v>груд</v>
      </c>
      <c r="DT6" s="30" t="str">
        <f>IF(I!$A$1=1,"січ","Jan")</f>
        <v>січ</v>
      </c>
      <c r="DU6" s="30" t="str">
        <f>IF(I!$A$1=1,"лют","Feb")</f>
        <v>лют</v>
      </c>
      <c r="DV6" s="30" t="str">
        <f>IF(I!$A$1=1,"бер","Mar")</f>
        <v>бер</v>
      </c>
      <c r="DW6" s="30" t="str">
        <f>IF(I!$A$1=1,"квіт","Apr")</f>
        <v>квіт</v>
      </c>
      <c r="DX6" s="30" t="str">
        <f>IF(I!$A$1=1,"трав","May")</f>
        <v>трав</v>
      </c>
      <c r="DY6" s="30" t="str">
        <f>IF(I!$A$1=1,"черв","June")</f>
        <v>черв</v>
      </c>
      <c r="DZ6" s="30" t="str">
        <f>IF(I!$A$1=1,"лип","July")</f>
        <v>лип</v>
      </c>
      <c r="EA6" s="30" t="str">
        <f>IF(I!$A$1=1,"серп","Aug")</f>
        <v>серп</v>
      </c>
      <c r="EB6" s="30" t="str">
        <f>IF(I!$A$1=1,"вер","Sept")</f>
        <v>вер</v>
      </c>
      <c r="EC6" s="30" t="str">
        <f>IF(I!$A$1=1,"жовт","Oct")</f>
        <v>жовт</v>
      </c>
      <c r="ED6" s="30" t="str">
        <f>IF(I!$A$1=1,"лист","Nov")</f>
        <v>лист</v>
      </c>
      <c r="EE6" s="30" t="str">
        <f>IF(I!$A$1=1,"груд","Dec")</f>
        <v>груд</v>
      </c>
      <c r="EF6" s="30" t="str">
        <f>IF(I!$A$1=1,"січ","Jan")</f>
        <v>січ</v>
      </c>
      <c r="EG6" s="30" t="str">
        <f>IF(I!$A$1=1,"лют","Feb")</f>
        <v>лют</v>
      </c>
      <c r="EH6" s="30" t="str">
        <f>IF(I!$A$1=1,"бер","Mar")</f>
        <v>бер</v>
      </c>
      <c r="EI6" s="30" t="str">
        <f>IF(I!$A$1=1,"квіт","Apr")</f>
        <v>квіт</v>
      </c>
      <c r="EJ6" s="30" t="str">
        <f>IF(I!$A$1=1,"трав","May")</f>
        <v>трав</v>
      </c>
      <c r="EK6" s="30" t="str">
        <f>IF(I!$A$1=1,"черв","June")</f>
        <v>черв</v>
      </c>
      <c r="EL6" s="30" t="str">
        <f>IF(I!$A$1=1,"лип","July")</f>
        <v>лип</v>
      </c>
      <c r="EM6" s="30" t="str">
        <f>IF(I!$A$1=1,"серп","Aug")</f>
        <v>серп</v>
      </c>
      <c r="EN6" s="30" t="str">
        <f>IF(I!$A$1=1,"вер","Sept")</f>
        <v>вер</v>
      </c>
      <c r="EO6" s="30" t="str">
        <f>IF(I!$A$1=1,"жовт","Oct")</f>
        <v>жовт</v>
      </c>
      <c r="EP6" s="30" t="str">
        <f>IF(I!$A$1=1,"лист","Nov")</f>
        <v>лист</v>
      </c>
      <c r="EQ6" s="30" t="str">
        <f>IF(I!$A$1=1,"груд","Dec")</f>
        <v>груд</v>
      </c>
      <c r="ER6" s="30" t="str">
        <f>IF(I!$A$1=1,"січ","Jan")</f>
        <v>січ</v>
      </c>
      <c r="ES6" s="30" t="str">
        <f>IF(I!$A$1=1,"лют","Feb")</f>
        <v>лют</v>
      </c>
      <c r="ET6" s="30" t="str">
        <f>IF(I!$A$1=1,"бер","Mar")</f>
        <v>бер</v>
      </c>
      <c r="EU6" s="30" t="str">
        <f>IF(I!$A$1=1,"квіт","Apr")</f>
        <v>квіт</v>
      </c>
      <c r="EV6" s="30" t="str">
        <f>IF(I!$A$1=1,"трав","May")</f>
        <v>трав</v>
      </c>
      <c r="EW6" s="30" t="str">
        <f>IF(I!$A$1=1,"черв","June")</f>
        <v>черв</v>
      </c>
      <c r="EX6" s="30" t="str">
        <f>IF(I!$A$1=1,"лип","July")</f>
        <v>лип</v>
      </c>
      <c r="EY6" s="30" t="str">
        <f>IF(I!$A$1=1,"серп","Aug")</f>
        <v>серп</v>
      </c>
      <c r="EZ6" s="30" t="str">
        <f>IF(I!$A$1=1,"вер","Sept")</f>
        <v>вер</v>
      </c>
      <c r="FA6" s="30" t="str">
        <f>IF(I!$A$1=1,"жовт","Oct")</f>
        <v>жовт</v>
      </c>
      <c r="FB6" s="30" t="str">
        <f>IF(I!$A$1=1,"лист","Nov")</f>
        <v>лист</v>
      </c>
      <c r="FC6" s="30" t="str">
        <f>IF(I!$A$1=1,"груд","Dec")</f>
        <v>груд</v>
      </c>
      <c r="FD6" s="30" t="str">
        <f>IF(I!$A$1=1,"січ","Jan")</f>
        <v>січ</v>
      </c>
      <c r="FE6" s="30" t="str">
        <f>IF(I!$A$1=1,"лют","Feb")</f>
        <v>лют</v>
      </c>
      <c r="FF6" s="30" t="str">
        <f>IF(I!$A$1=1,"бер","Mar")</f>
        <v>бер</v>
      </c>
      <c r="FG6" s="30" t="str">
        <f>IF(I!$A$1=1,"квіт","Apr")</f>
        <v>квіт</v>
      </c>
      <c r="FH6" s="30" t="str">
        <f>IF(I!$A$1=1,"трав","May")</f>
        <v>трав</v>
      </c>
      <c r="FI6" s="30" t="str">
        <f>IF(I!$A$1=1,"черв","June")</f>
        <v>черв</v>
      </c>
      <c r="FJ6" s="30" t="str">
        <f>IF(I!$A$1=1,"лип","July")</f>
        <v>лип</v>
      </c>
      <c r="FK6" s="30" t="str">
        <f>IF(I!$A$1=1,"серп","Aug")</f>
        <v>серп</v>
      </c>
      <c r="FL6" s="30" t="str">
        <f>IF(I!$A$1=1,"вер","Sept")</f>
        <v>вер</v>
      </c>
      <c r="FM6" s="30" t="str">
        <f>IF(I!$A$1=1,"жовт","Oct")</f>
        <v>жовт</v>
      </c>
      <c r="FN6" s="30" t="str">
        <f>IF(I!$A$1=1,"лист","Nov")</f>
        <v>лист</v>
      </c>
      <c r="FO6" s="30" t="str">
        <f>IF(I!$A$1=1,"груд","Dec")</f>
        <v>груд</v>
      </c>
      <c r="FP6" s="30" t="str">
        <f>IF(I!$A$1=1,"січ","Jan")</f>
        <v>січ</v>
      </c>
      <c r="FQ6" s="30" t="str">
        <f>IF(I!$A$1=1,"лют","Feb")</f>
        <v>лют</v>
      </c>
      <c r="FR6" s="30" t="str">
        <f>IF(I!$A$1=1,"бер","Mar")</f>
        <v>бер</v>
      </c>
      <c r="FS6" s="30" t="str">
        <f>IF(I!$A$1=1,"квіт","Apr")</f>
        <v>квіт</v>
      </c>
      <c r="FT6" s="30" t="str">
        <f>IF(I!$A$1=1,"трав","May")</f>
        <v>трав</v>
      </c>
      <c r="FU6" s="30" t="str">
        <f>IF(I!$A$1=1,"черв","June")</f>
        <v>черв</v>
      </c>
      <c r="FV6" s="30" t="str">
        <f>IF(I!$A$1=1,"лип","July")</f>
        <v>лип</v>
      </c>
      <c r="FW6" s="30" t="str">
        <f>IF(I!$A$1=1,"серп","Aug")</f>
        <v>серп</v>
      </c>
      <c r="FX6" s="30" t="str">
        <f>IF(I!$A$1=1,"вер","Sept")</f>
        <v>вер</v>
      </c>
      <c r="FY6" s="30" t="str">
        <f>IF(I!$A$1=1,"жовт","Oct")</f>
        <v>жовт</v>
      </c>
      <c r="FZ6" s="30" t="str">
        <f>IF(I!$A$1=1,"лист","Nov")</f>
        <v>лист</v>
      </c>
      <c r="GA6" s="30" t="str">
        <f>IF(I!$A$1=1,"груд","Dec")</f>
        <v>груд</v>
      </c>
      <c r="GB6" s="30" t="str">
        <f>IF(I!$A$1=1,"січ*","Jan*")</f>
        <v>січ*</v>
      </c>
      <c r="GC6" s="30" t="str">
        <f>IF(I!$A$1=1,"лют*","Feb*")</f>
        <v>лют*</v>
      </c>
      <c r="GD6" s="147" t="str">
        <f>IF(I!$A$1=1,"січ-лют","Jan-Feb")</f>
        <v>січ-лют</v>
      </c>
      <c r="GE6" s="147" t="str">
        <f>IF(I!$A$1=1,"січ-лют*","Jan-Feb*")</f>
        <v>січ-лют*</v>
      </c>
      <c r="GF6" s="317"/>
      <c r="GG6" s="334"/>
      <c r="GH6" s="334"/>
    </row>
    <row r="7" spans="1:192">
      <c r="A7" s="235"/>
      <c r="B7" s="204"/>
      <c r="C7" s="217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  <c r="AA7" s="228"/>
      <c r="AB7" s="228"/>
      <c r="AC7" s="228"/>
      <c r="AD7" s="228"/>
      <c r="AE7" s="228"/>
      <c r="AF7" s="228"/>
      <c r="AG7" s="228"/>
      <c r="AH7" s="228"/>
      <c r="AI7" s="228"/>
      <c r="AJ7" s="228"/>
      <c r="AK7" s="228"/>
      <c r="AL7" s="228"/>
      <c r="AM7" s="228"/>
      <c r="AN7" s="228"/>
      <c r="AO7" s="228"/>
      <c r="AP7" s="228"/>
      <c r="AQ7" s="228"/>
      <c r="AR7" s="228"/>
      <c r="AS7" s="228"/>
      <c r="AT7" s="228"/>
      <c r="AU7" s="228"/>
      <c r="AV7" s="228"/>
      <c r="AW7" s="228"/>
      <c r="AX7" s="228"/>
      <c r="AY7" s="228"/>
      <c r="AZ7" s="228"/>
      <c r="BA7" s="228"/>
      <c r="BB7" s="228"/>
      <c r="BC7" s="228"/>
      <c r="BD7" s="228"/>
      <c r="BE7" s="228"/>
      <c r="BF7" s="228"/>
      <c r="BG7" s="228"/>
      <c r="BH7" s="228"/>
      <c r="BI7" s="228"/>
      <c r="BJ7" s="228"/>
      <c r="BK7" s="228"/>
      <c r="BL7" s="228"/>
      <c r="BM7" s="228"/>
      <c r="BN7" s="228"/>
      <c r="BO7" s="228"/>
      <c r="BP7" s="228"/>
      <c r="BQ7" s="228"/>
      <c r="BR7" s="228"/>
      <c r="BS7" s="228"/>
      <c r="BT7" s="228"/>
      <c r="BU7" s="228"/>
      <c r="BV7" s="228"/>
      <c r="BW7" s="228"/>
      <c r="BX7" s="228"/>
      <c r="BY7" s="228"/>
      <c r="BZ7" s="228"/>
      <c r="CA7" s="228"/>
      <c r="CB7" s="228"/>
      <c r="CC7" s="228"/>
      <c r="CD7" s="228"/>
      <c r="CE7" s="228"/>
      <c r="CF7" s="228"/>
      <c r="CG7" s="228"/>
      <c r="CH7" s="228"/>
      <c r="CI7" s="228"/>
      <c r="CJ7" s="228"/>
      <c r="CK7" s="228"/>
      <c r="CL7" s="228"/>
      <c r="CM7" s="228"/>
      <c r="CN7" s="228"/>
      <c r="CO7" s="228"/>
      <c r="CP7" s="228"/>
      <c r="CQ7" s="228"/>
      <c r="CR7" s="228"/>
      <c r="CS7" s="228"/>
      <c r="CT7" s="228"/>
      <c r="CU7" s="228"/>
      <c r="CV7" s="228"/>
      <c r="CW7" s="228"/>
      <c r="CX7" s="228"/>
      <c r="CY7" s="228"/>
      <c r="CZ7" s="228"/>
      <c r="DA7" s="228"/>
      <c r="DB7" s="228"/>
      <c r="DC7" s="228"/>
      <c r="DD7" s="228"/>
      <c r="DE7" s="228"/>
      <c r="DF7" s="228"/>
      <c r="DG7" s="228"/>
      <c r="DH7" s="228"/>
      <c r="DI7" s="228"/>
      <c r="DJ7" s="228"/>
      <c r="DK7" s="228"/>
      <c r="DL7" s="228"/>
      <c r="DM7" s="228"/>
      <c r="DN7" s="228"/>
      <c r="DO7" s="228"/>
      <c r="DP7" s="228"/>
      <c r="DQ7" s="228"/>
      <c r="DR7" s="228"/>
      <c r="DS7" s="228"/>
      <c r="DT7" s="228"/>
      <c r="DU7" s="228"/>
      <c r="DV7" s="228"/>
      <c r="DW7" s="228"/>
      <c r="DX7" s="228"/>
      <c r="DY7" s="228"/>
      <c r="DZ7" s="228"/>
      <c r="EA7" s="228"/>
      <c r="EB7" s="228"/>
      <c r="EC7" s="228"/>
      <c r="ED7" s="228"/>
      <c r="EE7" s="228"/>
      <c r="EF7" s="228"/>
      <c r="EG7" s="228"/>
      <c r="EH7" s="228"/>
      <c r="EI7" s="228"/>
      <c r="EJ7" s="228"/>
      <c r="EK7" s="228"/>
      <c r="EL7" s="228"/>
      <c r="EM7" s="228"/>
      <c r="EN7" s="228"/>
      <c r="EO7" s="228"/>
      <c r="EP7" s="228"/>
      <c r="EQ7" s="228"/>
      <c r="ER7" s="228"/>
      <c r="ES7" s="228"/>
      <c r="ET7" s="228"/>
      <c r="EU7" s="228"/>
      <c r="EV7" s="228"/>
      <c r="EW7" s="228"/>
      <c r="EX7" s="228"/>
      <c r="EY7" s="228"/>
      <c r="EZ7" s="228"/>
      <c r="FA7" s="228"/>
      <c r="FB7" s="228"/>
      <c r="FC7" s="228"/>
      <c r="FD7" s="228"/>
      <c r="FE7" s="228"/>
      <c r="FF7" s="228"/>
      <c r="FG7" s="228"/>
      <c r="FH7" s="228"/>
      <c r="FI7" s="228"/>
      <c r="FJ7" s="228"/>
      <c r="FK7" s="228"/>
      <c r="FL7" s="228"/>
      <c r="FM7" s="228"/>
      <c r="FN7" s="228"/>
      <c r="FO7" s="228"/>
      <c r="FP7" s="228"/>
      <c r="FQ7" s="228"/>
      <c r="FR7" s="228"/>
      <c r="FS7" s="228"/>
      <c r="FT7" s="228"/>
      <c r="FU7" s="228"/>
      <c r="FV7" s="228"/>
      <c r="FW7" s="228"/>
      <c r="FX7" s="228"/>
      <c r="FY7" s="228"/>
      <c r="FZ7" s="228"/>
      <c r="GA7" s="228"/>
      <c r="GB7" s="228"/>
      <c r="GC7" s="228"/>
      <c r="GD7" s="282"/>
      <c r="GE7" s="282"/>
      <c r="GF7" s="305"/>
      <c r="GG7" s="305"/>
      <c r="GH7" s="305"/>
    </row>
    <row r="8" spans="1:192" s="267" customFormat="1">
      <c r="A8" s="167" t="str">
        <f>IF(I!$A$1=1,B8,C8)</f>
        <v>Послуги</v>
      </c>
      <c r="B8" s="205" t="s">
        <v>66</v>
      </c>
      <c r="C8" s="205" t="s">
        <v>158</v>
      </c>
      <c r="D8" s="268">
        <v>1336</v>
      </c>
      <c r="E8" s="268">
        <v>1210</v>
      </c>
      <c r="F8" s="268">
        <v>1264</v>
      </c>
      <c r="G8" s="268">
        <v>1416</v>
      </c>
      <c r="H8" s="268">
        <v>1484</v>
      </c>
      <c r="I8" s="268">
        <v>1463</v>
      </c>
      <c r="J8" s="268">
        <v>1855</v>
      </c>
      <c r="K8" s="268">
        <v>1823</v>
      </c>
      <c r="L8" s="268">
        <v>1757</v>
      </c>
      <c r="M8" s="268">
        <v>1498</v>
      </c>
      <c r="N8" s="268">
        <v>1491</v>
      </c>
      <c r="O8" s="268">
        <v>1730</v>
      </c>
      <c r="P8" s="268">
        <v>1497</v>
      </c>
      <c r="Q8" s="268">
        <v>1433</v>
      </c>
      <c r="R8" s="268">
        <v>1565</v>
      </c>
      <c r="S8" s="268">
        <v>1683</v>
      </c>
      <c r="T8" s="268">
        <v>1796</v>
      </c>
      <c r="U8" s="268">
        <v>1707</v>
      </c>
      <c r="V8" s="268">
        <v>2147</v>
      </c>
      <c r="W8" s="268">
        <v>2180</v>
      </c>
      <c r="X8" s="268">
        <v>1944</v>
      </c>
      <c r="Y8" s="268">
        <v>1661</v>
      </c>
      <c r="Z8" s="268">
        <v>1789</v>
      </c>
      <c r="AA8" s="268">
        <v>1867</v>
      </c>
      <c r="AB8" s="268">
        <v>1659</v>
      </c>
      <c r="AC8" s="268">
        <v>1642</v>
      </c>
      <c r="AD8" s="268">
        <v>1706</v>
      </c>
      <c r="AE8" s="268">
        <v>1821</v>
      </c>
      <c r="AF8" s="268">
        <v>1799</v>
      </c>
      <c r="AG8" s="268">
        <v>1757</v>
      </c>
      <c r="AH8" s="268">
        <v>2029</v>
      </c>
      <c r="AI8" s="268">
        <v>2296</v>
      </c>
      <c r="AJ8" s="268">
        <v>2123</v>
      </c>
      <c r="AK8" s="268">
        <v>1701</v>
      </c>
      <c r="AL8" s="268">
        <v>1662</v>
      </c>
      <c r="AM8" s="268">
        <v>1894</v>
      </c>
      <c r="AN8" s="268">
        <v>1583</v>
      </c>
      <c r="AO8" s="268">
        <v>1476</v>
      </c>
      <c r="AP8" s="268">
        <v>1655</v>
      </c>
      <c r="AQ8" s="268">
        <v>1695</v>
      </c>
      <c r="AR8" s="268">
        <v>1812</v>
      </c>
      <c r="AS8" s="268">
        <v>1908</v>
      </c>
      <c r="AT8" s="268">
        <v>2351</v>
      </c>
      <c r="AU8" s="268">
        <v>2498</v>
      </c>
      <c r="AV8" s="268">
        <v>2245</v>
      </c>
      <c r="AW8" s="268">
        <v>1644</v>
      </c>
      <c r="AX8" s="268">
        <v>1764</v>
      </c>
      <c r="AY8" s="268">
        <v>1982</v>
      </c>
      <c r="AZ8" s="268">
        <v>1401</v>
      </c>
      <c r="BA8" s="268">
        <v>1333</v>
      </c>
      <c r="BB8" s="268">
        <v>1340</v>
      </c>
      <c r="BC8" s="268">
        <v>1257</v>
      </c>
      <c r="BD8" s="268">
        <v>1206</v>
      </c>
      <c r="BE8" s="268">
        <v>1207</v>
      </c>
      <c r="BF8" s="268">
        <v>1319</v>
      </c>
      <c r="BG8" s="268">
        <v>1215</v>
      </c>
      <c r="BH8" s="268">
        <v>1176</v>
      </c>
      <c r="BI8" s="268">
        <v>1161</v>
      </c>
      <c r="BJ8" s="268">
        <v>1060</v>
      </c>
      <c r="BK8" s="268">
        <v>1209</v>
      </c>
      <c r="BL8" s="268">
        <v>1046</v>
      </c>
      <c r="BM8" s="268">
        <v>900</v>
      </c>
      <c r="BN8" s="268">
        <v>1052</v>
      </c>
      <c r="BO8" s="268">
        <v>1031</v>
      </c>
      <c r="BP8" s="268">
        <v>969</v>
      </c>
      <c r="BQ8" s="268">
        <v>1091</v>
      </c>
      <c r="BR8" s="268">
        <v>1094</v>
      </c>
      <c r="BS8" s="268">
        <v>1063</v>
      </c>
      <c r="BT8" s="268">
        <v>1088</v>
      </c>
      <c r="BU8" s="268">
        <v>1019</v>
      </c>
      <c r="BV8" s="268">
        <v>965</v>
      </c>
      <c r="BW8" s="268">
        <v>1124</v>
      </c>
      <c r="BX8" s="268">
        <v>864</v>
      </c>
      <c r="BY8" s="268">
        <v>937</v>
      </c>
      <c r="BZ8" s="268">
        <v>980</v>
      </c>
      <c r="CA8" s="268">
        <v>984</v>
      </c>
      <c r="CB8" s="268">
        <v>997</v>
      </c>
      <c r="CC8" s="268">
        <v>1056</v>
      </c>
      <c r="CD8" s="268">
        <v>1056</v>
      </c>
      <c r="CE8" s="268">
        <v>1125</v>
      </c>
      <c r="CF8" s="268">
        <v>1101</v>
      </c>
      <c r="CG8" s="268">
        <v>1082</v>
      </c>
      <c r="CH8" s="268">
        <v>1093</v>
      </c>
      <c r="CI8" s="268">
        <v>1173</v>
      </c>
      <c r="CJ8" s="268">
        <v>1028</v>
      </c>
      <c r="CK8" s="268">
        <v>1008</v>
      </c>
      <c r="CL8" s="268">
        <v>1039</v>
      </c>
      <c r="CM8" s="268">
        <v>1128</v>
      </c>
      <c r="CN8" s="268">
        <v>1194</v>
      </c>
      <c r="CO8" s="268">
        <v>1213</v>
      </c>
      <c r="CP8" s="268">
        <v>1257</v>
      </c>
      <c r="CQ8" s="268">
        <v>1347</v>
      </c>
      <c r="CR8" s="268">
        <v>1288</v>
      </c>
      <c r="CS8" s="268">
        <v>1229</v>
      </c>
      <c r="CT8" s="268">
        <v>1258</v>
      </c>
      <c r="CU8" s="268">
        <v>1254</v>
      </c>
      <c r="CV8" s="268">
        <v>1118</v>
      </c>
      <c r="CW8" s="268">
        <v>1100</v>
      </c>
      <c r="CX8" s="268">
        <v>1215</v>
      </c>
      <c r="CY8" s="268">
        <v>1277</v>
      </c>
      <c r="CZ8" s="268">
        <v>1326</v>
      </c>
      <c r="DA8" s="268">
        <v>1302</v>
      </c>
      <c r="DB8" s="268">
        <v>1464</v>
      </c>
      <c r="DC8" s="268">
        <v>1458</v>
      </c>
      <c r="DD8" s="268">
        <v>1404</v>
      </c>
      <c r="DE8" s="268">
        <v>1305</v>
      </c>
      <c r="DF8" s="268">
        <v>1381</v>
      </c>
      <c r="DG8" s="268">
        <v>1486</v>
      </c>
      <c r="DH8" s="268">
        <v>1297</v>
      </c>
      <c r="DI8" s="268">
        <v>1230</v>
      </c>
      <c r="DJ8" s="268">
        <v>1311</v>
      </c>
      <c r="DK8" s="268">
        <v>1394</v>
      </c>
      <c r="DL8" s="268">
        <v>1487</v>
      </c>
      <c r="DM8" s="268">
        <v>1450</v>
      </c>
      <c r="DN8" s="268">
        <v>1567</v>
      </c>
      <c r="DO8" s="268">
        <v>1546</v>
      </c>
      <c r="DP8" s="268">
        <v>1572</v>
      </c>
      <c r="DQ8" s="268">
        <v>1460</v>
      </c>
      <c r="DR8" s="268">
        <v>1513</v>
      </c>
      <c r="DS8" s="268">
        <v>1638</v>
      </c>
      <c r="DT8" s="268">
        <v>1312</v>
      </c>
      <c r="DU8" s="268">
        <v>1338</v>
      </c>
      <c r="DV8" s="268">
        <v>1353</v>
      </c>
      <c r="DW8" s="268">
        <v>1143</v>
      </c>
      <c r="DX8" s="268">
        <v>1112</v>
      </c>
      <c r="DY8" s="268">
        <v>1132</v>
      </c>
      <c r="DZ8" s="268">
        <v>1311</v>
      </c>
      <c r="EA8" s="268">
        <v>1286</v>
      </c>
      <c r="EB8" s="268">
        <v>1296</v>
      </c>
      <c r="EC8" s="268">
        <v>1326</v>
      </c>
      <c r="ED8" s="268">
        <v>1350</v>
      </c>
      <c r="EE8" s="268">
        <v>1605</v>
      </c>
      <c r="EF8" s="268">
        <v>1245</v>
      </c>
      <c r="EG8" s="268">
        <v>1252</v>
      </c>
      <c r="EH8" s="268">
        <v>1371</v>
      </c>
      <c r="EI8" s="268">
        <v>1457</v>
      </c>
      <c r="EJ8" s="268">
        <v>1372</v>
      </c>
      <c r="EK8" s="268">
        <v>1455</v>
      </c>
      <c r="EL8" s="268">
        <v>1593</v>
      </c>
      <c r="EM8" s="268">
        <v>1655</v>
      </c>
      <c r="EN8" s="268">
        <v>1627</v>
      </c>
      <c r="EO8" s="268">
        <v>1676</v>
      </c>
      <c r="EP8" s="268">
        <v>1734</v>
      </c>
      <c r="EQ8" s="268">
        <v>1954</v>
      </c>
      <c r="ER8" s="268">
        <v>1756</v>
      </c>
      <c r="ES8" s="268">
        <v>1778</v>
      </c>
      <c r="ET8" s="268">
        <v>1100</v>
      </c>
      <c r="EU8" s="268">
        <v>1212</v>
      </c>
      <c r="EV8" s="268">
        <v>1293</v>
      </c>
      <c r="EW8" s="268">
        <v>1236</v>
      </c>
      <c r="EX8" s="268">
        <v>1272</v>
      </c>
      <c r="EY8" s="268">
        <v>1324</v>
      </c>
      <c r="EZ8" s="268">
        <v>1299</v>
      </c>
      <c r="FA8" s="268">
        <v>1320</v>
      </c>
      <c r="FB8" s="268">
        <v>1392</v>
      </c>
      <c r="FC8" s="268">
        <v>1636</v>
      </c>
      <c r="FD8" s="268">
        <v>1286</v>
      </c>
      <c r="FE8" s="268">
        <v>1322</v>
      </c>
      <c r="FF8" s="268">
        <v>1395</v>
      </c>
      <c r="FG8" s="268">
        <v>1309</v>
      </c>
      <c r="FH8" s="268">
        <v>1386</v>
      </c>
      <c r="FI8" s="268">
        <v>1398</v>
      </c>
      <c r="FJ8" s="268">
        <v>1378</v>
      </c>
      <c r="FK8" s="268">
        <v>1399</v>
      </c>
      <c r="FL8" s="268">
        <v>1287</v>
      </c>
      <c r="FM8" s="268">
        <v>1392</v>
      </c>
      <c r="FN8" s="268">
        <v>1452</v>
      </c>
      <c r="FO8" s="268">
        <v>1598</v>
      </c>
      <c r="FP8" s="268">
        <v>1382</v>
      </c>
      <c r="FQ8" s="268">
        <v>1397</v>
      </c>
      <c r="FR8" s="268">
        <v>1448</v>
      </c>
      <c r="FS8" s="268">
        <v>1436</v>
      </c>
      <c r="FT8" s="268">
        <v>1459</v>
      </c>
      <c r="FU8" s="268">
        <v>1426</v>
      </c>
      <c r="FV8" s="268">
        <v>1432</v>
      </c>
      <c r="FW8" s="268">
        <v>1395</v>
      </c>
      <c r="FX8" s="268">
        <v>1410</v>
      </c>
      <c r="FY8" s="268">
        <v>1407</v>
      </c>
      <c r="FZ8" s="268">
        <v>1406</v>
      </c>
      <c r="GA8" s="268">
        <v>1628</v>
      </c>
      <c r="GB8" s="268">
        <v>1214</v>
      </c>
      <c r="GC8" s="268">
        <v>1250</v>
      </c>
      <c r="GD8" s="324">
        <f>SUM(FP8:FQ8)</f>
        <v>2779</v>
      </c>
      <c r="GE8" s="324">
        <f>SUM(GB8:GC8)</f>
        <v>2464</v>
      </c>
      <c r="GF8" s="268">
        <f>SUM(ER8:FC8)</f>
        <v>16618</v>
      </c>
      <c r="GG8" s="268">
        <f t="shared" ref="GG8:GG39" si="0">SUM(FD8:FO8)</f>
        <v>16602</v>
      </c>
      <c r="GH8" s="268">
        <f>SUM(FP8:GA8)</f>
        <v>17226</v>
      </c>
      <c r="GJ8" s="266"/>
    </row>
    <row r="9" spans="1:192" ht="25.5">
      <c r="A9" s="168" t="str">
        <f>IF(I!$A$1=1,B9,C9)</f>
        <v>Послуги з переробки матеріальних ресурсів, що належать іншим сторонам</v>
      </c>
      <c r="B9" s="206" t="s">
        <v>67</v>
      </c>
      <c r="C9" s="206" t="s">
        <v>159</v>
      </c>
      <c r="D9" s="236">
        <v>100</v>
      </c>
      <c r="E9" s="236">
        <v>84</v>
      </c>
      <c r="F9" s="236">
        <v>67</v>
      </c>
      <c r="G9" s="236">
        <v>90</v>
      </c>
      <c r="H9" s="236">
        <v>154</v>
      </c>
      <c r="I9" s="236">
        <v>45</v>
      </c>
      <c r="J9" s="236">
        <v>183</v>
      </c>
      <c r="K9" s="236">
        <v>145</v>
      </c>
      <c r="L9" s="236">
        <v>116</v>
      </c>
      <c r="M9" s="236">
        <v>109</v>
      </c>
      <c r="N9" s="236">
        <v>120</v>
      </c>
      <c r="O9" s="236">
        <v>113</v>
      </c>
      <c r="P9" s="236">
        <v>119</v>
      </c>
      <c r="Q9" s="236">
        <v>108</v>
      </c>
      <c r="R9" s="236">
        <v>157</v>
      </c>
      <c r="S9" s="236">
        <v>115</v>
      </c>
      <c r="T9" s="236">
        <v>100</v>
      </c>
      <c r="U9" s="236">
        <v>112</v>
      </c>
      <c r="V9" s="236">
        <v>237</v>
      </c>
      <c r="W9" s="236">
        <v>115</v>
      </c>
      <c r="X9" s="236">
        <v>147</v>
      </c>
      <c r="Y9" s="236">
        <v>144</v>
      </c>
      <c r="Z9" s="236">
        <v>245</v>
      </c>
      <c r="AA9" s="236">
        <v>206</v>
      </c>
      <c r="AB9" s="236">
        <v>198</v>
      </c>
      <c r="AC9" s="236">
        <v>188</v>
      </c>
      <c r="AD9" s="236">
        <v>260</v>
      </c>
      <c r="AE9" s="236">
        <v>159</v>
      </c>
      <c r="AF9" s="236">
        <v>119</v>
      </c>
      <c r="AG9" s="236">
        <v>131</v>
      </c>
      <c r="AH9" s="236">
        <v>111</v>
      </c>
      <c r="AI9" s="236">
        <v>182</v>
      </c>
      <c r="AJ9" s="236">
        <v>154</v>
      </c>
      <c r="AK9" s="236">
        <v>194</v>
      </c>
      <c r="AL9" s="236">
        <v>211</v>
      </c>
      <c r="AM9" s="236">
        <v>170</v>
      </c>
      <c r="AN9" s="236">
        <v>159</v>
      </c>
      <c r="AO9" s="236">
        <v>150</v>
      </c>
      <c r="AP9" s="236">
        <v>168</v>
      </c>
      <c r="AQ9" s="236">
        <v>153</v>
      </c>
      <c r="AR9" s="236">
        <v>179</v>
      </c>
      <c r="AS9" s="236">
        <v>171</v>
      </c>
      <c r="AT9" s="236">
        <v>136</v>
      </c>
      <c r="AU9" s="236">
        <v>178</v>
      </c>
      <c r="AV9" s="236">
        <v>171</v>
      </c>
      <c r="AW9" s="236">
        <v>82</v>
      </c>
      <c r="AX9" s="236">
        <v>241</v>
      </c>
      <c r="AY9" s="236">
        <v>163</v>
      </c>
      <c r="AZ9" s="236">
        <v>45</v>
      </c>
      <c r="BA9" s="236">
        <v>133</v>
      </c>
      <c r="BB9" s="236">
        <v>158</v>
      </c>
      <c r="BC9" s="236">
        <v>135</v>
      </c>
      <c r="BD9" s="236">
        <v>128</v>
      </c>
      <c r="BE9" s="236">
        <v>126</v>
      </c>
      <c r="BF9" s="236">
        <v>87</v>
      </c>
      <c r="BG9" s="236">
        <v>102</v>
      </c>
      <c r="BH9" s="236">
        <v>79</v>
      </c>
      <c r="BI9" s="236">
        <v>103</v>
      </c>
      <c r="BJ9" s="236">
        <v>88</v>
      </c>
      <c r="BK9" s="236">
        <v>94</v>
      </c>
      <c r="BL9" s="236">
        <v>104</v>
      </c>
      <c r="BM9" s="236">
        <v>104</v>
      </c>
      <c r="BN9" s="236">
        <v>103</v>
      </c>
      <c r="BO9" s="236">
        <v>87</v>
      </c>
      <c r="BP9" s="236">
        <v>88</v>
      </c>
      <c r="BQ9" s="236">
        <v>90</v>
      </c>
      <c r="BR9" s="236">
        <v>81</v>
      </c>
      <c r="BS9" s="236">
        <v>81</v>
      </c>
      <c r="BT9" s="236">
        <v>82</v>
      </c>
      <c r="BU9" s="236">
        <v>86</v>
      </c>
      <c r="BV9" s="236">
        <v>86</v>
      </c>
      <c r="BW9" s="236">
        <v>86</v>
      </c>
      <c r="BX9" s="236">
        <v>82</v>
      </c>
      <c r="BY9" s="236">
        <v>82</v>
      </c>
      <c r="BZ9" s="236">
        <v>82</v>
      </c>
      <c r="CA9" s="236">
        <v>95</v>
      </c>
      <c r="CB9" s="236">
        <v>95</v>
      </c>
      <c r="CC9" s="236">
        <v>96</v>
      </c>
      <c r="CD9" s="236">
        <v>96</v>
      </c>
      <c r="CE9" s="236">
        <v>96</v>
      </c>
      <c r="CF9" s="236">
        <v>95</v>
      </c>
      <c r="CG9" s="236">
        <v>102</v>
      </c>
      <c r="CH9" s="236">
        <v>102</v>
      </c>
      <c r="CI9" s="236">
        <v>103</v>
      </c>
      <c r="CJ9" s="236">
        <v>113</v>
      </c>
      <c r="CK9" s="236">
        <v>111</v>
      </c>
      <c r="CL9" s="236">
        <v>118</v>
      </c>
      <c r="CM9" s="236">
        <v>123</v>
      </c>
      <c r="CN9" s="236">
        <v>123</v>
      </c>
      <c r="CO9" s="236">
        <v>124</v>
      </c>
      <c r="CP9" s="236">
        <v>107</v>
      </c>
      <c r="CQ9" s="236">
        <v>107</v>
      </c>
      <c r="CR9" s="236">
        <v>106</v>
      </c>
      <c r="CS9" s="236">
        <v>129</v>
      </c>
      <c r="CT9" s="236">
        <v>129</v>
      </c>
      <c r="CU9" s="236">
        <v>129</v>
      </c>
      <c r="CV9" s="236">
        <v>130</v>
      </c>
      <c r="CW9" s="236">
        <v>134</v>
      </c>
      <c r="CX9" s="236">
        <v>136</v>
      </c>
      <c r="CY9" s="236">
        <v>144</v>
      </c>
      <c r="CZ9" s="236">
        <v>144</v>
      </c>
      <c r="DA9" s="236">
        <v>143</v>
      </c>
      <c r="DB9" s="236">
        <v>134</v>
      </c>
      <c r="DC9" s="236">
        <v>134</v>
      </c>
      <c r="DD9" s="236">
        <v>135</v>
      </c>
      <c r="DE9" s="236">
        <v>154</v>
      </c>
      <c r="DF9" s="236">
        <v>154</v>
      </c>
      <c r="DG9" s="236">
        <v>156</v>
      </c>
      <c r="DH9" s="236">
        <v>143</v>
      </c>
      <c r="DI9" s="236">
        <v>143</v>
      </c>
      <c r="DJ9" s="236">
        <v>143</v>
      </c>
      <c r="DK9" s="236">
        <v>134</v>
      </c>
      <c r="DL9" s="236">
        <v>134</v>
      </c>
      <c r="DM9" s="236">
        <v>135</v>
      </c>
      <c r="DN9" s="236">
        <v>129</v>
      </c>
      <c r="DO9" s="236">
        <v>129</v>
      </c>
      <c r="DP9" s="236">
        <v>129</v>
      </c>
      <c r="DQ9" s="236">
        <v>140</v>
      </c>
      <c r="DR9" s="236">
        <v>140</v>
      </c>
      <c r="DS9" s="236">
        <v>141</v>
      </c>
      <c r="DT9" s="236">
        <v>134</v>
      </c>
      <c r="DU9" s="236">
        <v>134</v>
      </c>
      <c r="DV9" s="236">
        <v>133</v>
      </c>
      <c r="DW9" s="236">
        <v>91</v>
      </c>
      <c r="DX9" s="236">
        <v>91</v>
      </c>
      <c r="DY9" s="236">
        <v>92</v>
      </c>
      <c r="DZ9" s="236">
        <v>103</v>
      </c>
      <c r="EA9" s="236">
        <v>103</v>
      </c>
      <c r="EB9" s="236">
        <v>103</v>
      </c>
      <c r="EC9" s="236">
        <v>123</v>
      </c>
      <c r="ED9" s="236">
        <v>123</v>
      </c>
      <c r="EE9" s="236">
        <v>124</v>
      </c>
      <c r="EF9" s="236">
        <v>114</v>
      </c>
      <c r="EG9" s="236">
        <v>114</v>
      </c>
      <c r="EH9" s="236">
        <v>114</v>
      </c>
      <c r="EI9" s="236">
        <v>123</v>
      </c>
      <c r="EJ9" s="236">
        <v>123</v>
      </c>
      <c r="EK9" s="236">
        <v>122</v>
      </c>
      <c r="EL9" s="236">
        <v>115</v>
      </c>
      <c r="EM9" s="236">
        <v>115</v>
      </c>
      <c r="EN9" s="236">
        <v>116</v>
      </c>
      <c r="EO9" s="236">
        <v>161</v>
      </c>
      <c r="EP9" s="236">
        <v>161</v>
      </c>
      <c r="EQ9" s="236">
        <v>160</v>
      </c>
      <c r="ER9" s="236">
        <v>187</v>
      </c>
      <c r="ES9" s="236">
        <v>97</v>
      </c>
      <c r="ET9" s="236">
        <v>70</v>
      </c>
      <c r="EU9" s="236">
        <v>76</v>
      </c>
      <c r="EV9" s="236">
        <v>76</v>
      </c>
      <c r="EW9" s="236">
        <v>76</v>
      </c>
      <c r="EX9" s="236">
        <v>65</v>
      </c>
      <c r="EY9" s="236">
        <v>65</v>
      </c>
      <c r="EZ9" s="236">
        <v>65</v>
      </c>
      <c r="FA9" s="236">
        <v>65</v>
      </c>
      <c r="FB9" s="236">
        <v>65</v>
      </c>
      <c r="FC9" s="236">
        <v>64</v>
      </c>
      <c r="FD9" s="236">
        <v>71</v>
      </c>
      <c r="FE9" s="236">
        <v>71</v>
      </c>
      <c r="FF9" s="236">
        <v>69</v>
      </c>
      <c r="FG9" s="236">
        <v>71</v>
      </c>
      <c r="FH9" s="236">
        <v>71</v>
      </c>
      <c r="FI9" s="236">
        <v>71</v>
      </c>
      <c r="FJ9" s="236">
        <v>67</v>
      </c>
      <c r="FK9" s="236">
        <v>67</v>
      </c>
      <c r="FL9" s="236">
        <v>67</v>
      </c>
      <c r="FM9" s="236">
        <v>66</v>
      </c>
      <c r="FN9" s="236">
        <v>66</v>
      </c>
      <c r="FO9" s="236">
        <v>67</v>
      </c>
      <c r="FP9" s="236">
        <v>70</v>
      </c>
      <c r="FQ9" s="236">
        <v>71</v>
      </c>
      <c r="FR9" s="236">
        <v>72</v>
      </c>
      <c r="FS9" s="236">
        <v>67</v>
      </c>
      <c r="FT9" s="236">
        <v>67</v>
      </c>
      <c r="FU9" s="236">
        <v>67</v>
      </c>
      <c r="FV9" s="236">
        <v>65</v>
      </c>
      <c r="FW9" s="236">
        <v>66</v>
      </c>
      <c r="FX9" s="236">
        <v>65</v>
      </c>
      <c r="FY9" s="236">
        <v>65</v>
      </c>
      <c r="FZ9" s="236">
        <v>65</v>
      </c>
      <c r="GA9" s="236">
        <v>65</v>
      </c>
      <c r="GB9" s="236">
        <v>53</v>
      </c>
      <c r="GC9" s="236">
        <v>76</v>
      </c>
      <c r="GD9" s="325">
        <f t="shared" ref="GD9:GD59" si="1">SUM(FP9:FQ9)</f>
        <v>141</v>
      </c>
      <c r="GE9" s="325">
        <f t="shared" ref="GE9:GE59" si="2">SUM(GB9:GC9)</f>
        <v>129</v>
      </c>
      <c r="GF9" s="278">
        <f t="shared" ref="GF9:GF59" si="3">SUM(ER9:FC9)</f>
        <v>971</v>
      </c>
      <c r="GG9" s="278">
        <f t="shared" si="0"/>
        <v>824</v>
      </c>
      <c r="GH9" s="278">
        <f t="shared" ref="GH9:GH59" si="4">SUM(FP9:GA9)</f>
        <v>805</v>
      </c>
      <c r="GJ9" s="266"/>
    </row>
    <row r="10" spans="1:192" ht="38.25">
      <c r="A10" s="168" t="str">
        <f>IF(I!$A$1=1,B10,C10)</f>
        <v>Послуги з ремонту та технічного обслуговування, не віднесені до іншіх категорій</v>
      </c>
      <c r="B10" s="206" t="s">
        <v>68</v>
      </c>
      <c r="C10" s="206" t="s">
        <v>160</v>
      </c>
      <c r="D10" s="236">
        <v>20</v>
      </c>
      <c r="E10" s="236">
        <v>20</v>
      </c>
      <c r="F10" s="236">
        <v>20</v>
      </c>
      <c r="G10" s="236">
        <v>35</v>
      </c>
      <c r="H10" s="236">
        <v>35</v>
      </c>
      <c r="I10" s="236">
        <v>34</v>
      </c>
      <c r="J10" s="236">
        <v>42</v>
      </c>
      <c r="K10" s="236">
        <v>42</v>
      </c>
      <c r="L10" s="236">
        <v>42</v>
      </c>
      <c r="M10" s="236">
        <v>58</v>
      </c>
      <c r="N10" s="236">
        <v>58</v>
      </c>
      <c r="O10" s="236">
        <v>57</v>
      </c>
      <c r="P10" s="236">
        <v>47</v>
      </c>
      <c r="Q10" s="236">
        <v>47</v>
      </c>
      <c r="R10" s="236">
        <v>47</v>
      </c>
      <c r="S10" s="236">
        <v>59</v>
      </c>
      <c r="T10" s="236">
        <v>59</v>
      </c>
      <c r="U10" s="236">
        <v>60</v>
      </c>
      <c r="V10" s="236">
        <v>58</v>
      </c>
      <c r="W10" s="236">
        <v>58</v>
      </c>
      <c r="X10" s="236">
        <v>59</v>
      </c>
      <c r="Y10" s="236">
        <v>55</v>
      </c>
      <c r="Z10" s="236">
        <v>55</v>
      </c>
      <c r="AA10" s="236">
        <v>54</v>
      </c>
      <c r="AB10" s="236">
        <v>46</v>
      </c>
      <c r="AC10" s="236">
        <v>46</v>
      </c>
      <c r="AD10" s="236">
        <v>46</v>
      </c>
      <c r="AE10" s="236">
        <v>49</v>
      </c>
      <c r="AF10" s="236">
        <v>49</v>
      </c>
      <c r="AG10" s="236">
        <v>51</v>
      </c>
      <c r="AH10" s="236">
        <v>48</v>
      </c>
      <c r="AI10" s="236">
        <v>48</v>
      </c>
      <c r="AJ10" s="236">
        <v>48</v>
      </c>
      <c r="AK10" s="236">
        <v>61</v>
      </c>
      <c r="AL10" s="236">
        <v>61</v>
      </c>
      <c r="AM10" s="236">
        <v>62</v>
      </c>
      <c r="AN10" s="236">
        <v>26</v>
      </c>
      <c r="AO10" s="236">
        <v>26</v>
      </c>
      <c r="AP10" s="236">
        <v>27</v>
      </c>
      <c r="AQ10" s="236">
        <v>31</v>
      </c>
      <c r="AR10" s="236">
        <v>31</v>
      </c>
      <c r="AS10" s="236">
        <v>33</v>
      </c>
      <c r="AT10" s="236">
        <v>29</v>
      </c>
      <c r="AU10" s="236">
        <v>29</v>
      </c>
      <c r="AV10" s="236">
        <v>32</v>
      </c>
      <c r="AW10" s="236">
        <v>36</v>
      </c>
      <c r="AX10" s="236">
        <v>36</v>
      </c>
      <c r="AY10" s="236">
        <v>37</v>
      </c>
      <c r="AZ10" s="236">
        <v>23</v>
      </c>
      <c r="BA10" s="236">
        <v>23</v>
      </c>
      <c r="BB10" s="236">
        <v>25</v>
      </c>
      <c r="BC10" s="236">
        <v>31</v>
      </c>
      <c r="BD10" s="236">
        <v>31</v>
      </c>
      <c r="BE10" s="236">
        <v>33</v>
      </c>
      <c r="BF10" s="236">
        <v>22</v>
      </c>
      <c r="BG10" s="236">
        <v>22</v>
      </c>
      <c r="BH10" s="236">
        <v>24</v>
      </c>
      <c r="BI10" s="236">
        <v>21</v>
      </c>
      <c r="BJ10" s="236">
        <v>21</v>
      </c>
      <c r="BK10" s="236">
        <v>23</v>
      </c>
      <c r="BL10" s="236">
        <v>15</v>
      </c>
      <c r="BM10" s="236">
        <v>15</v>
      </c>
      <c r="BN10" s="236">
        <v>14</v>
      </c>
      <c r="BO10" s="236">
        <v>17</v>
      </c>
      <c r="BP10" s="236">
        <v>17</v>
      </c>
      <c r="BQ10" s="236">
        <v>18</v>
      </c>
      <c r="BR10" s="236">
        <v>14</v>
      </c>
      <c r="BS10" s="236">
        <v>14</v>
      </c>
      <c r="BT10" s="236">
        <v>13</v>
      </c>
      <c r="BU10" s="236">
        <v>18</v>
      </c>
      <c r="BV10" s="236">
        <v>18</v>
      </c>
      <c r="BW10" s="236">
        <v>19</v>
      </c>
      <c r="BX10" s="236">
        <v>16</v>
      </c>
      <c r="BY10" s="236">
        <v>16</v>
      </c>
      <c r="BZ10" s="236">
        <v>16</v>
      </c>
      <c r="CA10" s="236">
        <v>21</v>
      </c>
      <c r="CB10" s="236">
        <v>21</v>
      </c>
      <c r="CC10" s="236">
        <v>23</v>
      </c>
      <c r="CD10" s="236">
        <v>20</v>
      </c>
      <c r="CE10" s="236">
        <v>20</v>
      </c>
      <c r="CF10" s="236">
        <v>20</v>
      </c>
      <c r="CG10" s="236">
        <v>19</v>
      </c>
      <c r="CH10" s="236">
        <v>19</v>
      </c>
      <c r="CI10" s="236">
        <v>21</v>
      </c>
      <c r="CJ10" s="236">
        <v>14</v>
      </c>
      <c r="CK10" s="236">
        <v>14</v>
      </c>
      <c r="CL10" s="236">
        <v>23</v>
      </c>
      <c r="CM10" s="236">
        <v>22</v>
      </c>
      <c r="CN10" s="236">
        <v>22</v>
      </c>
      <c r="CO10" s="236">
        <v>23</v>
      </c>
      <c r="CP10" s="236">
        <v>21</v>
      </c>
      <c r="CQ10" s="236">
        <v>21</v>
      </c>
      <c r="CR10" s="236">
        <v>20</v>
      </c>
      <c r="CS10" s="236">
        <v>21</v>
      </c>
      <c r="CT10" s="236">
        <v>21</v>
      </c>
      <c r="CU10" s="236">
        <v>22</v>
      </c>
      <c r="CV10" s="236">
        <v>15</v>
      </c>
      <c r="CW10" s="236">
        <v>16</v>
      </c>
      <c r="CX10" s="236">
        <v>16</v>
      </c>
      <c r="CY10" s="236">
        <v>19</v>
      </c>
      <c r="CZ10" s="236">
        <v>19</v>
      </c>
      <c r="DA10" s="236">
        <v>20</v>
      </c>
      <c r="DB10" s="236">
        <v>20</v>
      </c>
      <c r="DC10" s="236">
        <v>20</v>
      </c>
      <c r="DD10" s="236">
        <v>22</v>
      </c>
      <c r="DE10" s="236">
        <v>25</v>
      </c>
      <c r="DF10" s="236">
        <v>25</v>
      </c>
      <c r="DG10" s="236">
        <v>26</v>
      </c>
      <c r="DH10" s="236">
        <v>19</v>
      </c>
      <c r="DI10" s="236">
        <v>19</v>
      </c>
      <c r="DJ10" s="236">
        <v>18</v>
      </c>
      <c r="DK10" s="236">
        <v>23</v>
      </c>
      <c r="DL10" s="236">
        <v>23</v>
      </c>
      <c r="DM10" s="236">
        <v>23</v>
      </c>
      <c r="DN10" s="236">
        <v>17</v>
      </c>
      <c r="DO10" s="236">
        <v>17</v>
      </c>
      <c r="DP10" s="236">
        <v>16</v>
      </c>
      <c r="DQ10" s="236">
        <v>31</v>
      </c>
      <c r="DR10" s="236">
        <v>31</v>
      </c>
      <c r="DS10" s="236">
        <v>32</v>
      </c>
      <c r="DT10" s="236">
        <v>22</v>
      </c>
      <c r="DU10" s="236">
        <v>22</v>
      </c>
      <c r="DV10" s="236">
        <v>21</v>
      </c>
      <c r="DW10" s="236">
        <v>19</v>
      </c>
      <c r="DX10" s="236">
        <v>19</v>
      </c>
      <c r="DY10" s="236">
        <v>18</v>
      </c>
      <c r="DZ10" s="236">
        <v>18</v>
      </c>
      <c r="EA10" s="236">
        <v>18</v>
      </c>
      <c r="EB10" s="236">
        <v>17</v>
      </c>
      <c r="EC10" s="236">
        <v>21</v>
      </c>
      <c r="ED10" s="236">
        <v>21</v>
      </c>
      <c r="EE10" s="236">
        <v>20</v>
      </c>
      <c r="EF10" s="236">
        <v>15</v>
      </c>
      <c r="EG10" s="236">
        <v>15</v>
      </c>
      <c r="EH10" s="236">
        <v>15</v>
      </c>
      <c r="EI10" s="236">
        <v>29</v>
      </c>
      <c r="EJ10" s="236">
        <v>29</v>
      </c>
      <c r="EK10" s="236">
        <v>30</v>
      </c>
      <c r="EL10" s="236">
        <v>29</v>
      </c>
      <c r="EM10" s="236">
        <v>29</v>
      </c>
      <c r="EN10" s="236">
        <v>29</v>
      </c>
      <c r="EO10" s="236">
        <v>28</v>
      </c>
      <c r="EP10" s="236">
        <v>28</v>
      </c>
      <c r="EQ10" s="236">
        <v>27</v>
      </c>
      <c r="ER10" s="236">
        <v>19</v>
      </c>
      <c r="ES10" s="236">
        <v>21</v>
      </c>
      <c r="ET10" s="236">
        <v>4</v>
      </c>
      <c r="EU10" s="236">
        <v>10</v>
      </c>
      <c r="EV10" s="236">
        <v>10</v>
      </c>
      <c r="EW10" s="236">
        <v>11</v>
      </c>
      <c r="EX10" s="236">
        <v>9</v>
      </c>
      <c r="EY10" s="236">
        <v>9</v>
      </c>
      <c r="EZ10" s="236">
        <v>8</v>
      </c>
      <c r="FA10" s="236">
        <v>11</v>
      </c>
      <c r="FB10" s="236">
        <v>11</v>
      </c>
      <c r="FC10" s="236">
        <v>12</v>
      </c>
      <c r="FD10" s="236">
        <v>8</v>
      </c>
      <c r="FE10" s="236">
        <v>8</v>
      </c>
      <c r="FF10" s="236">
        <v>8</v>
      </c>
      <c r="FG10" s="236">
        <v>8</v>
      </c>
      <c r="FH10" s="236">
        <v>8</v>
      </c>
      <c r="FI10" s="236">
        <v>8</v>
      </c>
      <c r="FJ10" s="236">
        <v>12</v>
      </c>
      <c r="FK10" s="236">
        <v>12</v>
      </c>
      <c r="FL10" s="236">
        <v>10</v>
      </c>
      <c r="FM10" s="236">
        <v>12</v>
      </c>
      <c r="FN10" s="236">
        <v>12</v>
      </c>
      <c r="FO10" s="236">
        <v>12</v>
      </c>
      <c r="FP10" s="236">
        <v>14</v>
      </c>
      <c r="FQ10" s="236">
        <v>14</v>
      </c>
      <c r="FR10" s="236">
        <v>15</v>
      </c>
      <c r="FS10" s="236">
        <v>12</v>
      </c>
      <c r="FT10" s="236">
        <v>12</v>
      </c>
      <c r="FU10" s="236">
        <v>12</v>
      </c>
      <c r="FV10" s="236">
        <v>13</v>
      </c>
      <c r="FW10" s="236">
        <v>14</v>
      </c>
      <c r="FX10" s="236">
        <v>13</v>
      </c>
      <c r="FY10" s="236">
        <v>15</v>
      </c>
      <c r="FZ10" s="236">
        <v>14</v>
      </c>
      <c r="GA10" s="236">
        <v>15</v>
      </c>
      <c r="GB10" s="236">
        <v>19</v>
      </c>
      <c r="GC10" s="236">
        <v>14</v>
      </c>
      <c r="GD10" s="325">
        <f t="shared" si="1"/>
        <v>28</v>
      </c>
      <c r="GE10" s="325">
        <f t="shared" si="2"/>
        <v>33</v>
      </c>
      <c r="GF10" s="278">
        <f t="shared" si="3"/>
        <v>135</v>
      </c>
      <c r="GG10" s="278">
        <f t="shared" si="0"/>
        <v>118</v>
      </c>
      <c r="GH10" s="278">
        <f t="shared" si="4"/>
        <v>163</v>
      </c>
      <c r="GJ10" s="266"/>
    </row>
    <row r="11" spans="1:192">
      <c r="A11" s="169" t="str">
        <f>IF(I!$A$1=1,B11,C11)</f>
        <v>Транспорт</v>
      </c>
      <c r="B11" s="207" t="s">
        <v>69</v>
      </c>
      <c r="C11" s="207" t="s">
        <v>161</v>
      </c>
      <c r="D11" s="236">
        <v>692</v>
      </c>
      <c r="E11" s="236">
        <v>641</v>
      </c>
      <c r="F11" s="236">
        <v>649</v>
      </c>
      <c r="G11" s="236">
        <v>644</v>
      </c>
      <c r="H11" s="236">
        <v>617</v>
      </c>
      <c r="I11" s="236">
        <v>620</v>
      </c>
      <c r="J11" s="236">
        <v>652</v>
      </c>
      <c r="K11" s="236">
        <v>633</v>
      </c>
      <c r="L11" s="236">
        <v>657</v>
      </c>
      <c r="M11" s="236">
        <v>705</v>
      </c>
      <c r="N11" s="236">
        <v>709</v>
      </c>
      <c r="O11" s="236">
        <v>772</v>
      </c>
      <c r="P11" s="236">
        <v>789</v>
      </c>
      <c r="Q11" s="236">
        <v>758</v>
      </c>
      <c r="R11" s="236">
        <v>733</v>
      </c>
      <c r="S11" s="236">
        <v>788</v>
      </c>
      <c r="T11" s="236">
        <v>822</v>
      </c>
      <c r="U11" s="236">
        <v>729</v>
      </c>
      <c r="V11" s="236">
        <v>776</v>
      </c>
      <c r="W11" s="236">
        <v>728</v>
      </c>
      <c r="X11" s="236">
        <v>722</v>
      </c>
      <c r="Y11" s="236">
        <v>746</v>
      </c>
      <c r="Z11" s="236">
        <v>823</v>
      </c>
      <c r="AA11" s="236">
        <v>825</v>
      </c>
      <c r="AB11" s="236">
        <v>762</v>
      </c>
      <c r="AC11" s="236">
        <v>737</v>
      </c>
      <c r="AD11" s="236">
        <v>679</v>
      </c>
      <c r="AE11" s="236">
        <v>777</v>
      </c>
      <c r="AF11" s="236">
        <v>725</v>
      </c>
      <c r="AG11" s="236">
        <v>711</v>
      </c>
      <c r="AH11" s="236">
        <v>705</v>
      </c>
      <c r="AI11" s="236">
        <v>683</v>
      </c>
      <c r="AJ11" s="236">
        <v>732</v>
      </c>
      <c r="AK11" s="236">
        <v>706</v>
      </c>
      <c r="AL11" s="236">
        <v>684</v>
      </c>
      <c r="AM11" s="236">
        <v>816</v>
      </c>
      <c r="AN11" s="236">
        <v>659</v>
      </c>
      <c r="AO11" s="236">
        <v>634</v>
      </c>
      <c r="AP11" s="236">
        <v>671</v>
      </c>
      <c r="AQ11" s="236">
        <v>675</v>
      </c>
      <c r="AR11" s="236">
        <v>675</v>
      </c>
      <c r="AS11" s="236">
        <v>743</v>
      </c>
      <c r="AT11" s="236">
        <v>746</v>
      </c>
      <c r="AU11" s="236">
        <v>731</v>
      </c>
      <c r="AV11" s="236">
        <v>773</v>
      </c>
      <c r="AW11" s="236">
        <v>702</v>
      </c>
      <c r="AX11" s="236">
        <v>692</v>
      </c>
      <c r="AY11" s="236">
        <v>777</v>
      </c>
      <c r="AZ11" s="236">
        <v>615</v>
      </c>
      <c r="BA11" s="236">
        <v>546</v>
      </c>
      <c r="BB11" s="236">
        <v>567</v>
      </c>
      <c r="BC11" s="236">
        <v>515</v>
      </c>
      <c r="BD11" s="236">
        <v>520</v>
      </c>
      <c r="BE11" s="236">
        <v>527</v>
      </c>
      <c r="BF11" s="236">
        <v>550</v>
      </c>
      <c r="BG11" s="236">
        <v>524</v>
      </c>
      <c r="BH11" s="236">
        <v>508</v>
      </c>
      <c r="BI11" s="236">
        <v>446</v>
      </c>
      <c r="BJ11" s="236">
        <v>440</v>
      </c>
      <c r="BK11" s="236">
        <v>473</v>
      </c>
      <c r="BL11" s="236">
        <v>390</v>
      </c>
      <c r="BM11" s="236">
        <v>381</v>
      </c>
      <c r="BN11" s="236">
        <v>421</v>
      </c>
      <c r="BO11" s="236">
        <v>434</v>
      </c>
      <c r="BP11" s="236">
        <v>442</v>
      </c>
      <c r="BQ11" s="236">
        <v>443</v>
      </c>
      <c r="BR11" s="236">
        <v>492</v>
      </c>
      <c r="BS11" s="236">
        <v>485</v>
      </c>
      <c r="BT11" s="236">
        <v>468</v>
      </c>
      <c r="BU11" s="236">
        <v>454</v>
      </c>
      <c r="BV11" s="236">
        <v>437</v>
      </c>
      <c r="BW11" s="236">
        <v>475</v>
      </c>
      <c r="BX11" s="236">
        <v>411</v>
      </c>
      <c r="BY11" s="236">
        <v>405</v>
      </c>
      <c r="BZ11" s="236">
        <v>423</v>
      </c>
      <c r="CA11" s="236">
        <v>405</v>
      </c>
      <c r="CB11" s="236">
        <v>433</v>
      </c>
      <c r="CC11" s="236">
        <v>430</v>
      </c>
      <c r="CD11" s="236">
        <v>413</v>
      </c>
      <c r="CE11" s="236">
        <v>456</v>
      </c>
      <c r="CF11" s="236">
        <v>456</v>
      </c>
      <c r="CG11" s="236">
        <v>503</v>
      </c>
      <c r="CH11" s="236">
        <v>509</v>
      </c>
      <c r="CI11" s="236">
        <v>504</v>
      </c>
      <c r="CJ11" s="236">
        <v>493</v>
      </c>
      <c r="CK11" s="236">
        <v>444</v>
      </c>
      <c r="CL11" s="236">
        <v>420</v>
      </c>
      <c r="CM11" s="236">
        <v>478</v>
      </c>
      <c r="CN11" s="236">
        <v>493</v>
      </c>
      <c r="CO11" s="236">
        <v>481</v>
      </c>
      <c r="CP11" s="236">
        <v>511</v>
      </c>
      <c r="CQ11" s="236">
        <v>552</v>
      </c>
      <c r="CR11" s="236">
        <v>544</v>
      </c>
      <c r="CS11" s="236">
        <v>481</v>
      </c>
      <c r="CT11" s="236">
        <v>515</v>
      </c>
      <c r="CU11" s="236">
        <v>510</v>
      </c>
      <c r="CV11" s="236">
        <v>406</v>
      </c>
      <c r="CW11" s="236">
        <v>410</v>
      </c>
      <c r="CX11" s="236">
        <v>494</v>
      </c>
      <c r="CY11" s="236">
        <v>512</v>
      </c>
      <c r="CZ11" s="236">
        <v>488</v>
      </c>
      <c r="DA11" s="236">
        <v>501</v>
      </c>
      <c r="DB11" s="236">
        <v>573</v>
      </c>
      <c r="DC11" s="236">
        <v>523</v>
      </c>
      <c r="DD11" s="236">
        <v>517</v>
      </c>
      <c r="DE11" s="236">
        <v>489</v>
      </c>
      <c r="DF11" s="236">
        <v>506</v>
      </c>
      <c r="DG11" s="236">
        <v>530</v>
      </c>
      <c r="DH11" s="236">
        <v>503</v>
      </c>
      <c r="DI11" s="236">
        <v>456</v>
      </c>
      <c r="DJ11" s="236">
        <v>488</v>
      </c>
      <c r="DK11" s="236">
        <v>540</v>
      </c>
      <c r="DL11" s="236">
        <v>544</v>
      </c>
      <c r="DM11" s="236">
        <v>511</v>
      </c>
      <c r="DN11" s="236">
        <v>570</v>
      </c>
      <c r="DO11" s="236">
        <v>525</v>
      </c>
      <c r="DP11" s="236">
        <v>525</v>
      </c>
      <c r="DQ11" s="236">
        <v>503</v>
      </c>
      <c r="DR11" s="236">
        <v>544</v>
      </c>
      <c r="DS11" s="236">
        <v>544</v>
      </c>
      <c r="DT11" s="236">
        <v>434</v>
      </c>
      <c r="DU11" s="236">
        <v>419</v>
      </c>
      <c r="DV11" s="236">
        <v>434</v>
      </c>
      <c r="DW11" s="236">
        <v>373</v>
      </c>
      <c r="DX11" s="236">
        <v>381</v>
      </c>
      <c r="DY11" s="236">
        <v>377</v>
      </c>
      <c r="DZ11" s="236">
        <v>455</v>
      </c>
      <c r="EA11" s="236">
        <v>447</v>
      </c>
      <c r="EB11" s="236">
        <v>441</v>
      </c>
      <c r="EC11" s="236">
        <v>435</v>
      </c>
      <c r="ED11" s="236">
        <v>440</v>
      </c>
      <c r="EE11" s="236">
        <v>453</v>
      </c>
      <c r="EF11" s="236">
        <v>393</v>
      </c>
      <c r="EG11" s="236">
        <v>344</v>
      </c>
      <c r="EH11" s="236">
        <v>355</v>
      </c>
      <c r="EI11" s="236">
        <v>371</v>
      </c>
      <c r="EJ11" s="236">
        <v>372</v>
      </c>
      <c r="EK11" s="236">
        <v>367</v>
      </c>
      <c r="EL11" s="236">
        <v>416</v>
      </c>
      <c r="EM11" s="236">
        <v>423</v>
      </c>
      <c r="EN11" s="236">
        <v>390</v>
      </c>
      <c r="EO11" s="236">
        <v>440</v>
      </c>
      <c r="EP11" s="236">
        <v>443</v>
      </c>
      <c r="EQ11" s="236">
        <v>446</v>
      </c>
      <c r="ER11" s="236">
        <v>437</v>
      </c>
      <c r="ES11" s="236">
        <v>399</v>
      </c>
      <c r="ET11" s="236">
        <v>230</v>
      </c>
      <c r="EU11" s="236">
        <v>263</v>
      </c>
      <c r="EV11" s="236">
        <v>266</v>
      </c>
      <c r="EW11" s="236">
        <v>255</v>
      </c>
      <c r="EX11" s="236">
        <v>316</v>
      </c>
      <c r="EY11" s="236">
        <v>316</v>
      </c>
      <c r="EZ11" s="236">
        <v>315</v>
      </c>
      <c r="FA11" s="236">
        <v>347</v>
      </c>
      <c r="FB11" s="236">
        <v>343</v>
      </c>
      <c r="FC11" s="236">
        <v>345</v>
      </c>
      <c r="FD11" s="236">
        <v>322</v>
      </c>
      <c r="FE11" s="236">
        <v>306</v>
      </c>
      <c r="FF11" s="236">
        <v>321</v>
      </c>
      <c r="FG11" s="236">
        <v>295</v>
      </c>
      <c r="FH11" s="236">
        <v>306</v>
      </c>
      <c r="FI11" s="236">
        <v>298</v>
      </c>
      <c r="FJ11" s="236">
        <v>307</v>
      </c>
      <c r="FK11" s="236">
        <v>309</v>
      </c>
      <c r="FL11" s="236">
        <v>308</v>
      </c>
      <c r="FM11" s="236">
        <v>340</v>
      </c>
      <c r="FN11" s="236">
        <v>337</v>
      </c>
      <c r="FO11" s="236">
        <v>340</v>
      </c>
      <c r="FP11" s="236">
        <v>350</v>
      </c>
      <c r="FQ11" s="236">
        <v>376</v>
      </c>
      <c r="FR11" s="236">
        <v>370</v>
      </c>
      <c r="FS11" s="236">
        <v>343</v>
      </c>
      <c r="FT11" s="236">
        <v>342</v>
      </c>
      <c r="FU11" s="236">
        <v>349</v>
      </c>
      <c r="FV11" s="236">
        <v>348</v>
      </c>
      <c r="FW11" s="236">
        <v>342</v>
      </c>
      <c r="FX11" s="236">
        <v>335</v>
      </c>
      <c r="FY11" s="236">
        <v>318</v>
      </c>
      <c r="FZ11" s="236">
        <v>313</v>
      </c>
      <c r="GA11" s="236">
        <v>325</v>
      </c>
      <c r="GB11" s="236">
        <v>199</v>
      </c>
      <c r="GC11" s="236">
        <v>197</v>
      </c>
      <c r="GD11" s="325">
        <f t="shared" si="1"/>
        <v>726</v>
      </c>
      <c r="GE11" s="325">
        <f t="shared" si="2"/>
        <v>396</v>
      </c>
      <c r="GF11" s="278">
        <f t="shared" si="3"/>
        <v>3832</v>
      </c>
      <c r="GG11" s="278">
        <f t="shared" si="0"/>
        <v>3789</v>
      </c>
      <c r="GH11" s="278">
        <f t="shared" si="4"/>
        <v>4111</v>
      </c>
      <c r="GJ11" s="266"/>
    </row>
    <row r="12" spans="1:192">
      <c r="A12" s="170" t="str">
        <f>IF(I!$A$1=1,B12,C12)</f>
        <v>Усі види транспорту</v>
      </c>
      <c r="B12" s="208" t="s">
        <v>70</v>
      </c>
      <c r="C12" s="208" t="s">
        <v>162</v>
      </c>
      <c r="D12" s="236">
        <v>679</v>
      </c>
      <c r="E12" s="236">
        <v>627</v>
      </c>
      <c r="F12" s="236">
        <v>629</v>
      </c>
      <c r="G12" s="236">
        <v>623</v>
      </c>
      <c r="H12" s="236">
        <v>601</v>
      </c>
      <c r="I12" s="236">
        <v>604</v>
      </c>
      <c r="J12" s="236">
        <v>631</v>
      </c>
      <c r="K12" s="236">
        <v>616</v>
      </c>
      <c r="L12" s="236">
        <v>632</v>
      </c>
      <c r="M12" s="236">
        <v>687</v>
      </c>
      <c r="N12" s="236">
        <v>686</v>
      </c>
      <c r="O12" s="236">
        <v>748</v>
      </c>
      <c r="P12" s="236">
        <v>776</v>
      </c>
      <c r="Q12" s="236">
        <v>743</v>
      </c>
      <c r="R12" s="236">
        <v>709</v>
      </c>
      <c r="S12" s="236">
        <v>767</v>
      </c>
      <c r="T12" s="236">
        <v>802</v>
      </c>
      <c r="U12" s="236">
        <v>712</v>
      </c>
      <c r="V12" s="236">
        <v>756</v>
      </c>
      <c r="W12" s="236">
        <v>707</v>
      </c>
      <c r="X12" s="236">
        <v>703</v>
      </c>
      <c r="Y12" s="236">
        <v>727</v>
      </c>
      <c r="Z12" s="236">
        <v>804</v>
      </c>
      <c r="AA12" s="236">
        <v>798</v>
      </c>
      <c r="AB12" s="236">
        <v>748</v>
      </c>
      <c r="AC12" s="236">
        <v>719</v>
      </c>
      <c r="AD12" s="236">
        <v>657</v>
      </c>
      <c r="AE12" s="236">
        <v>757</v>
      </c>
      <c r="AF12" s="236">
        <v>704</v>
      </c>
      <c r="AG12" s="236">
        <v>695</v>
      </c>
      <c r="AH12" s="236">
        <v>687</v>
      </c>
      <c r="AI12" s="236">
        <v>664</v>
      </c>
      <c r="AJ12" s="236">
        <v>716</v>
      </c>
      <c r="AK12" s="236">
        <v>688</v>
      </c>
      <c r="AL12" s="236">
        <v>667</v>
      </c>
      <c r="AM12" s="236">
        <v>794</v>
      </c>
      <c r="AN12" s="236">
        <v>644</v>
      </c>
      <c r="AO12" s="236">
        <v>618</v>
      </c>
      <c r="AP12" s="236">
        <v>650</v>
      </c>
      <c r="AQ12" s="236">
        <v>653</v>
      </c>
      <c r="AR12" s="236">
        <v>659</v>
      </c>
      <c r="AS12" s="236">
        <v>724</v>
      </c>
      <c r="AT12" s="236">
        <v>730</v>
      </c>
      <c r="AU12" s="236">
        <v>713</v>
      </c>
      <c r="AV12" s="236">
        <v>758</v>
      </c>
      <c r="AW12" s="236">
        <v>684</v>
      </c>
      <c r="AX12" s="236">
        <v>677</v>
      </c>
      <c r="AY12" s="236">
        <v>754</v>
      </c>
      <c r="AZ12" s="236">
        <v>602</v>
      </c>
      <c r="BA12" s="236">
        <v>533</v>
      </c>
      <c r="BB12" s="236">
        <v>551</v>
      </c>
      <c r="BC12" s="236">
        <v>495</v>
      </c>
      <c r="BD12" s="236">
        <v>507</v>
      </c>
      <c r="BE12" s="236">
        <v>514</v>
      </c>
      <c r="BF12" s="236">
        <v>535</v>
      </c>
      <c r="BG12" s="236">
        <v>511</v>
      </c>
      <c r="BH12" s="236">
        <v>495</v>
      </c>
      <c r="BI12" s="236">
        <v>436</v>
      </c>
      <c r="BJ12" s="236">
        <v>432</v>
      </c>
      <c r="BK12" s="236">
        <v>460</v>
      </c>
      <c r="BL12" s="236">
        <v>385</v>
      </c>
      <c r="BM12" s="236">
        <v>368</v>
      </c>
      <c r="BN12" s="236">
        <v>414</v>
      </c>
      <c r="BO12" s="236">
        <v>425</v>
      </c>
      <c r="BP12" s="236">
        <v>435</v>
      </c>
      <c r="BQ12" s="236">
        <v>436</v>
      </c>
      <c r="BR12" s="236">
        <v>486</v>
      </c>
      <c r="BS12" s="236">
        <v>480</v>
      </c>
      <c r="BT12" s="236">
        <v>461</v>
      </c>
      <c r="BU12" s="236">
        <v>448</v>
      </c>
      <c r="BV12" s="236">
        <v>432</v>
      </c>
      <c r="BW12" s="236">
        <v>468</v>
      </c>
      <c r="BX12" s="236">
        <v>406</v>
      </c>
      <c r="BY12" s="236">
        <v>395</v>
      </c>
      <c r="BZ12" s="236">
        <v>417</v>
      </c>
      <c r="CA12" s="236">
        <v>399</v>
      </c>
      <c r="CB12" s="236">
        <v>428</v>
      </c>
      <c r="CC12" s="236">
        <v>424</v>
      </c>
      <c r="CD12" s="236">
        <v>406</v>
      </c>
      <c r="CE12" s="236">
        <v>450</v>
      </c>
      <c r="CF12" s="236">
        <v>452</v>
      </c>
      <c r="CG12" s="236">
        <v>497</v>
      </c>
      <c r="CH12" s="236">
        <v>502</v>
      </c>
      <c r="CI12" s="236">
        <v>497</v>
      </c>
      <c r="CJ12" s="236">
        <v>482</v>
      </c>
      <c r="CK12" s="236">
        <v>438</v>
      </c>
      <c r="CL12" s="236">
        <v>411</v>
      </c>
      <c r="CM12" s="236">
        <v>472</v>
      </c>
      <c r="CN12" s="236">
        <v>485</v>
      </c>
      <c r="CO12" s="236">
        <v>474</v>
      </c>
      <c r="CP12" s="236">
        <v>503</v>
      </c>
      <c r="CQ12" s="236">
        <v>545</v>
      </c>
      <c r="CR12" s="236">
        <v>536</v>
      </c>
      <c r="CS12" s="236">
        <v>474</v>
      </c>
      <c r="CT12" s="236">
        <v>508</v>
      </c>
      <c r="CU12" s="236">
        <v>502</v>
      </c>
      <c r="CV12" s="236">
        <v>399</v>
      </c>
      <c r="CW12" s="236">
        <v>403</v>
      </c>
      <c r="CX12" s="236">
        <v>486</v>
      </c>
      <c r="CY12" s="236">
        <v>494</v>
      </c>
      <c r="CZ12" s="236">
        <v>480</v>
      </c>
      <c r="DA12" s="236">
        <v>494</v>
      </c>
      <c r="DB12" s="236">
        <v>551</v>
      </c>
      <c r="DC12" s="236">
        <v>511</v>
      </c>
      <c r="DD12" s="236">
        <v>509</v>
      </c>
      <c r="DE12" s="236">
        <v>479</v>
      </c>
      <c r="DF12" s="236">
        <v>496</v>
      </c>
      <c r="DG12" s="236">
        <v>513</v>
      </c>
      <c r="DH12" s="236">
        <v>497</v>
      </c>
      <c r="DI12" s="236">
        <v>448</v>
      </c>
      <c r="DJ12" s="236">
        <v>478</v>
      </c>
      <c r="DK12" s="236">
        <v>531</v>
      </c>
      <c r="DL12" s="236">
        <v>534</v>
      </c>
      <c r="DM12" s="236">
        <v>503</v>
      </c>
      <c r="DN12" s="236">
        <v>560</v>
      </c>
      <c r="DO12" s="236">
        <v>505</v>
      </c>
      <c r="DP12" s="236">
        <v>516</v>
      </c>
      <c r="DQ12" s="236">
        <v>494</v>
      </c>
      <c r="DR12" s="236">
        <v>534</v>
      </c>
      <c r="DS12" s="236">
        <v>532</v>
      </c>
      <c r="DT12" s="236">
        <v>423</v>
      </c>
      <c r="DU12" s="236">
        <v>410</v>
      </c>
      <c r="DV12" s="236">
        <v>422</v>
      </c>
      <c r="DW12" s="236">
        <v>365</v>
      </c>
      <c r="DX12" s="236">
        <v>372</v>
      </c>
      <c r="DY12" s="236">
        <v>367</v>
      </c>
      <c r="DZ12" s="236">
        <v>432</v>
      </c>
      <c r="EA12" s="236">
        <v>432</v>
      </c>
      <c r="EB12" s="236">
        <v>428</v>
      </c>
      <c r="EC12" s="236">
        <v>424</v>
      </c>
      <c r="ED12" s="236">
        <v>429</v>
      </c>
      <c r="EE12" s="236">
        <v>437</v>
      </c>
      <c r="EF12" s="236">
        <v>382</v>
      </c>
      <c r="EG12" s="236">
        <v>331</v>
      </c>
      <c r="EH12" s="236">
        <v>341</v>
      </c>
      <c r="EI12" s="236">
        <v>356</v>
      </c>
      <c r="EJ12" s="236">
        <v>361</v>
      </c>
      <c r="EK12" s="236">
        <v>353</v>
      </c>
      <c r="EL12" s="236">
        <v>403</v>
      </c>
      <c r="EM12" s="236">
        <v>403</v>
      </c>
      <c r="EN12" s="236">
        <v>377</v>
      </c>
      <c r="EO12" s="236">
        <v>424</v>
      </c>
      <c r="EP12" s="236">
        <v>429</v>
      </c>
      <c r="EQ12" s="236">
        <v>430</v>
      </c>
      <c r="ER12" s="236">
        <v>421</v>
      </c>
      <c r="ES12" s="236">
        <v>391</v>
      </c>
      <c r="ET12" s="236">
        <v>222</v>
      </c>
      <c r="EU12" s="236">
        <v>260</v>
      </c>
      <c r="EV12" s="236">
        <v>264</v>
      </c>
      <c r="EW12" s="236">
        <v>253</v>
      </c>
      <c r="EX12" s="236">
        <v>314</v>
      </c>
      <c r="EY12" s="236">
        <v>314</v>
      </c>
      <c r="EZ12" s="236">
        <v>310</v>
      </c>
      <c r="FA12" s="236">
        <v>343</v>
      </c>
      <c r="FB12" s="236">
        <v>339</v>
      </c>
      <c r="FC12" s="236">
        <v>341</v>
      </c>
      <c r="FD12" s="236">
        <v>316</v>
      </c>
      <c r="FE12" s="236">
        <v>303</v>
      </c>
      <c r="FF12" s="236">
        <v>312</v>
      </c>
      <c r="FG12" s="236">
        <v>292</v>
      </c>
      <c r="FH12" s="236">
        <v>299</v>
      </c>
      <c r="FI12" s="236">
        <v>294</v>
      </c>
      <c r="FJ12" s="236">
        <v>303</v>
      </c>
      <c r="FK12" s="236">
        <v>303</v>
      </c>
      <c r="FL12" s="236">
        <v>302</v>
      </c>
      <c r="FM12" s="236">
        <v>335</v>
      </c>
      <c r="FN12" s="236">
        <v>330</v>
      </c>
      <c r="FO12" s="236">
        <v>337</v>
      </c>
      <c r="FP12" s="236">
        <v>345</v>
      </c>
      <c r="FQ12" s="236">
        <v>371</v>
      </c>
      <c r="FR12" s="236">
        <v>367</v>
      </c>
      <c r="FS12" s="236">
        <v>336</v>
      </c>
      <c r="FT12" s="236">
        <v>340</v>
      </c>
      <c r="FU12" s="236">
        <v>343</v>
      </c>
      <c r="FV12" s="236">
        <v>344</v>
      </c>
      <c r="FW12" s="236">
        <v>337</v>
      </c>
      <c r="FX12" s="236">
        <v>331</v>
      </c>
      <c r="FY12" s="236">
        <v>314</v>
      </c>
      <c r="FZ12" s="236">
        <v>307</v>
      </c>
      <c r="GA12" s="236">
        <v>319</v>
      </c>
      <c r="GB12" s="236">
        <v>195</v>
      </c>
      <c r="GC12" s="236">
        <v>192</v>
      </c>
      <c r="GD12" s="325">
        <f t="shared" si="1"/>
        <v>716</v>
      </c>
      <c r="GE12" s="325">
        <f t="shared" si="2"/>
        <v>387</v>
      </c>
      <c r="GF12" s="278">
        <f t="shared" si="3"/>
        <v>3772</v>
      </c>
      <c r="GG12" s="278">
        <f t="shared" si="0"/>
        <v>3726</v>
      </c>
      <c r="GH12" s="278">
        <f t="shared" si="4"/>
        <v>4054</v>
      </c>
      <c r="GJ12" s="266"/>
    </row>
    <row r="13" spans="1:192">
      <c r="A13" s="171" t="str">
        <f>IF(I!$A$1=1,B13,C13)</f>
        <v>Пасажирський</v>
      </c>
      <c r="B13" s="209" t="s">
        <v>71</v>
      </c>
      <c r="C13" s="209" t="s">
        <v>163</v>
      </c>
      <c r="D13" s="236">
        <v>47</v>
      </c>
      <c r="E13" s="236">
        <v>43</v>
      </c>
      <c r="F13" s="236">
        <v>57</v>
      </c>
      <c r="G13" s="236">
        <v>68</v>
      </c>
      <c r="H13" s="236">
        <v>69</v>
      </c>
      <c r="I13" s="236">
        <v>83</v>
      </c>
      <c r="J13" s="236">
        <v>113</v>
      </c>
      <c r="K13" s="236">
        <v>118</v>
      </c>
      <c r="L13" s="236">
        <v>103</v>
      </c>
      <c r="M13" s="236">
        <v>70</v>
      </c>
      <c r="N13" s="236">
        <v>69</v>
      </c>
      <c r="O13" s="236">
        <v>68</v>
      </c>
      <c r="P13" s="236">
        <v>65</v>
      </c>
      <c r="Q13" s="236">
        <v>65</v>
      </c>
      <c r="R13" s="236">
        <v>65</v>
      </c>
      <c r="S13" s="236">
        <v>110</v>
      </c>
      <c r="T13" s="236">
        <v>110</v>
      </c>
      <c r="U13" s="236">
        <v>110</v>
      </c>
      <c r="V13" s="236">
        <v>117</v>
      </c>
      <c r="W13" s="236">
        <v>117</v>
      </c>
      <c r="X13" s="236">
        <v>117</v>
      </c>
      <c r="Y13" s="236">
        <v>78</v>
      </c>
      <c r="Z13" s="236">
        <v>78</v>
      </c>
      <c r="AA13" s="236">
        <v>80</v>
      </c>
      <c r="AB13" s="236">
        <v>68</v>
      </c>
      <c r="AC13" s="236">
        <v>68</v>
      </c>
      <c r="AD13" s="236">
        <v>68</v>
      </c>
      <c r="AE13" s="236">
        <v>119</v>
      </c>
      <c r="AF13" s="236">
        <v>119</v>
      </c>
      <c r="AG13" s="236">
        <v>124</v>
      </c>
      <c r="AH13" s="236">
        <v>114</v>
      </c>
      <c r="AI13" s="236">
        <v>114</v>
      </c>
      <c r="AJ13" s="236">
        <v>116</v>
      </c>
      <c r="AK13" s="236">
        <v>78</v>
      </c>
      <c r="AL13" s="236">
        <v>78</v>
      </c>
      <c r="AM13" s="236">
        <v>80</v>
      </c>
      <c r="AN13" s="236">
        <v>51</v>
      </c>
      <c r="AO13" s="236">
        <v>51</v>
      </c>
      <c r="AP13" s="236">
        <v>52</v>
      </c>
      <c r="AQ13" s="236">
        <v>82</v>
      </c>
      <c r="AR13" s="236">
        <v>82</v>
      </c>
      <c r="AS13" s="236">
        <v>85</v>
      </c>
      <c r="AT13" s="236">
        <v>82</v>
      </c>
      <c r="AU13" s="236">
        <v>82</v>
      </c>
      <c r="AV13" s="236">
        <v>83</v>
      </c>
      <c r="AW13" s="236">
        <v>65</v>
      </c>
      <c r="AX13" s="236">
        <v>65</v>
      </c>
      <c r="AY13" s="236">
        <v>68</v>
      </c>
      <c r="AZ13" s="236">
        <v>50</v>
      </c>
      <c r="BA13" s="236">
        <v>50</v>
      </c>
      <c r="BB13" s="236">
        <v>50</v>
      </c>
      <c r="BC13" s="236">
        <v>51</v>
      </c>
      <c r="BD13" s="236">
        <v>51</v>
      </c>
      <c r="BE13" s="236">
        <v>53</v>
      </c>
      <c r="BF13" s="236">
        <v>67</v>
      </c>
      <c r="BG13" s="236">
        <v>67</v>
      </c>
      <c r="BH13" s="236">
        <v>70</v>
      </c>
      <c r="BI13" s="236">
        <v>47</v>
      </c>
      <c r="BJ13" s="236">
        <v>47</v>
      </c>
      <c r="BK13" s="236">
        <v>49</v>
      </c>
      <c r="BL13" s="236">
        <v>35</v>
      </c>
      <c r="BM13" s="236">
        <v>35</v>
      </c>
      <c r="BN13" s="236">
        <v>36</v>
      </c>
      <c r="BO13" s="236">
        <v>47</v>
      </c>
      <c r="BP13" s="236">
        <v>47</v>
      </c>
      <c r="BQ13" s="236">
        <v>48</v>
      </c>
      <c r="BR13" s="236">
        <v>62</v>
      </c>
      <c r="BS13" s="236">
        <v>62</v>
      </c>
      <c r="BT13" s="236">
        <v>63</v>
      </c>
      <c r="BU13" s="236">
        <v>49</v>
      </c>
      <c r="BV13" s="236">
        <v>49</v>
      </c>
      <c r="BW13" s="236">
        <v>47</v>
      </c>
      <c r="BX13" s="236">
        <v>39</v>
      </c>
      <c r="BY13" s="236">
        <v>39</v>
      </c>
      <c r="BZ13" s="236">
        <v>39</v>
      </c>
      <c r="CA13" s="236">
        <v>55</v>
      </c>
      <c r="CB13" s="236">
        <v>55</v>
      </c>
      <c r="CC13" s="236">
        <v>56</v>
      </c>
      <c r="CD13" s="236">
        <v>71</v>
      </c>
      <c r="CE13" s="236">
        <v>71</v>
      </c>
      <c r="CF13" s="236">
        <v>72</v>
      </c>
      <c r="CG13" s="236">
        <v>49</v>
      </c>
      <c r="CH13" s="236">
        <v>49</v>
      </c>
      <c r="CI13" s="236">
        <v>50</v>
      </c>
      <c r="CJ13" s="236">
        <v>45</v>
      </c>
      <c r="CK13" s="236">
        <v>45</v>
      </c>
      <c r="CL13" s="236">
        <v>47</v>
      </c>
      <c r="CM13" s="236">
        <v>60</v>
      </c>
      <c r="CN13" s="236">
        <v>60</v>
      </c>
      <c r="CO13" s="236">
        <v>59</v>
      </c>
      <c r="CP13" s="236">
        <v>90</v>
      </c>
      <c r="CQ13" s="236">
        <v>90</v>
      </c>
      <c r="CR13" s="236">
        <v>91</v>
      </c>
      <c r="CS13" s="236">
        <v>58</v>
      </c>
      <c r="CT13" s="236">
        <v>58</v>
      </c>
      <c r="CU13" s="236">
        <v>55</v>
      </c>
      <c r="CV13" s="236">
        <v>49</v>
      </c>
      <c r="CW13" s="236">
        <v>49</v>
      </c>
      <c r="CX13" s="236">
        <v>49</v>
      </c>
      <c r="CY13" s="236">
        <v>70</v>
      </c>
      <c r="CZ13" s="236">
        <v>70</v>
      </c>
      <c r="DA13" s="236">
        <v>71</v>
      </c>
      <c r="DB13" s="236">
        <v>89</v>
      </c>
      <c r="DC13" s="236">
        <v>89</v>
      </c>
      <c r="DD13" s="236">
        <v>92</v>
      </c>
      <c r="DE13" s="236">
        <v>65</v>
      </c>
      <c r="DF13" s="236">
        <v>65</v>
      </c>
      <c r="DG13" s="236">
        <v>66</v>
      </c>
      <c r="DH13" s="236">
        <v>54</v>
      </c>
      <c r="DI13" s="236">
        <v>54</v>
      </c>
      <c r="DJ13" s="236">
        <v>54</v>
      </c>
      <c r="DK13" s="236">
        <v>84</v>
      </c>
      <c r="DL13" s="236">
        <v>84</v>
      </c>
      <c r="DM13" s="236">
        <v>83</v>
      </c>
      <c r="DN13" s="236">
        <v>113</v>
      </c>
      <c r="DO13" s="236">
        <v>113</v>
      </c>
      <c r="DP13" s="236">
        <v>110</v>
      </c>
      <c r="DQ13" s="236">
        <v>74</v>
      </c>
      <c r="DR13" s="236">
        <v>74</v>
      </c>
      <c r="DS13" s="236">
        <v>78</v>
      </c>
      <c r="DT13" s="236">
        <v>49</v>
      </c>
      <c r="DU13" s="236">
        <v>49</v>
      </c>
      <c r="DV13" s="236">
        <v>51</v>
      </c>
      <c r="DW13" s="236">
        <v>7</v>
      </c>
      <c r="DX13" s="236">
        <v>7</v>
      </c>
      <c r="DY13" s="236">
        <v>6</v>
      </c>
      <c r="DZ13" s="236">
        <v>23</v>
      </c>
      <c r="EA13" s="236">
        <v>23</v>
      </c>
      <c r="EB13" s="236">
        <v>25</v>
      </c>
      <c r="EC13" s="236">
        <v>24</v>
      </c>
      <c r="ED13" s="236">
        <v>24</v>
      </c>
      <c r="EE13" s="236">
        <v>25</v>
      </c>
      <c r="EF13" s="236">
        <v>26</v>
      </c>
      <c r="EG13" s="236">
        <v>26</v>
      </c>
      <c r="EH13" s="236">
        <v>25</v>
      </c>
      <c r="EI13" s="236">
        <v>37</v>
      </c>
      <c r="EJ13" s="236">
        <v>37</v>
      </c>
      <c r="EK13" s="236">
        <v>35</v>
      </c>
      <c r="EL13" s="236">
        <v>43</v>
      </c>
      <c r="EM13" s="236">
        <v>43</v>
      </c>
      <c r="EN13" s="236">
        <v>43</v>
      </c>
      <c r="EO13" s="236">
        <v>41</v>
      </c>
      <c r="EP13" s="236">
        <v>41</v>
      </c>
      <c r="EQ13" s="236">
        <v>40</v>
      </c>
      <c r="ER13" s="236">
        <v>25</v>
      </c>
      <c r="ES13" s="236">
        <v>19</v>
      </c>
      <c r="ET13" s="236">
        <v>6</v>
      </c>
      <c r="EU13" s="236">
        <v>3</v>
      </c>
      <c r="EV13" s="236">
        <v>3</v>
      </c>
      <c r="EW13" s="236">
        <v>4</v>
      </c>
      <c r="EX13" s="236">
        <v>3</v>
      </c>
      <c r="EY13" s="236">
        <v>3</v>
      </c>
      <c r="EZ13" s="236">
        <v>3</v>
      </c>
      <c r="FA13" s="236">
        <v>2</v>
      </c>
      <c r="FB13" s="236">
        <v>2</v>
      </c>
      <c r="FC13" s="236">
        <v>2</v>
      </c>
      <c r="FD13" s="236">
        <v>4</v>
      </c>
      <c r="FE13" s="236">
        <v>2</v>
      </c>
      <c r="FF13" s="236">
        <v>1</v>
      </c>
      <c r="FG13" s="236">
        <v>3</v>
      </c>
      <c r="FH13" s="236">
        <v>4</v>
      </c>
      <c r="FI13" s="236">
        <v>4</v>
      </c>
      <c r="FJ13" s="236">
        <v>5</v>
      </c>
      <c r="FK13" s="236">
        <v>5</v>
      </c>
      <c r="FL13" s="236">
        <v>7</v>
      </c>
      <c r="FM13" s="236">
        <v>6</v>
      </c>
      <c r="FN13" s="236">
        <v>5</v>
      </c>
      <c r="FO13" s="236">
        <v>5</v>
      </c>
      <c r="FP13" s="236">
        <v>4</v>
      </c>
      <c r="FQ13" s="236">
        <v>5</v>
      </c>
      <c r="FR13" s="236">
        <v>5</v>
      </c>
      <c r="FS13" s="236">
        <v>11</v>
      </c>
      <c r="FT13" s="236">
        <v>11</v>
      </c>
      <c r="FU13" s="236">
        <v>12</v>
      </c>
      <c r="FV13" s="236">
        <v>18</v>
      </c>
      <c r="FW13" s="236">
        <v>17</v>
      </c>
      <c r="FX13" s="236">
        <v>17</v>
      </c>
      <c r="FY13" s="236">
        <v>8</v>
      </c>
      <c r="FZ13" s="236">
        <v>8</v>
      </c>
      <c r="GA13" s="236">
        <v>9</v>
      </c>
      <c r="GB13" s="236">
        <v>10</v>
      </c>
      <c r="GC13" s="236">
        <v>10</v>
      </c>
      <c r="GD13" s="325">
        <f t="shared" si="1"/>
        <v>9</v>
      </c>
      <c r="GE13" s="325">
        <f t="shared" si="2"/>
        <v>20</v>
      </c>
      <c r="GF13" s="278">
        <f t="shared" si="3"/>
        <v>75</v>
      </c>
      <c r="GG13" s="278">
        <f t="shared" si="0"/>
        <v>51</v>
      </c>
      <c r="GH13" s="278">
        <f t="shared" si="4"/>
        <v>125</v>
      </c>
      <c r="GJ13" s="266"/>
    </row>
    <row r="14" spans="1:192">
      <c r="A14" s="171" t="str">
        <f>IF(I!$A$1=1,B14,C14)</f>
        <v>Вантажний</v>
      </c>
      <c r="B14" s="209" t="s">
        <v>72</v>
      </c>
      <c r="C14" s="209" t="s">
        <v>164</v>
      </c>
      <c r="D14" s="236">
        <v>424</v>
      </c>
      <c r="E14" s="236">
        <v>376</v>
      </c>
      <c r="F14" s="236">
        <v>367</v>
      </c>
      <c r="G14" s="236">
        <v>349</v>
      </c>
      <c r="H14" s="236">
        <v>325</v>
      </c>
      <c r="I14" s="236">
        <v>312</v>
      </c>
      <c r="J14" s="236">
        <v>304</v>
      </c>
      <c r="K14" s="236">
        <v>284</v>
      </c>
      <c r="L14" s="236">
        <v>314</v>
      </c>
      <c r="M14" s="236">
        <v>391</v>
      </c>
      <c r="N14" s="236">
        <v>391</v>
      </c>
      <c r="O14" s="236">
        <v>455</v>
      </c>
      <c r="P14" s="236">
        <v>476</v>
      </c>
      <c r="Q14" s="236">
        <v>443</v>
      </c>
      <c r="R14" s="236">
        <v>410</v>
      </c>
      <c r="S14" s="236">
        <v>424</v>
      </c>
      <c r="T14" s="236">
        <v>459</v>
      </c>
      <c r="U14" s="236">
        <v>369</v>
      </c>
      <c r="V14" s="236">
        <v>370</v>
      </c>
      <c r="W14" s="236">
        <v>321</v>
      </c>
      <c r="X14" s="236">
        <v>316</v>
      </c>
      <c r="Y14" s="236">
        <v>379</v>
      </c>
      <c r="Z14" s="236">
        <v>456</v>
      </c>
      <c r="AA14" s="236">
        <v>447</v>
      </c>
      <c r="AB14" s="236">
        <v>435</v>
      </c>
      <c r="AC14" s="236">
        <v>406</v>
      </c>
      <c r="AD14" s="236">
        <v>335</v>
      </c>
      <c r="AE14" s="236">
        <v>376</v>
      </c>
      <c r="AF14" s="236">
        <v>323</v>
      </c>
      <c r="AG14" s="236">
        <v>301</v>
      </c>
      <c r="AH14" s="236">
        <v>316</v>
      </c>
      <c r="AI14" s="236">
        <v>293</v>
      </c>
      <c r="AJ14" s="236">
        <v>335</v>
      </c>
      <c r="AK14" s="236">
        <v>330</v>
      </c>
      <c r="AL14" s="236">
        <v>309</v>
      </c>
      <c r="AM14" s="236">
        <v>423</v>
      </c>
      <c r="AN14" s="236">
        <v>349</v>
      </c>
      <c r="AO14" s="236">
        <v>323</v>
      </c>
      <c r="AP14" s="236">
        <v>349</v>
      </c>
      <c r="AQ14" s="236">
        <v>307</v>
      </c>
      <c r="AR14" s="236">
        <v>313</v>
      </c>
      <c r="AS14" s="236">
        <v>363</v>
      </c>
      <c r="AT14" s="236">
        <v>372</v>
      </c>
      <c r="AU14" s="236">
        <v>355</v>
      </c>
      <c r="AV14" s="236">
        <v>388</v>
      </c>
      <c r="AW14" s="236">
        <v>374</v>
      </c>
      <c r="AX14" s="236">
        <v>367</v>
      </c>
      <c r="AY14" s="236">
        <v>430</v>
      </c>
      <c r="AZ14" s="236">
        <v>332</v>
      </c>
      <c r="BA14" s="236">
        <v>263</v>
      </c>
      <c r="BB14" s="236">
        <v>274</v>
      </c>
      <c r="BC14" s="236">
        <v>264</v>
      </c>
      <c r="BD14" s="236">
        <v>276</v>
      </c>
      <c r="BE14" s="236">
        <v>274</v>
      </c>
      <c r="BF14" s="236">
        <v>246</v>
      </c>
      <c r="BG14" s="236">
        <v>222</v>
      </c>
      <c r="BH14" s="236">
        <v>199</v>
      </c>
      <c r="BI14" s="236">
        <v>211</v>
      </c>
      <c r="BJ14" s="236">
        <v>207</v>
      </c>
      <c r="BK14" s="236">
        <v>227</v>
      </c>
      <c r="BL14" s="236">
        <v>195</v>
      </c>
      <c r="BM14" s="236">
        <v>178</v>
      </c>
      <c r="BN14" s="236">
        <v>221</v>
      </c>
      <c r="BO14" s="236">
        <v>231</v>
      </c>
      <c r="BP14" s="236">
        <v>241</v>
      </c>
      <c r="BQ14" s="236">
        <v>237</v>
      </c>
      <c r="BR14" s="236">
        <v>277</v>
      </c>
      <c r="BS14" s="236">
        <v>271</v>
      </c>
      <c r="BT14" s="236">
        <v>250</v>
      </c>
      <c r="BU14" s="236">
        <v>256</v>
      </c>
      <c r="BV14" s="236">
        <v>240</v>
      </c>
      <c r="BW14" s="236">
        <v>272</v>
      </c>
      <c r="BX14" s="236">
        <v>251</v>
      </c>
      <c r="BY14" s="236">
        <v>240</v>
      </c>
      <c r="BZ14" s="236">
        <v>259</v>
      </c>
      <c r="CA14" s="236">
        <v>229</v>
      </c>
      <c r="CB14" s="236">
        <v>260</v>
      </c>
      <c r="CC14" s="236">
        <v>252</v>
      </c>
      <c r="CD14" s="236">
        <v>219</v>
      </c>
      <c r="CE14" s="236">
        <v>263</v>
      </c>
      <c r="CF14" s="236">
        <v>260</v>
      </c>
      <c r="CG14" s="236">
        <v>313</v>
      </c>
      <c r="CH14" s="236">
        <v>318</v>
      </c>
      <c r="CI14" s="236">
        <v>308</v>
      </c>
      <c r="CJ14" s="236">
        <v>320</v>
      </c>
      <c r="CK14" s="236">
        <v>275</v>
      </c>
      <c r="CL14" s="236">
        <v>246</v>
      </c>
      <c r="CM14" s="236">
        <v>288</v>
      </c>
      <c r="CN14" s="236">
        <v>301</v>
      </c>
      <c r="CO14" s="236">
        <v>294</v>
      </c>
      <c r="CP14" s="236">
        <v>297</v>
      </c>
      <c r="CQ14" s="236">
        <v>339</v>
      </c>
      <c r="CR14" s="236">
        <v>326</v>
      </c>
      <c r="CS14" s="236">
        <v>288</v>
      </c>
      <c r="CT14" s="236">
        <v>322</v>
      </c>
      <c r="CU14" s="236">
        <v>318</v>
      </c>
      <c r="CV14" s="236">
        <v>240</v>
      </c>
      <c r="CW14" s="236">
        <v>240</v>
      </c>
      <c r="CX14" s="236">
        <v>315</v>
      </c>
      <c r="CY14" s="236">
        <v>305</v>
      </c>
      <c r="CZ14" s="236">
        <v>291</v>
      </c>
      <c r="DA14" s="236">
        <v>304</v>
      </c>
      <c r="DB14" s="236">
        <v>344</v>
      </c>
      <c r="DC14" s="236">
        <v>304</v>
      </c>
      <c r="DD14" s="236">
        <v>307</v>
      </c>
      <c r="DE14" s="236">
        <v>287</v>
      </c>
      <c r="DF14" s="236">
        <v>304</v>
      </c>
      <c r="DG14" s="236">
        <v>324</v>
      </c>
      <c r="DH14" s="236">
        <v>321</v>
      </c>
      <c r="DI14" s="236">
        <v>272</v>
      </c>
      <c r="DJ14" s="236">
        <v>303</v>
      </c>
      <c r="DK14" s="236">
        <v>324</v>
      </c>
      <c r="DL14" s="236">
        <v>327</v>
      </c>
      <c r="DM14" s="236">
        <v>296</v>
      </c>
      <c r="DN14" s="236">
        <v>313</v>
      </c>
      <c r="DO14" s="236">
        <v>258</v>
      </c>
      <c r="DP14" s="236">
        <v>275</v>
      </c>
      <c r="DQ14" s="236">
        <v>273</v>
      </c>
      <c r="DR14" s="236">
        <v>313</v>
      </c>
      <c r="DS14" s="236">
        <v>309</v>
      </c>
      <c r="DT14" s="236">
        <v>245</v>
      </c>
      <c r="DU14" s="236">
        <v>232</v>
      </c>
      <c r="DV14" s="236">
        <v>244</v>
      </c>
      <c r="DW14" s="236">
        <v>246</v>
      </c>
      <c r="DX14" s="236">
        <v>253</v>
      </c>
      <c r="DY14" s="236">
        <v>245</v>
      </c>
      <c r="DZ14" s="236">
        <v>262</v>
      </c>
      <c r="EA14" s="236">
        <v>262</v>
      </c>
      <c r="EB14" s="236">
        <v>256</v>
      </c>
      <c r="EC14" s="236">
        <v>261</v>
      </c>
      <c r="ED14" s="236">
        <v>266</v>
      </c>
      <c r="EE14" s="236">
        <v>274</v>
      </c>
      <c r="EF14" s="236">
        <v>239</v>
      </c>
      <c r="EG14" s="236">
        <v>188</v>
      </c>
      <c r="EH14" s="236">
        <v>198</v>
      </c>
      <c r="EI14" s="236">
        <v>186</v>
      </c>
      <c r="EJ14" s="236">
        <v>191</v>
      </c>
      <c r="EK14" s="236">
        <v>187</v>
      </c>
      <c r="EL14" s="236">
        <v>204</v>
      </c>
      <c r="EM14" s="236">
        <v>204</v>
      </c>
      <c r="EN14" s="236">
        <v>180</v>
      </c>
      <c r="EO14" s="236">
        <v>206</v>
      </c>
      <c r="EP14" s="236">
        <v>211</v>
      </c>
      <c r="EQ14" s="236">
        <v>216</v>
      </c>
      <c r="ER14" s="236">
        <v>249</v>
      </c>
      <c r="ES14" s="236">
        <v>244</v>
      </c>
      <c r="ET14" s="236">
        <v>173</v>
      </c>
      <c r="EU14" s="236">
        <v>217</v>
      </c>
      <c r="EV14" s="236">
        <v>221</v>
      </c>
      <c r="EW14" s="236">
        <v>206</v>
      </c>
      <c r="EX14" s="236">
        <v>226</v>
      </c>
      <c r="EY14" s="236">
        <v>226</v>
      </c>
      <c r="EZ14" s="236">
        <v>223</v>
      </c>
      <c r="FA14" s="236">
        <v>245</v>
      </c>
      <c r="FB14" s="236">
        <v>241</v>
      </c>
      <c r="FC14" s="236">
        <v>242</v>
      </c>
      <c r="FD14" s="236">
        <v>206</v>
      </c>
      <c r="FE14" s="236">
        <v>195</v>
      </c>
      <c r="FF14" s="236">
        <v>203</v>
      </c>
      <c r="FG14" s="236">
        <v>204</v>
      </c>
      <c r="FH14" s="236">
        <v>210</v>
      </c>
      <c r="FI14" s="236">
        <v>204</v>
      </c>
      <c r="FJ14" s="236">
        <v>221</v>
      </c>
      <c r="FK14" s="236">
        <v>221</v>
      </c>
      <c r="FL14" s="236">
        <v>217</v>
      </c>
      <c r="FM14" s="236">
        <v>225</v>
      </c>
      <c r="FN14" s="236">
        <v>221</v>
      </c>
      <c r="FO14" s="236">
        <v>225</v>
      </c>
      <c r="FP14" s="236">
        <v>223</v>
      </c>
      <c r="FQ14" s="236">
        <v>240</v>
      </c>
      <c r="FR14" s="236">
        <v>232</v>
      </c>
      <c r="FS14" s="236">
        <v>208</v>
      </c>
      <c r="FT14" s="236">
        <v>212</v>
      </c>
      <c r="FU14" s="236">
        <v>206</v>
      </c>
      <c r="FV14" s="236">
        <v>220</v>
      </c>
      <c r="FW14" s="236">
        <v>218</v>
      </c>
      <c r="FX14" s="236">
        <v>212</v>
      </c>
      <c r="FY14" s="236">
        <v>226</v>
      </c>
      <c r="FZ14" s="236">
        <v>221</v>
      </c>
      <c r="GA14" s="236">
        <v>229</v>
      </c>
      <c r="GB14" s="236">
        <v>123</v>
      </c>
      <c r="GC14" s="236">
        <v>124</v>
      </c>
      <c r="GD14" s="325">
        <f t="shared" si="1"/>
        <v>463</v>
      </c>
      <c r="GE14" s="325">
        <f t="shared" si="2"/>
        <v>247</v>
      </c>
      <c r="GF14" s="278">
        <f t="shared" si="3"/>
        <v>2713</v>
      </c>
      <c r="GG14" s="278">
        <f t="shared" si="0"/>
        <v>2552</v>
      </c>
      <c r="GH14" s="278">
        <f t="shared" si="4"/>
        <v>2647</v>
      </c>
      <c r="GJ14" s="266"/>
    </row>
    <row r="15" spans="1:192">
      <c r="A15" s="171" t="str">
        <f>IF(I!$A$1=1,B15,C15)</f>
        <v>Інший</v>
      </c>
      <c r="B15" s="209" t="s">
        <v>73</v>
      </c>
      <c r="C15" s="209" t="s">
        <v>165</v>
      </c>
      <c r="D15" s="236">
        <v>208</v>
      </c>
      <c r="E15" s="236">
        <v>208</v>
      </c>
      <c r="F15" s="236">
        <v>205</v>
      </c>
      <c r="G15" s="236">
        <v>206</v>
      </c>
      <c r="H15" s="236">
        <v>207</v>
      </c>
      <c r="I15" s="236">
        <v>209</v>
      </c>
      <c r="J15" s="236">
        <v>214</v>
      </c>
      <c r="K15" s="236">
        <v>214</v>
      </c>
      <c r="L15" s="236">
        <v>215</v>
      </c>
      <c r="M15" s="236">
        <v>226</v>
      </c>
      <c r="N15" s="236">
        <v>226</v>
      </c>
      <c r="O15" s="236">
        <v>225</v>
      </c>
      <c r="P15" s="236">
        <v>235</v>
      </c>
      <c r="Q15" s="236">
        <v>235</v>
      </c>
      <c r="R15" s="236">
        <v>234</v>
      </c>
      <c r="S15" s="236">
        <v>233</v>
      </c>
      <c r="T15" s="236">
        <v>233</v>
      </c>
      <c r="U15" s="236">
        <v>233</v>
      </c>
      <c r="V15" s="236">
        <v>269</v>
      </c>
      <c r="W15" s="236">
        <v>269</v>
      </c>
      <c r="X15" s="236">
        <v>270</v>
      </c>
      <c r="Y15" s="236">
        <v>270</v>
      </c>
      <c r="Z15" s="236">
        <v>270</v>
      </c>
      <c r="AA15" s="236">
        <v>271</v>
      </c>
      <c r="AB15" s="236">
        <v>245</v>
      </c>
      <c r="AC15" s="236">
        <v>245</v>
      </c>
      <c r="AD15" s="236">
        <v>254</v>
      </c>
      <c r="AE15" s="236">
        <v>262</v>
      </c>
      <c r="AF15" s="236">
        <v>262</v>
      </c>
      <c r="AG15" s="236">
        <v>270</v>
      </c>
      <c r="AH15" s="236">
        <v>257</v>
      </c>
      <c r="AI15" s="236">
        <v>257</v>
      </c>
      <c r="AJ15" s="236">
        <v>265</v>
      </c>
      <c r="AK15" s="236">
        <v>280</v>
      </c>
      <c r="AL15" s="236">
        <v>280</v>
      </c>
      <c r="AM15" s="236">
        <v>291</v>
      </c>
      <c r="AN15" s="236">
        <v>244</v>
      </c>
      <c r="AO15" s="236">
        <v>244</v>
      </c>
      <c r="AP15" s="236">
        <v>249</v>
      </c>
      <c r="AQ15" s="236">
        <v>264</v>
      </c>
      <c r="AR15" s="236">
        <v>264</v>
      </c>
      <c r="AS15" s="236">
        <v>276</v>
      </c>
      <c r="AT15" s="236">
        <v>276</v>
      </c>
      <c r="AU15" s="236">
        <v>276</v>
      </c>
      <c r="AV15" s="236">
        <v>287</v>
      </c>
      <c r="AW15" s="236">
        <v>245</v>
      </c>
      <c r="AX15" s="236">
        <v>245</v>
      </c>
      <c r="AY15" s="236">
        <v>256</v>
      </c>
      <c r="AZ15" s="236">
        <v>220</v>
      </c>
      <c r="BA15" s="236">
        <v>220</v>
      </c>
      <c r="BB15" s="236">
        <v>227</v>
      </c>
      <c r="BC15" s="236">
        <v>180</v>
      </c>
      <c r="BD15" s="236">
        <v>180</v>
      </c>
      <c r="BE15" s="236">
        <v>187</v>
      </c>
      <c r="BF15" s="236">
        <v>222</v>
      </c>
      <c r="BG15" s="236">
        <v>222</v>
      </c>
      <c r="BH15" s="236">
        <v>226</v>
      </c>
      <c r="BI15" s="236">
        <v>178</v>
      </c>
      <c r="BJ15" s="236">
        <v>178</v>
      </c>
      <c r="BK15" s="236">
        <v>184</v>
      </c>
      <c r="BL15" s="236">
        <v>155</v>
      </c>
      <c r="BM15" s="236">
        <v>155</v>
      </c>
      <c r="BN15" s="236">
        <v>157</v>
      </c>
      <c r="BO15" s="236">
        <v>147</v>
      </c>
      <c r="BP15" s="236">
        <v>147</v>
      </c>
      <c r="BQ15" s="236">
        <v>151</v>
      </c>
      <c r="BR15" s="236">
        <v>147</v>
      </c>
      <c r="BS15" s="236">
        <v>147</v>
      </c>
      <c r="BT15" s="236">
        <v>148</v>
      </c>
      <c r="BU15" s="236">
        <v>143</v>
      </c>
      <c r="BV15" s="236">
        <v>143</v>
      </c>
      <c r="BW15" s="236">
        <v>149</v>
      </c>
      <c r="BX15" s="236">
        <v>116</v>
      </c>
      <c r="BY15" s="236">
        <v>116</v>
      </c>
      <c r="BZ15" s="236">
        <v>119</v>
      </c>
      <c r="CA15" s="236">
        <v>115</v>
      </c>
      <c r="CB15" s="236">
        <v>113</v>
      </c>
      <c r="CC15" s="236">
        <v>116</v>
      </c>
      <c r="CD15" s="236">
        <v>116</v>
      </c>
      <c r="CE15" s="236">
        <v>116</v>
      </c>
      <c r="CF15" s="236">
        <v>120</v>
      </c>
      <c r="CG15" s="236">
        <v>135</v>
      </c>
      <c r="CH15" s="236">
        <v>135</v>
      </c>
      <c r="CI15" s="236">
        <v>139</v>
      </c>
      <c r="CJ15" s="236">
        <v>117</v>
      </c>
      <c r="CK15" s="236">
        <v>118</v>
      </c>
      <c r="CL15" s="236">
        <v>118</v>
      </c>
      <c r="CM15" s="236">
        <v>124</v>
      </c>
      <c r="CN15" s="236">
        <v>124</v>
      </c>
      <c r="CO15" s="236">
        <v>121</v>
      </c>
      <c r="CP15" s="236">
        <v>116</v>
      </c>
      <c r="CQ15" s="236">
        <v>116</v>
      </c>
      <c r="CR15" s="236">
        <v>119</v>
      </c>
      <c r="CS15" s="236">
        <v>128</v>
      </c>
      <c r="CT15" s="236">
        <v>128</v>
      </c>
      <c r="CU15" s="236">
        <v>129</v>
      </c>
      <c r="CV15" s="236">
        <v>110</v>
      </c>
      <c r="CW15" s="236">
        <v>114</v>
      </c>
      <c r="CX15" s="236">
        <v>122</v>
      </c>
      <c r="CY15" s="236">
        <v>119</v>
      </c>
      <c r="CZ15" s="236">
        <v>119</v>
      </c>
      <c r="DA15" s="236">
        <v>119</v>
      </c>
      <c r="DB15" s="236">
        <v>118</v>
      </c>
      <c r="DC15" s="236">
        <v>118</v>
      </c>
      <c r="DD15" s="236">
        <v>110</v>
      </c>
      <c r="DE15" s="236">
        <v>127</v>
      </c>
      <c r="DF15" s="236">
        <v>127</v>
      </c>
      <c r="DG15" s="236">
        <v>123</v>
      </c>
      <c r="DH15" s="236">
        <v>122</v>
      </c>
      <c r="DI15" s="236">
        <v>122</v>
      </c>
      <c r="DJ15" s="236">
        <v>121</v>
      </c>
      <c r="DK15" s="236">
        <v>123</v>
      </c>
      <c r="DL15" s="236">
        <v>123</v>
      </c>
      <c r="DM15" s="236">
        <v>124</v>
      </c>
      <c r="DN15" s="236">
        <v>134</v>
      </c>
      <c r="DO15" s="236">
        <v>134</v>
      </c>
      <c r="DP15" s="236">
        <v>131</v>
      </c>
      <c r="DQ15" s="236">
        <v>147</v>
      </c>
      <c r="DR15" s="236">
        <v>147</v>
      </c>
      <c r="DS15" s="236">
        <v>145</v>
      </c>
      <c r="DT15" s="236">
        <v>129</v>
      </c>
      <c r="DU15" s="236">
        <v>129</v>
      </c>
      <c r="DV15" s="236">
        <v>127</v>
      </c>
      <c r="DW15" s="236">
        <v>112</v>
      </c>
      <c r="DX15" s="236">
        <v>112</v>
      </c>
      <c r="DY15" s="236">
        <v>116</v>
      </c>
      <c r="DZ15" s="236">
        <v>147</v>
      </c>
      <c r="EA15" s="236">
        <v>147</v>
      </c>
      <c r="EB15" s="236">
        <v>147</v>
      </c>
      <c r="EC15" s="236">
        <v>139</v>
      </c>
      <c r="ED15" s="236">
        <v>139</v>
      </c>
      <c r="EE15" s="236">
        <v>138</v>
      </c>
      <c r="EF15" s="236">
        <v>117</v>
      </c>
      <c r="EG15" s="236">
        <v>117</v>
      </c>
      <c r="EH15" s="236">
        <v>118</v>
      </c>
      <c r="EI15" s="236">
        <v>133</v>
      </c>
      <c r="EJ15" s="236">
        <v>133</v>
      </c>
      <c r="EK15" s="236">
        <v>131</v>
      </c>
      <c r="EL15" s="236">
        <v>156</v>
      </c>
      <c r="EM15" s="236">
        <v>156</v>
      </c>
      <c r="EN15" s="236">
        <v>154</v>
      </c>
      <c r="EO15" s="236">
        <v>177</v>
      </c>
      <c r="EP15" s="236">
        <v>177</v>
      </c>
      <c r="EQ15" s="236">
        <v>174</v>
      </c>
      <c r="ER15" s="236">
        <v>147</v>
      </c>
      <c r="ES15" s="236">
        <v>128</v>
      </c>
      <c r="ET15" s="236">
        <v>43</v>
      </c>
      <c r="EU15" s="236">
        <v>40</v>
      </c>
      <c r="EV15" s="236">
        <v>40</v>
      </c>
      <c r="EW15" s="236">
        <v>43</v>
      </c>
      <c r="EX15" s="236">
        <v>85</v>
      </c>
      <c r="EY15" s="236">
        <v>85</v>
      </c>
      <c r="EZ15" s="236">
        <v>84</v>
      </c>
      <c r="FA15" s="236">
        <v>96</v>
      </c>
      <c r="FB15" s="236">
        <v>96</v>
      </c>
      <c r="FC15" s="236">
        <v>97</v>
      </c>
      <c r="FD15" s="236">
        <v>106</v>
      </c>
      <c r="FE15" s="236">
        <v>106</v>
      </c>
      <c r="FF15" s="236">
        <v>108</v>
      </c>
      <c r="FG15" s="236">
        <v>85</v>
      </c>
      <c r="FH15" s="236">
        <v>85</v>
      </c>
      <c r="FI15" s="236">
        <v>86</v>
      </c>
      <c r="FJ15" s="236">
        <v>77</v>
      </c>
      <c r="FK15" s="236">
        <v>77</v>
      </c>
      <c r="FL15" s="236">
        <v>78</v>
      </c>
      <c r="FM15" s="236">
        <v>104</v>
      </c>
      <c r="FN15" s="236">
        <v>104</v>
      </c>
      <c r="FO15" s="236">
        <v>107</v>
      </c>
      <c r="FP15" s="236">
        <v>118</v>
      </c>
      <c r="FQ15" s="236">
        <v>126</v>
      </c>
      <c r="FR15" s="236">
        <v>130</v>
      </c>
      <c r="FS15" s="236">
        <v>117</v>
      </c>
      <c r="FT15" s="236">
        <v>117</v>
      </c>
      <c r="FU15" s="236">
        <v>125</v>
      </c>
      <c r="FV15" s="236">
        <v>106</v>
      </c>
      <c r="FW15" s="236">
        <v>102</v>
      </c>
      <c r="FX15" s="236">
        <v>102</v>
      </c>
      <c r="FY15" s="236">
        <v>80</v>
      </c>
      <c r="FZ15" s="236">
        <v>78</v>
      </c>
      <c r="GA15" s="236">
        <v>81</v>
      </c>
      <c r="GB15" s="236">
        <v>62</v>
      </c>
      <c r="GC15" s="236">
        <v>58</v>
      </c>
      <c r="GD15" s="325">
        <f t="shared" si="1"/>
        <v>244</v>
      </c>
      <c r="GE15" s="325">
        <f t="shared" si="2"/>
        <v>120</v>
      </c>
      <c r="GF15" s="278">
        <f t="shared" si="3"/>
        <v>984</v>
      </c>
      <c r="GG15" s="278">
        <f t="shared" si="0"/>
        <v>1123</v>
      </c>
      <c r="GH15" s="278">
        <f t="shared" si="4"/>
        <v>1282</v>
      </c>
      <c r="GJ15" s="266"/>
    </row>
    <row r="16" spans="1:192">
      <c r="A16" s="172" t="str">
        <f>IF(I!$A$1=1,B16,C16)</f>
        <v>Морський транспорт</v>
      </c>
      <c r="B16" s="210" t="s">
        <v>74</v>
      </c>
      <c r="C16" s="210" t="s">
        <v>166</v>
      </c>
      <c r="D16" s="236">
        <v>98</v>
      </c>
      <c r="E16" s="236">
        <v>98</v>
      </c>
      <c r="F16" s="236">
        <v>98</v>
      </c>
      <c r="G16" s="236">
        <v>109</v>
      </c>
      <c r="H16" s="236">
        <v>109</v>
      </c>
      <c r="I16" s="236">
        <v>112</v>
      </c>
      <c r="J16" s="236">
        <v>107</v>
      </c>
      <c r="K16" s="236">
        <v>107</v>
      </c>
      <c r="L16" s="236">
        <v>105</v>
      </c>
      <c r="M16" s="236">
        <v>97</v>
      </c>
      <c r="N16" s="236">
        <v>97</v>
      </c>
      <c r="O16" s="236">
        <v>95</v>
      </c>
      <c r="P16" s="236">
        <v>98</v>
      </c>
      <c r="Q16" s="236">
        <v>98</v>
      </c>
      <c r="R16" s="236">
        <v>97</v>
      </c>
      <c r="S16" s="236">
        <v>103</v>
      </c>
      <c r="T16" s="236">
        <v>103</v>
      </c>
      <c r="U16" s="236">
        <v>104</v>
      </c>
      <c r="V16" s="236">
        <v>104</v>
      </c>
      <c r="W16" s="236">
        <v>104</v>
      </c>
      <c r="X16" s="236">
        <v>107</v>
      </c>
      <c r="Y16" s="236">
        <v>97</v>
      </c>
      <c r="Z16" s="236">
        <v>97</v>
      </c>
      <c r="AA16" s="236">
        <v>99</v>
      </c>
      <c r="AB16" s="236">
        <v>95</v>
      </c>
      <c r="AC16" s="236">
        <v>95</v>
      </c>
      <c r="AD16" s="236">
        <v>99</v>
      </c>
      <c r="AE16" s="236">
        <v>105</v>
      </c>
      <c r="AF16" s="236">
        <v>105</v>
      </c>
      <c r="AG16" s="236">
        <v>110</v>
      </c>
      <c r="AH16" s="236">
        <v>98</v>
      </c>
      <c r="AI16" s="236">
        <v>98</v>
      </c>
      <c r="AJ16" s="236">
        <v>99</v>
      </c>
      <c r="AK16" s="236">
        <v>111</v>
      </c>
      <c r="AL16" s="236">
        <v>111</v>
      </c>
      <c r="AM16" s="236">
        <v>115</v>
      </c>
      <c r="AN16" s="236">
        <v>92</v>
      </c>
      <c r="AO16" s="236">
        <v>92</v>
      </c>
      <c r="AP16" s="236">
        <v>94</v>
      </c>
      <c r="AQ16" s="236">
        <v>90</v>
      </c>
      <c r="AR16" s="236">
        <v>90</v>
      </c>
      <c r="AS16" s="236">
        <v>92</v>
      </c>
      <c r="AT16" s="236">
        <v>93</v>
      </c>
      <c r="AU16" s="236">
        <v>93</v>
      </c>
      <c r="AV16" s="236">
        <v>94</v>
      </c>
      <c r="AW16" s="236">
        <v>96</v>
      </c>
      <c r="AX16" s="236">
        <v>96</v>
      </c>
      <c r="AY16" s="236">
        <v>102</v>
      </c>
      <c r="AZ16" s="236">
        <v>79</v>
      </c>
      <c r="BA16" s="236">
        <v>79</v>
      </c>
      <c r="BB16" s="236">
        <v>81</v>
      </c>
      <c r="BC16" s="236">
        <v>62</v>
      </c>
      <c r="BD16" s="236">
        <v>62</v>
      </c>
      <c r="BE16" s="236">
        <v>64</v>
      </c>
      <c r="BF16" s="236">
        <v>72</v>
      </c>
      <c r="BG16" s="236">
        <v>72</v>
      </c>
      <c r="BH16" s="236">
        <v>72</v>
      </c>
      <c r="BI16" s="236">
        <v>69</v>
      </c>
      <c r="BJ16" s="236">
        <v>69</v>
      </c>
      <c r="BK16" s="236">
        <v>71</v>
      </c>
      <c r="BL16" s="236">
        <v>64</v>
      </c>
      <c r="BM16" s="236">
        <v>64</v>
      </c>
      <c r="BN16" s="236">
        <v>64</v>
      </c>
      <c r="BO16" s="236">
        <v>62</v>
      </c>
      <c r="BP16" s="236">
        <v>62</v>
      </c>
      <c r="BQ16" s="236">
        <v>62</v>
      </c>
      <c r="BR16" s="236">
        <v>58</v>
      </c>
      <c r="BS16" s="236">
        <v>58</v>
      </c>
      <c r="BT16" s="236">
        <v>59</v>
      </c>
      <c r="BU16" s="236">
        <v>60</v>
      </c>
      <c r="BV16" s="236">
        <v>60</v>
      </c>
      <c r="BW16" s="236">
        <v>62</v>
      </c>
      <c r="BX16" s="236">
        <v>49</v>
      </c>
      <c r="BY16" s="236">
        <v>49</v>
      </c>
      <c r="BZ16" s="236">
        <v>49</v>
      </c>
      <c r="CA16" s="236">
        <v>53</v>
      </c>
      <c r="CB16" s="236">
        <v>51</v>
      </c>
      <c r="CC16" s="236">
        <v>52</v>
      </c>
      <c r="CD16" s="236">
        <v>58</v>
      </c>
      <c r="CE16" s="236">
        <v>58</v>
      </c>
      <c r="CF16" s="236">
        <v>59</v>
      </c>
      <c r="CG16" s="236">
        <v>61</v>
      </c>
      <c r="CH16" s="236">
        <v>61</v>
      </c>
      <c r="CI16" s="236">
        <v>63</v>
      </c>
      <c r="CJ16" s="236">
        <v>54</v>
      </c>
      <c r="CK16" s="236">
        <v>54</v>
      </c>
      <c r="CL16" s="236">
        <v>52</v>
      </c>
      <c r="CM16" s="236">
        <v>52</v>
      </c>
      <c r="CN16" s="236">
        <v>52</v>
      </c>
      <c r="CO16" s="236">
        <v>50</v>
      </c>
      <c r="CP16" s="236">
        <v>46</v>
      </c>
      <c r="CQ16" s="236">
        <v>46</v>
      </c>
      <c r="CR16" s="236">
        <v>44</v>
      </c>
      <c r="CS16" s="236">
        <v>53</v>
      </c>
      <c r="CT16" s="236">
        <v>53</v>
      </c>
      <c r="CU16" s="236">
        <v>55</v>
      </c>
      <c r="CV16" s="236">
        <v>44</v>
      </c>
      <c r="CW16" s="236">
        <v>44</v>
      </c>
      <c r="CX16" s="236">
        <v>45</v>
      </c>
      <c r="CY16" s="236">
        <v>43</v>
      </c>
      <c r="CZ16" s="236">
        <v>43</v>
      </c>
      <c r="DA16" s="236">
        <v>41</v>
      </c>
      <c r="DB16" s="236">
        <v>40</v>
      </c>
      <c r="DC16" s="236">
        <v>40</v>
      </c>
      <c r="DD16" s="236">
        <v>42</v>
      </c>
      <c r="DE16" s="236">
        <v>47</v>
      </c>
      <c r="DF16" s="236">
        <v>47</v>
      </c>
      <c r="DG16" s="236">
        <v>46</v>
      </c>
      <c r="DH16" s="236">
        <v>48</v>
      </c>
      <c r="DI16" s="236">
        <v>48</v>
      </c>
      <c r="DJ16" s="236">
        <v>46</v>
      </c>
      <c r="DK16" s="236">
        <v>43</v>
      </c>
      <c r="DL16" s="236">
        <v>43</v>
      </c>
      <c r="DM16" s="236">
        <v>43</v>
      </c>
      <c r="DN16" s="236">
        <v>50</v>
      </c>
      <c r="DO16" s="236">
        <v>50</v>
      </c>
      <c r="DP16" s="236">
        <v>51</v>
      </c>
      <c r="DQ16" s="236">
        <v>58</v>
      </c>
      <c r="DR16" s="236">
        <v>58</v>
      </c>
      <c r="DS16" s="236">
        <v>58</v>
      </c>
      <c r="DT16" s="236">
        <v>50</v>
      </c>
      <c r="DU16" s="236">
        <v>50</v>
      </c>
      <c r="DV16" s="236">
        <v>49</v>
      </c>
      <c r="DW16" s="236">
        <v>47</v>
      </c>
      <c r="DX16" s="236">
        <v>47</v>
      </c>
      <c r="DY16" s="236">
        <v>49</v>
      </c>
      <c r="DZ16" s="236">
        <v>51</v>
      </c>
      <c r="EA16" s="236">
        <v>51</v>
      </c>
      <c r="EB16" s="236">
        <v>50</v>
      </c>
      <c r="EC16" s="236">
        <v>54</v>
      </c>
      <c r="ED16" s="236">
        <v>54</v>
      </c>
      <c r="EE16" s="236">
        <v>53</v>
      </c>
      <c r="EF16" s="236">
        <v>38</v>
      </c>
      <c r="EG16" s="236">
        <v>38</v>
      </c>
      <c r="EH16" s="236">
        <v>39</v>
      </c>
      <c r="EI16" s="236">
        <v>46</v>
      </c>
      <c r="EJ16" s="236">
        <v>46</v>
      </c>
      <c r="EK16" s="236">
        <v>46</v>
      </c>
      <c r="EL16" s="236">
        <v>56</v>
      </c>
      <c r="EM16" s="236">
        <v>56</v>
      </c>
      <c r="EN16" s="236">
        <v>57</v>
      </c>
      <c r="EO16" s="236">
        <v>65</v>
      </c>
      <c r="EP16" s="236">
        <v>65</v>
      </c>
      <c r="EQ16" s="236">
        <v>64</v>
      </c>
      <c r="ER16" s="236">
        <v>74</v>
      </c>
      <c r="ES16" s="236">
        <v>68</v>
      </c>
      <c r="ET16" s="236">
        <v>12</v>
      </c>
      <c r="EU16" s="236">
        <v>12</v>
      </c>
      <c r="EV16" s="236">
        <v>12</v>
      </c>
      <c r="EW16" s="236">
        <v>13</v>
      </c>
      <c r="EX16" s="236">
        <v>27</v>
      </c>
      <c r="EY16" s="236">
        <v>27</v>
      </c>
      <c r="EZ16" s="236">
        <v>28</v>
      </c>
      <c r="FA16" s="236">
        <v>38</v>
      </c>
      <c r="FB16" s="236">
        <v>38</v>
      </c>
      <c r="FC16" s="236">
        <v>38</v>
      </c>
      <c r="FD16" s="236">
        <v>38</v>
      </c>
      <c r="FE16" s="236">
        <v>38</v>
      </c>
      <c r="FF16" s="236">
        <v>38</v>
      </c>
      <c r="FG16" s="236">
        <v>33</v>
      </c>
      <c r="FH16" s="236">
        <v>33</v>
      </c>
      <c r="FI16" s="236">
        <v>32</v>
      </c>
      <c r="FJ16" s="236">
        <v>25</v>
      </c>
      <c r="FK16" s="236">
        <v>25</v>
      </c>
      <c r="FL16" s="236">
        <v>25</v>
      </c>
      <c r="FM16" s="236">
        <v>38</v>
      </c>
      <c r="FN16" s="236">
        <v>38</v>
      </c>
      <c r="FO16" s="236">
        <v>40</v>
      </c>
      <c r="FP16" s="236">
        <v>45</v>
      </c>
      <c r="FQ16" s="236">
        <v>45</v>
      </c>
      <c r="FR16" s="236">
        <v>48</v>
      </c>
      <c r="FS16" s="236">
        <v>43</v>
      </c>
      <c r="FT16" s="236">
        <v>43</v>
      </c>
      <c r="FU16" s="236">
        <v>41</v>
      </c>
      <c r="FV16" s="236">
        <v>38</v>
      </c>
      <c r="FW16" s="236">
        <v>38</v>
      </c>
      <c r="FX16" s="236">
        <v>38</v>
      </c>
      <c r="FY16" s="236">
        <v>41</v>
      </c>
      <c r="FZ16" s="236">
        <v>41</v>
      </c>
      <c r="GA16" s="236">
        <v>42</v>
      </c>
      <c r="GB16" s="236">
        <v>33</v>
      </c>
      <c r="GC16" s="236">
        <v>33</v>
      </c>
      <c r="GD16" s="325">
        <f t="shared" si="1"/>
        <v>90</v>
      </c>
      <c r="GE16" s="325">
        <f t="shared" si="2"/>
        <v>66</v>
      </c>
      <c r="GF16" s="278">
        <f t="shared" si="3"/>
        <v>387</v>
      </c>
      <c r="GG16" s="278">
        <f t="shared" si="0"/>
        <v>403</v>
      </c>
      <c r="GH16" s="278">
        <f t="shared" si="4"/>
        <v>503</v>
      </c>
      <c r="GJ16" s="266"/>
    </row>
    <row r="17" spans="1:192">
      <c r="A17" s="171" t="str">
        <f>IF(I!$A$1=1,B17,C17)</f>
        <v>Пасажирський</v>
      </c>
      <c r="B17" s="209" t="s">
        <v>71</v>
      </c>
      <c r="C17" s="209" t="s">
        <v>163</v>
      </c>
      <c r="D17" s="236">
        <v>0</v>
      </c>
      <c r="E17" s="236">
        <v>0</v>
      </c>
      <c r="F17" s="236">
        <v>1</v>
      </c>
      <c r="G17" s="236">
        <v>0</v>
      </c>
      <c r="H17" s="236">
        <v>0</v>
      </c>
      <c r="I17" s="236">
        <v>1</v>
      </c>
      <c r="J17" s="236">
        <v>1</v>
      </c>
      <c r="K17" s="236">
        <v>1</v>
      </c>
      <c r="L17" s="236">
        <v>0</v>
      </c>
      <c r="M17" s="236">
        <v>0</v>
      </c>
      <c r="N17" s="236">
        <v>0</v>
      </c>
      <c r="O17" s="236">
        <v>0</v>
      </c>
      <c r="P17" s="236">
        <v>0</v>
      </c>
      <c r="Q17" s="236">
        <v>0</v>
      </c>
      <c r="R17" s="236">
        <v>0</v>
      </c>
      <c r="S17" s="236">
        <v>0</v>
      </c>
      <c r="T17" s="236">
        <v>0</v>
      </c>
      <c r="U17" s="236">
        <v>1</v>
      </c>
      <c r="V17" s="236">
        <v>0</v>
      </c>
      <c r="W17" s="236">
        <v>0</v>
      </c>
      <c r="X17" s="236">
        <v>1</v>
      </c>
      <c r="Y17" s="236">
        <v>0</v>
      </c>
      <c r="Z17" s="236">
        <v>0</v>
      </c>
      <c r="AA17" s="236">
        <v>1</v>
      </c>
      <c r="AB17" s="236">
        <v>0</v>
      </c>
      <c r="AC17" s="236">
        <v>0</v>
      </c>
      <c r="AD17" s="236">
        <v>1</v>
      </c>
      <c r="AE17" s="236">
        <v>0</v>
      </c>
      <c r="AF17" s="236">
        <v>0</v>
      </c>
      <c r="AG17" s="236">
        <v>1</v>
      </c>
      <c r="AH17" s="236">
        <v>1</v>
      </c>
      <c r="AI17" s="236">
        <v>1</v>
      </c>
      <c r="AJ17" s="236">
        <v>0</v>
      </c>
      <c r="AK17" s="236">
        <v>0</v>
      </c>
      <c r="AL17" s="236">
        <v>0</v>
      </c>
      <c r="AM17" s="236">
        <v>1</v>
      </c>
      <c r="AN17" s="236">
        <v>0</v>
      </c>
      <c r="AO17" s="236">
        <v>0</v>
      </c>
      <c r="AP17" s="236">
        <v>1</v>
      </c>
      <c r="AQ17" s="236">
        <v>0</v>
      </c>
      <c r="AR17" s="236">
        <v>0</v>
      </c>
      <c r="AS17" s="236">
        <v>1</v>
      </c>
      <c r="AT17" s="236">
        <v>1</v>
      </c>
      <c r="AU17" s="236">
        <v>1</v>
      </c>
      <c r="AV17" s="236">
        <v>0</v>
      </c>
      <c r="AW17" s="236">
        <v>0</v>
      </c>
      <c r="AX17" s="236">
        <v>0</v>
      </c>
      <c r="AY17" s="236">
        <v>1</v>
      </c>
      <c r="AZ17" s="236">
        <v>0</v>
      </c>
      <c r="BA17" s="236">
        <v>0</v>
      </c>
      <c r="BB17" s="236">
        <v>0</v>
      </c>
      <c r="BC17" s="236">
        <v>0</v>
      </c>
      <c r="BD17" s="236">
        <v>0</v>
      </c>
      <c r="BE17" s="236">
        <v>0</v>
      </c>
      <c r="BF17" s="236">
        <v>0</v>
      </c>
      <c r="BG17" s="236">
        <v>0</v>
      </c>
      <c r="BH17" s="236">
        <v>0</v>
      </c>
      <c r="BI17" s="236">
        <v>0</v>
      </c>
      <c r="BJ17" s="236">
        <v>0</v>
      </c>
      <c r="BK17" s="236">
        <v>0</v>
      </c>
      <c r="BL17" s="236">
        <v>0</v>
      </c>
      <c r="BM17" s="236">
        <v>0</v>
      </c>
      <c r="BN17" s="236">
        <v>0</v>
      </c>
      <c r="BO17" s="236">
        <v>0</v>
      </c>
      <c r="BP17" s="236">
        <v>0</v>
      </c>
      <c r="BQ17" s="236">
        <v>0</v>
      </c>
      <c r="BR17" s="236">
        <v>0</v>
      </c>
      <c r="BS17" s="236">
        <v>0</v>
      </c>
      <c r="BT17" s="236">
        <v>0</v>
      </c>
      <c r="BU17" s="236">
        <v>0</v>
      </c>
      <c r="BV17" s="236">
        <v>0</v>
      </c>
      <c r="BW17" s="236">
        <v>0</v>
      </c>
      <c r="BX17" s="236">
        <v>0</v>
      </c>
      <c r="BY17" s="236">
        <v>0</v>
      </c>
      <c r="BZ17" s="236">
        <v>0</v>
      </c>
      <c r="CA17" s="236">
        <v>0</v>
      </c>
      <c r="CB17" s="236">
        <v>0</v>
      </c>
      <c r="CC17" s="236">
        <v>0</v>
      </c>
      <c r="CD17" s="236">
        <v>0</v>
      </c>
      <c r="CE17" s="236">
        <v>0</v>
      </c>
      <c r="CF17" s="236">
        <v>0</v>
      </c>
      <c r="CG17" s="236">
        <v>0</v>
      </c>
      <c r="CH17" s="236">
        <v>0</v>
      </c>
      <c r="CI17" s="236">
        <v>0</v>
      </c>
      <c r="CJ17" s="236">
        <v>0</v>
      </c>
      <c r="CK17" s="236">
        <v>0</v>
      </c>
      <c r="CL17" s="236">
        <v>0</v>
      </c>
      <c r="CM17" s="236">
        <v>0</v>
      </c>
      <c r="CN17" s="236">
        <v>0</v>
      </c>
      <c r="CO17" s="236">
        <v>0</v>
      </c>
      <c r="CP17" s="236">
        <v>0</v>
      </c>
      <c r="CQ17" s="236">
        <v>0</v>
      </c>
      <c r="CR17" s="236">
        <v>0</v>
      </c>
      <c r="CS17" s="236">
        <v>0</v>
      </c>
      <c r="CT17" s="236">
        <v>0</v>
      </c>
      <c r="CU17" s="236">
        <v>0</v>
      </c>
      <c r="CV17" s="236">
        <v>2</v>
      </c>
      <c r="CW17" s="236">
        <v>2</v>
      </c>
      <c r="CX17" s="236">
        <v>2</v>
      </c>
      <c r="CY17" s="236">
        <v>0</v>
      </c>
      <c r="CZ17" s="236">
        <v>0</v>
      </c>
      <c r="DA17" s="236">
        <v>0</v>
      </c>
      <c r="DB17" s="236">
        <v>0</v>
      </c>
      <c r="DC17" s="236">
        <v>0</v>
      </c>
      <c r="DD17" s="236">
        <v>0</v>
      </c>
      <c r="DE17" s="236">
        <v>0</v>
      </c>
      <c r="DF17" s="236">
        <v>0</v>
      </c>
      <c r="DG17" s="236">
        <v>0</v>
      </c>
      <c r="DH17" s="236">
        <v>0</v>
      </c>
      <c r="DI17" s="236">
        <v>0</v>
      </c>
      <c r="DJ17" s="236">
        <v>0</v>
      </c>
      <c r="DK17" s="236">
        <v>0</v>
      </c>
      <c r="DL17" s="236">
        <v>0</v>
      </c>
      <c r="DM17" s="236">
        <v>0</v>
      </c>
      <c r="DN17" s="236">
        <v>0</v>
      </c>
      <c r="DO17" s="236">
        <v>0</v>
      </c>
      <c r="DP17" s="236">
        <v>0</v>
      </c>
      <c r="DQ17" s="236">
        <v>0</v>
      </c>
      <c r="DR17" s="236">
        <v>0</v>
      </c>
      <c r="DS17" s="236">
        <v>0</v>
      </c>
      <c r="DT17" s="236">
        <v>0</v>
      </c>
      <c r="DU17" s="236">
        <v>0</v>
      </c>
      <c r="DV17" s="236">
        <v>0</v>
      </c>
      <c r="DW17" s="236">
        <v>0</v>
      </c>
      <c r="DX17" s="236">
        <v>0</v>
      </c>
      <c r="DY17" s="236">
        <v>0</v>
      </c>
      <c r="DZ17" s="236">
        <v>0</v>
      </c>
      <c r="EA17" s="236">
        <v>0</v>
      </c>
      <c r="EB17" s="236">
        <v>0</v>
      </c>
      <c r="EC17" s="236">
        <v>0</v>
      </c>
      <c r="ED17" s="236">
        <v>0</v>
      </c>
      <c r="EE17" s="236">
        <v>0</v>
      </c>
      <c r="EF17" s="236">
        <v>0</v>
      </c>
      <c r="EG17" s="236">
        <v>0</v>
      </c>
      <c r="EH17" s="236">
        <v>0</v>
      </c>
      <c r="EI17" s="236">
        <v>0</v>
      </c>
      <c r="EJ17" s="236">
        <v>0</v>
      </c>
      <c r="EK17" s="236">
        <v>0</v>
      </c>
      <c r="EL17" s="236">
        <v>0</v>
      </c>
      <c r="EM17" s="236">
        <v>0</v>
      </c>
      <c r="EN17" s="236">
        <v>0</v>
      </c>
      <c r="EO17" s="236">
        <v>0</v>
      </c>
      <c r="EP17" s="236">
        <v>0</v>
      </c>
      <c r="EQ17" s="236">
        <v>0</v>
      </c>
      <c r="ER17" s="236">
        <v>0</v>
      </c>
      <c r="ES17" s="236">
        <v>0</v>
      </c>
      <c r="ET17" s="236">
        <v>0</v>
      </c>
      <c r="EU17" s="236">
        <v>0</v>
      </c>
      <c r="EV17" s="236">
        <v>0</v>
      </c>
      <c r="EW17" s="236">
        <v>0</v>
      </c>
      <c r="EX17" s="236">
        <v>0</v>
      </c>
      <c r="EY17" s="236">
        <v>0</v>
      </c>
      <c r="EZ17" s="236">
        <v>0</v>
      </c>
      <c r="FA17" s="236">
        <v>0</v>
      </c>
      <c r="FB17" s="236">
        <v>0</v>
      </c>
      <c r="FC17" s="236">
        <v>0</v>
      </c>
      <c r="FD17" s="236">
        <v>0</v>
      </c>
      <c r="FE17" s="236">
        <v>0</v>
      </c>
      <c r="FF17" s="236">
        <v>0</v>
      </c>
      <c r="FG17" s="236">
        <v>0</v>
      </c>
      <c r="FH17" s="236">
        <v>0</v>
      </c>
      <c r="FI17" s="236">
        <v>0</v>
      </c>
      <c r="FJ17" s="236">
        <v>0</v>
      </c>
      <c r="FK17" s="236">
        <v>0</v>
      </c>
      <c r="FL17" s="236">
        <v>0</v>
      </c>
      <c r="FM17" s="236">
        <v>0</v>
      </c>
      <c r="FN17" s="236">
        <v>0</v>
      </c>
      <c r="FO17" s="236">
        <v>0</v>
      </c>
      <c r="FP17" s="236">
        <v>0</v>
      </c>
      <c r="FQ17" s="236">
        <v>0</v>
      </c>
      <c r="FR17" s="236">
        <v>0</v>
      </c>
      <c r="FS17" s="236">
        <v>0</v>
      </c>
      <c r="FT17" s="236">
        <v>0</v>
      </c>
      <c r="FU17" s="236">
        <v>0</v>
      </c>
      <c r="FV17" s="236">
        <v>0</v>
      </c>
      <c r="FW17" s="236">
        <v>0</v>
      </c>
      <c r="FX17" s="236">
        <v>0</v>
      </c>
      <c r="FY17" s="236">
        <v>0</v>
      </c>
      <c r="FZ17" s="236">
        <v>0</v>
      </c>
      <c r="GA17" s="236">
        <v>0</v>
      </c>
      <c r="GB17" s="236">
        <v>0</v>
      </c>
      <c r="GC17" s="236">
        <v>0</v>
      </c>
      <c r="GD17" s="325">
        <f t="shared" si="1"/>
        <v>0</v>
      </c>
      <c r="GE17" s="325">
        <f t="shared" si="2"/>
        <v>0</v>
      </c>
      <c r="GF17" s="278">
        <f t="shared" si="3"/>
        <v>0</v>
      </c>
      <c r="GG17" s="278">
        <f t="shared" si="0"/>
        <v>0</v>
      </c>
      <c r="GH17" s="278">
        <f t="shared" si="4"/>
        <v>0</v>
      </c>
      <c r="GJ17" s="266"/>
    </row>
    <row r="18" spans="1:192">
      <c r="A18" s="171" t="str">
        <f>IF(I!$A$1=1,B18,C18)</f>
        <v>Вантажний</v>
      </c>
      <c r="B18" s="209" t="s">
        <v>72</v>
      </c>
      <c r="C18" s="209" t="s">
        <v>164</v>
      </c>
      <c r="D18" s="236">
        <v>3</v>
      </c>
      <c r="E18" s="236">
        <v>3</v>
      </c>
      <c r="F18" s="236">
        <v>3</v>
      </c>
      <c r="G18" s="236">
        <v>3</v>
      </c>
      <c r="H18" s="236">
        <v>3</v>
      </c>
      <c r="I18" s="236">
        <v>4</v>
      </c>
      <c r="J18" s="236">
        <v>4</v>
      </c>
      <c r="K18" s="236">
        <v>4</v>
      </c>
      <c r="L18" s="236">
        <v>4</v>
      </c>
      <c r="M18" s="236">
        <v>6</v>
      </c>
      <c r="N18" s="236">
        <v>6</v>
      </c>
      <c r="O18" s="236">
        <v>5</v>
      </c>
      <c r="P18" s="236">
        <v>5</v>
      </c>
      <c r="Q18" s="236">
        <v>5</v>
      </c>
      <c r="R18" s="236">
        <v>4</v>
      </c>
      <c r="S18" s="236">
        <v>4</v>
      </c>
      <c r="T18" s="236">
        <v>4</v>
      </c>
      <c r="U18" s="236">
        <v>3</v>
      </c>
      <c r="V18" s="236">
        <v>4</v>
      </c>
      <c r="W18" s="236">
        <v>4</v>
      </c>
      <c r="X18" s="236">
        <v>5</v>
      </c>
      <c r="Y18" s="236">
        <v>4</v>
      </c>
      <c r="Z18" s="236">
        <v>4</v>
      </c>
      <c r="AA18" s="236">
        <v>4</v>
      </c>
      <c r="AB18" s="236">
        <v>4</v>
      </c>
      <c r="AC18" s="236">
        <v>4</v>
      </c>
      <c r="AD18" s="236">
        <v>3</v>
      </c>
      <c r="AE18" s="236">
        <v>3</v>
      </c>
      <c r="AF18" s="236">
        <v>3</v>
      </c>
      <c r="AG18" s="236">
        <v>4</v>
      </c>
      <c r="AH18" s="236">
        <v>3</v>
      </c>
      <c r="AI18" s="236">
        <v>3</v>
      </c>
      <c r="AJ18" s="236">
        <v>3</v>
      </c>
      <c r="AK18" s="236">
        <v>3</v>
      </c>
      <c r="AL18" s="236">
        <v>3</v>
      </c>
      <c r="AM18" s="236">
        <v>2</v>
      </c>
      <c r="AN18" s="236">
        <v>5</v>
      </c>
      <c r="AO18" s="236">
        <v>5</v>
      </c>
      <c r="AP18" s="236">
        <v>4</v>
      </c>
      <c r="AQ18" s="236">
        <v>4</v>
      </c>
      <c r="AR18" s="236">
        <v>4</v>
      </c>
      <c r="AS18" s="236">
        <v>4</v>
      </c>
      <c r="AT18" s="236">
        <v>4</v>
      </c>
      <c r="AU18" s="236">
        <v>4</v>
      </c>
      <c r="AV18" s="236">
        <v>5</v>
      </c>
      <c r="AW18" s="236">
        <v>5</v>
      </c>
      <c r="AX18" s="236">
        <v>5</v>
      </c>
      <c r="AY18" s="236">
        <v>5</v>
      </c>
      <c r="AZ18" s="236">
        <v>4</v>
      </c>
      <c r="BA18" s="236">
        <v>4</v>
      </c>
      <c r="BB18" s="236">
        <v>3</v>
      </c>
      <c r="BC18" s="236">
        <v>3</v>
      </c>
      <c r="BD18" s="236">
        <v>3</v>
      </c>
      <c r="BE18" s="236">
        <v>2</v>
      </c>
      <c r="BF18" s="236">
        <v>3</v>
      </c>
      <c r="BG18" s="236">
        <v>3</v>
      </c>
      <c r="BH18" s="236">
        <v>2</v>
      </c>
      <c r="BI18" s="236">
        <v>2</v>
      </c>
      <c r="BJ18" s="236">
        <v>2</v>
      </c>
      <c r="BK18" s="236">
        <v>3</v>
      </c>
      <c r="BL18" s="236">
        <v>2</v>
      </c>
      <c r="BM18" s="236">
        <v>2</v>
      </c>
      <c r="BN18" s="236">
        <v>1</v>
      </c>
      <c r="BO18" s="236">
        <v>2</v>
      </c>
      <c r="BP18" s="236">
        <v>2</v>
      </c>
      <c r="BQ18" s="236">
        <v>1</v>
      </c>
      <c r="BR18" s="236">
        <v>1</v>
      </c>
      <c r="BS18" s="236">
        <v>1</v>
      </c>
      <c r="BT18" s="236">
        <v>0</v>
      </c>
      <c r="BU18" s="236">
        <v>1</v>
      </c>
      <c r="BV18" s="236">
        <v>1</v>
      </c>
      <c r="BW18" s="236">
        <v>0</v>
      </c>
      <c r="BX18" s="236">
        <v>1</v>
      </c>
      <c r="BY18" s="236">
        <v>1</v>
      </c>
      <c r="BZ18" s="236">
        <v>0</v>
      </c>
      <c r="CA18" s="236">
        <v>2</v>
      </c>
      <c r="CB18" s="236">
        <v>2</v>
      </c>
      <c r="CC18" s="236">
        <v>3</v>
      </c>
      <c r="CD18" s="236">
        <v>4</v>
      </c>
      <c r="CE18" s="236">
        <v>4</v>
      </c>
      <c r="CF18" s="236">
        <v>4</v>
      </c>
      <c r="CG18" s="236">
        <v>4</v>
      </c>
      <c r="CH18" s="236">
        <v>4</v>
      </c>
      <c r="CI18" s="236">
        <v>3</v>
      </c>
      <c r="CJ18" s="236">
        <v>3</v>
      </c>
      <c r="CK18" s="236">
        <v>3</v>
      </c>
      <c r="CL18" s="236">
        <v>2</v>
      </c>
      <c r="CM18" s="236">
        <v>4</v>
      </c>
      <c r="CN18" s="236">
        <v>4</v>
      </c>
      <c r="CO18" s="236">
        <v>3</v>
      </c>
      <c r="CP18" s="236">
        <v>4</v>
      </c>
      <c r="CQ18" s="236">
        <v>4</v>
      </c>
      <c r="CR18" s="236">
        <v>3</v>
      </c>
      <c r="CS18" s="236">
        <v>4</v>
      </c>
      <c r="CT18" s="236">
        <v>4</v>
      </c>
      <c r="CU18" s="236">
        <v>5</v>
      </c>
      <c r="CV18" s="236">
        <v>2</v>
      </c>
      <c r="CW18" s="236">
        <v>2</v>
      </c>
      <c r="CX18" s="236">
        <v>3</v>
      </c>
      <c r="CY18" s="236">
        <v>2</v>
      </c>
      <c r="CZ18" s="236">
        <v>2</v>
      </c>
      <c r="DA18" s="236">
        <v>1</v>
      </c>
      <c r="DB18" s="236">
        <v>2</v>
      </c>
      <c r="DC18" s="236">
        <v>2</v>
      </c>
      <c r="DD18" s="236">
        <v>3</v>
      </c>
      <c r="DE18" s="236">
        <v>3</v>
      </c>
      <c r="DF18" s="236">
        <v>3</v>
      </c>
      <c r="DG18" s="236">
        <v>3</v>
      </c>
      <c r="DH18" s="236">
        <v>3</v>
      </c>
      <c r="DI18" s="236">
        <v>3</v>
      </c>
      <c r="DJ18" s="236">
        <v>2</v>
      </c>
      <c r="DK18" s="236">
        <v>2</v>
      </c>
      <c r="DL18" s="236">
        <v>2</v>
      </c>
      <c r="DM18" s="236">
        <v>2</v>
      </c>
      <c r="DN18" s="236">
        <v>3</v>
      </c>
      <c r="DO18" s="236">
        <v>3</v>
      </c>
      <c r="DP18" s="236">
        <v>4</v>
      </c>
      <c r="DQ18" s="236">
        <v>4</v>
      </c>
      <c r="DR18" s="236">
        <v>4</v>
      </c>
      <c r="DS18" s="236">
        <v>5</v>
      </c>
      <c r="DT18" s="236">
        <v>3</v>
      </c>
      <c r="DU18" s="236">
        <v>3</v>
      </c>
      <c r="DV18" s="236">
        <v>3</v>
      </c>
      <c r="DW18" s="236">
        <v>2</v>
      </c>
      <c r="DX18" s="236">
        <v>2</v>
      </c>
      <c r="DY18" s="236">
        <v>3</v>
      </c>
      <c r="DZ18" s="236">
        <v>3</v>
      </c>
      <c r="EA18" s="236">
        <v>3</v>
      </c>
      <c r="EB18" s="236">
        <v>2</v>
      </c>
      <c r="EC18" s="236">
        <v>4</v>
      </c>
      <c r="ED18" s="236">
        <v>4</v>
      </c>
      <c r="EE18" s="236">
        <v>3</v>
      </c>
      <c r="EF18" s="236">
        <v>3</v>
      </c>
      <c r="EG18" s="236">
        <v>3</v>
      </c>
      <c r="EH18" s="236">
        <v>3</v>
      </c>
      <c r="EI18" s="236">
        <v>3</v>
      </c>
      <c r="EJ18" s="236">
        <v>3</v>
      </c>
      <c r="EK18" s="236">
        <v>4</v>
      </c>
      <c r="EL18" s="236">
        <v>3</v>
      </c>
      <c r="EM18" s="236">
        <v>3</v>
      </c>
      <c r="EN18" s="236">
        <v>3</v>
      </c>
      <c r="EO18" s="236">
        <v>5</v>
      </c>
      <c r="EP18" s="236">
        <v>5</v>
      </c>
      <c r="EQ18" s="236">
        <v>5</v>
      </c>
      <c r="ER18" s="236">
        <v>4</v>
      </c>
      <c r="ES18" s="236">
        <v>4</v>
      </c>
      <c r="ET18" s="236">
        <v>4</v>
      </c>
      <c r="EU18" s="236">
        <v>2</v>
      </c>
      <c r="EV18" s="236">
        <v>2</v>
      </c>
      <c r="EW18" s="236">
        <v>2</v>
      </c>
      <c r="EX18" s="236">
        <v>2</v>
      </c>
      <c r="EY18" s="236">
        <v>2</v>
      </c>
      <c r="EZ18" s="236">
        <v>2</v>
      </c>
      <c r="FA18" s="236">
        <v>3</v>
      </c>
      <c r="FB18" s="236">
        <v>3</v>
      </c>
      <c r="FC18" s="236">
        <v>2</v>
      </c>
      <c r="FD18" s="236">
        <v>2</v>
      </c>
      <c r="FE18" s="236">
        <v>2</v>
      </c>
      <c r="FF18" s="236">
        <v>2</v>
      </c>
      <c r="FG18" s="236">
        <v>3</v>
      </c>
      <c r="FH18" s="236">
        <v>3</v>
      </c>
      <c r="FI18" s="236">
        <v>1</v>
      </c>
      <c r="FJ18" s="236">
        <v>2</v>
      </c>
      <c r="FK18" s="236">
        <v>2</v>
      </c>
      <c r="FL18" s="236">
        <v>2</v>
      </c>
      <c r="FM18" s="236">
        <v>2</v>
      </c>
      <c r="FN18" s="236">
        <v>2</v>
      </c>
      <c r="FO18" s="236">
        <v>3</v>
      </c>
      <c r="FP18" s="236">
        <v>1</v>
      </c>
      <c r="FQ18" s="236">
        <v>2</v>
      </c>
      <c r="FR18" s="236">
        <v>2</v>
      </c>
      <c r="FS18" s="236">
        <v>2</v>
      </c>
      <c r="FT18" s="236">
        <v>2</v>
      </c>
      <c r="FU18" s="236">
        <v>1</v>
      </c>
      <c r="FV18" s="236">
        <v>2</v>
      </c>
      <c r="FW18" s="236">
        <v>2</v>
      </c>
      <c r="FX18" s="236">
        <v>1</v>
      </c>
      <c r="FY18" s="236">
        <v>1</v>
      </c>
      <c r="FZ18" s="236">
        <v>1</v>
      </c>
      <c r="GA18" s="236">
        <v>2</v>
      </c>
      <c r="GB18" s="236">
        <v>3</v>
      </c>
      <c r="GC18" s="236">
        <v>2</v>
      </c>
      <c r="GD18" s="325">
        <f t="shared" si="1"/>
        <v>3</v>
      </c>
      <c r="GE18" s="325">
        <f t="shared" si="2"/>
        <v>5</v>
      </c>
      <c r="GF18" s="278">
        <f t="shared" si="3"/>
        <v>32</v>
      </c>
      <c r="GG18" s="278">
        <f t="shared" si="0"/>
        <v>26</v>
      </c>
      <c r="GH18" s="278">
        <f t="shared" si="4"/>
        <v>19</v>
      </c>
      <c r="GJ18" s="266"/>
    </row>
    <row r="19" spans="1:192">
      <c r="A19" s="171" t="str">
        <f>IF(I!$A$1=1,B19,C19)</f>
        <v>Інший</v>
      </c>
      <c r="B19" s="209" t="s">
        <v>73</v>
      </c>
      <c r="C19" s="209" t="s">
        <v>165</v>
      </c>
      <c r="D19" s="236">
        <v>95</v>
      </c>
      <c r="E19" s="236">
        <v>95</v>
      </c>
      <c r="F19" s="236">
        <v>94</v>
      </c>
      <c r="G19" s="236">
        <v>106</v>
      </c>
      <c r="H19" s="236">
        <v>106</v>
      </c>
      <c r="I19" s="236">
        <v>107</v>
      </c>
      <c r="J19" s="236">
        <v>102</v>
      </c>
      <c r="K19" s="236">
        <v>102</v>
      </c>
      <c r="L19" s="236">
        <v>101</v>
      </c>
      <c r="M19" s="236">
        <v>91</v>
      </c>
      <c r="N19" s="236">
        <v>91</v>
      </c>
      <c r="O19" s="236">
        <v>90</v>
      </c>
      <c r="P19" s="236">
        <v>93</v>
      </c>
      <c r="Q19" s="236">
        <v>93</v>
      </c>
      <c r="R19" s="236">
        <v>93</v>
      </c>
      <c r="S19" s="236">
        <v>99</v>
      </c>
      <c r="T19" s="236">
        <v>99</v>
      </c>
      <c r="U19" s="236">
        <v>100</v>
      </c>
      <c r="V19" s="236">
        <v>100</v>
      </c>
      <c r="W19" s="236">
        <v>100</v>
      </c>
      <c r="X19" s="236">
        <v>101</v>
      </c>
      <c r="Y19" s="236">
        <v>93</v>
      </c>
      <c r="Z19" s="236">
        <v>93</v>
      </c>
      <c r="AA19" s="236">
        <v>94</v>
      </c>
      <c r="AB19" s="236">
        <v>91</v>
      </c>
      <c r="AC19" s="236">
        <v>91</v>
      </c>
      <c r="AD19" s="236">
        <v>95</v>
      </c>
      <c r="AE19" s="236">
        <v>102</v>
      </c>
      <c r="AF19" s="236">
        <v>102</v>
      </c>
      <c r="AG19" s="236">
        <v>105</v>
      </c>
      <c r="AH19" s="236">
        <v>94</v>
      </c>
      <c r="AI19" s="236">
        <v>94</v>
      </c>
      <c r="AJ19" s="236">
        <v>96</v>
      </c>
      <c r="AK19" s="236">
        <v>108</v>
      </c>
      <c r="AL19" s="236">
        <v>108</v>
      </c>
      <c r="AM19" s="236">
        <v>112</v>
      </c>
      <c r="AN19" s="236">
        <v>87</v>
      </c>
      <c r="AO19" s="236">
        <v>87</v>
      </c>
      <c r="AP19" s="236">
        <v>89</v>
      </c>
      <c r="AQ19" s="236">
        <v>86</v>
      </c>
      <c r="AR19" s="236">
        <v>86</v>
      </c>
      <c r="AS19" s="236">
        <v>87</v>
      </c>
      <c r="AT19" s="236">
        <v>88</v>
      </c>
      <c r="AU19" s="236">
        <v>88</v>
      </c>
      <c r="AV19" s="236">
        <v>89</v>
      </c>
      <c r="AW19" s="236">
        <v>91</v>
      </c>
      <c r="AX19" s="236">
        <v>91</v>
      </c>
      <c r="AY19" s="236">
        <v>96</v>
      </c>
      <c r="AZ19" s="236">
        <v>75</v>
      </c>
      <c r="BA19" s="236">
        <v>75</v>
      </c>
      <c r="BB19" s="236">
        <v>78</v>
      </c>
      <c r="BC19" s="236">
        <v>59</v>
      </c>
      <c r="BD19" s="236">
        <v>59</v>
      </c>
      <c r="BE19" s="236">
        <v>62</v>
      </c>
      <c r="BF19" s="236">
        <v>69</v>
      </c>
      <c r="BG19" s="236">
        <v>69</v>
      </c>
      <c r="BH19" s="236">
        <v>70</v>
      </c>
      <c r="BI19" s="236">
        <v>67</v>
      </c>
      <c r="BJ19" s="236">
        <v>67</v>
      </c>
      <c r="BK19" s="236">
        <v>68</v>
      </c>
      <c r="BL19" s="236">
        <v>62</v>
      </c>
      <c r="BM19" s="236">
        <v>62</v>
      </c>
      <c r="BN19" s="236">
        <v>63</v>
      </c>
      <c r="BO19" s="236">
        <v>60</v>
      </c>
      <c r="BP19" s="236">
        <v>60</v>
      </c>
      <c r="BQ19" s="236">
        <v>61</v>
      </c>
      <c r="BR19" s="236">
        <v>57</v>
      </c>
      <c r="BS19" s="236">
        <v>57</v>
      </c>
      <c r="BT19" s="236">
        <v>59</v>
      </c>
      <c r="BU19" s="236">
        <v>59</v>
      </c>
      <c r="BV19" s="236">
        <v>59</v>
      </c>
      <c r="BW19" s="236">
        <v>62</v>
      </c>
      <c r="BX19" s="236">
        <v>48</v>
      </c>
      <c r="BY19" s="236">
        <v>48</v>
      </c>
      <c r="BZ19" s="236">
        <v>49</v>
      </c>
      <c r="CA19" s="236">
        <v>51</v>
      </c>
      <c r="CB19" s="236">
        <v>49</v>
      </c>
      <c r="CC19" s="236">
        <v>49</v>
      </c>
      <c r="CD19" s="236">
        <v>54</v>
      </c>
      <c r="CE19" s="236">
        <v>54</v>
      </c>
      <c r="CF19" s="236">
        <v>55</v>
      </c>
      <c r="CG19" s="236">
        <v>57</v>
      </c>
      <c r="CH19" s="236">
        <v>57</v>
      </c>
      <c r="CI19" s="236">
        <v>60</v>
      </c>
      <c r="CJ19" s="236">
        <v>51</v>
      </c>
      <c r="CK19" s="236">
        <v>51</v>
      </c>
      <c r="CL19" s="236">
        <v>50</v>
      </c>
      <c r="CM19" s="236">
        <v>48</v>
      </c>
      <c r="CN19" s="236">
        <v>48</v>
      </c>
      <c r="CO19" s="236">
        <v>47</v>
      </c>
      <c r="CP19" s="236">
        <v>42</v>
      </c>
      <c r="CQ19" s="236">
        <v>42</v>
      </c>
      <c r="CR19" s="236">
        <v>41</v>
      </c>
      <c r="CS19" s="236">
        <v>49</v>
      </c>
      <c r="CT19" s="236">
        <v>49</v>
      </c>
      <c r="CU19" s="236">
        <v>50</v>
      </c>
      <c r="CV19" s="236">
        <v>40</v>
      </c>
      <c r="CW19" s="236">
        <v>40</v>
      </c>
      <c r="CX19" s="236">
        <v>40</v>
      </c>
      <c r="CY19" s="236">
        <v>41</v>
      </c>
      <c r="CZ19" s="236">
        <v>41</v>
      </c>
      <c r="DA19" s="236">
        <v>40</v>
      </c>
      <c r="DB19" s="236">
        <v>38</v>
      </c>
      <c r="DC19" s="236">
        <v>38</v>
      </c>
      <c r="DD19" s="236">
        <v>39</v>
      </c>
      <c r="DE19" s="236">
        <v>44</v>
      </c>
      <c r="DF19" s="236">
        <v>44</v>
      </c>
      <c r="DG19" s="236">
        <v>43</v>
      </c>
      <c r="DH19" s="236">
        <v>45</v>
      </c>
      <c r="DI19" s="236">
        <v>45</v>
      </c>
      <c r="DJ19" s="236">
        <v>44</v>
      </c>
      <c r="DK19" s="236">
        <v>41</v>
      </c>
      <c r="DL19" s="236">
        <v>41</v>
      </c>
      <c r="DM19" s="236">
        <v>41</v>
      </c>
      <c r="DN19" s="236">
        <v>47</v>
      </c>
      <c r="DO19" s="236">
        <v>47</v>
      </c>
      <c r="DP19" s="236">
        <v>47</v>
      </c>
      <c r="DQ19" s="236">
        <v>54</v>
      </c>
      <c r="DR19" s="236">
        <v>54</v>
      </c>
      <c r="DS19" s="236">
        <v>53</v>
      </c>
      <c r="DT19" s="236">
        <v>47</v>
      </c>
      <c r="DU19" s="236">
        <v>47</v>
      </c>
      <c r="DV19" s="236">
        <v>46</v>
      </c>
      <c r="DW19" s="236">
        <v>45</v>
      </c>
      <c r="DX19" s="236">
        <v>45</v>
      </c>
      <c r="DY19" s="236">
        <v>46</v>
      </c>
      <c r="DZ19" s="236">
        <v>48</v>
      </c>
      <c r="EA19" s="236">
        <v>48</v>
      </c>
      <c r="EB19" s="236">
        <v>48</v>
      </c>
      <c r="EC19" s="236">
        <v>50</v>
      </c>
      <c r="ED19" s="236">
        <v>50</v>
      </c>
      <c r="EE19" s="236">
        <v>50</v>
      </c>
      <c r="EF19" s="236">
        <v>35</v>
      </c>
      <c r="EG19" s="236">
        <v>35</v>
      </c>
      <c r="EH19" s="236">
        <v>36</v>
      </c>
      <c r="EI19" s="236">
        <v>43</v>
      </c>
      <c r="EJ19" s="236">
        <v>43</v>
      </c>
      <c r="EK19" s="236">
        <v>42</v>
      </c>
      <c r="EL19" s="236">
        <v>53</v>
      </c>
      <c r="EM19" s="236">
        <v>53</v>
      </c>
      <c r="EN19" s="236">
        <v>54</v>
      </c>
      <c r="EO19" s="236">
        <v>60</v>
      </c>
      <c r="EP19" s="236">
        <v>60</v>
      </c>
      <c r="EQ19" s="236">
        <v>59</v>
      </c>
      <c r="ER19" s="236">
        <v>70</v>
      </c>
      <c r="ES19" s="236">
        <v>64</v>
      </c>
      <c r="ET19" s="236">
        <v>8</v>
      </c>
      <c r="EU19" s="236">
        <v>10</v>
      </c>
      <c r="EV19" s="236">
        <v>10</v>
      </c>
      <c r="EW19" s="236">
        <v>11</v>
      </c>
      <c r="EX19" s="236">
        <v>25</v>
      </c>
      <c r="EY19" s="236">
        <v>25</v>
      </c>
      <c r="EZ19" s="236">
        <v>26</v>
      </c>
      <c r="FA19" s="236">
        <v>35</v>
      </c>
      <c r="FB19" s="236">
        <v>35</v>
      </c>
      <c r="FC19" s="236">
        <v>36</v>
      </c>
      <c r="FD19" s="236">
        <v>36</v>
      </c>
      <c r="FE19" s="236">
        <v>36</v>
      </c>
      <c r="FF19" s="236">
        <v>36</v>
      </c>
      <c r="FG19" s="236">
        <v>30</v>
      </c>
      <c r="FH19" s="236">
        <v>30</v>
      </c>
      <c r="FI19" s="236">
        <v>31</v>
      </c>
      <c r="FJ19" s="236">
        <v>23</v>
      </c>
      <c r="FK19" s="236">
        <v>23</v>
      </c>
      <c r="FL19" s="236">
        <v>23</v>
      </c>
      <c r="FM19" s="236">
        <v>36</v>
      </c>
      <c r="FN19" s="236">
        <v>36</v>
      </c>
      <c r="FO19" s="236">
        <v>37</v>
      </c>
      <c r="FP19" s="236">
        <v>44</v>
      </c>
      <c r="FQ19" s="236">
        <v>43</v>
      </c>
      <c r="FR19" s="236">
        <v>46</v>
      </c>
      <c r="FS19" s="236">
        <v>41</v>
      </c>
      <c r="FT19" s="236">
        <v>41</v>
      </c>
      <c r="FU19" s="236">
        <v>40</v>
      </c>
      <c r="FV19" s="236">
        <v>36</v>
      </c>
      <c r="FW19" s="236">
        <v>36</v>
      </c>
      <c r="FX19" s="236">
        <v>37</v>
      </c>
      <c r="FY19" s="236">
        <v>40</v>
      </c>
      <c r="FZ19" s="236">
        <v>40</v>
      </c>
      <c r="GA19" s="236">
        <v>40</v>
      </c>
      <c r="GB19" s="236">
        <v>30</v>
      </c>
      <c r="GC19" s="236">
        <v>31</v>
      </c>
      <c r="GD19" s="325">
        <f t="shared" si="1"/>
        <v>87</v>
      </c>
      <c r="GE19" s="325">
        <f t="shared" si="2"/>
        <v>61</v>
      </c>
      <c r="GF19" s="278">
        <f t="shared" si="3"/>
        <v>355</v>
      </c>
      <c r="GG19" s="278">
        <f t="shared" si="0"/>
        <v>377</v>
      </c>
      <c r="GH19" s="278">
        <f t="shared" si="4"/>
        <v>484</v>
      </c>
      <c r="GJ19" s="266"/>
    </row>
    <row r="20" spans="1:192">
      <c r="A20" s="172" t="str">
        <f>IF(I!$A$1=1,B20,C20)</f>
        <v>Повітряний транспорт</v>
      </c>
      <c r="B20" s="210" t="s">
        <v>75</v>
      </c>
      <c r="C20" s="210" t="s">
        <v>167</v>
      </c>
      <c r="D20" s="236">
        <v>76</v>
      </c>
      <c r="E20" s="236">
        <v>73</v>
      </c>
      <c r="F20" s="236">
        <v>87</v>
      </c>
      <c r="G20" s="236">
        <v>87</v>
      </c>
      <c r="H20" s="236">
        <v>87</v>
      </c>
      <c r="I20" s="236">
        <v>99</v>
      </c>
      <c r="J20" s="236">
        <v>113</v>
      </c>
      <c r="K20" s="236">
        <v>118</v>
      </c>
      <c r="L20" s="236">
        <v>107</v>
      </c>
      <c r="M20" s="236">
        <v>110</v>
      </c>
      <c r="N20" s="236">
        <v>110</v>
      </c>
      <c r="O20" s="236">
        <v>109</v>
      </c>
      <c r="P20" s="236">
        <v>101</v>
      </c>
      <c r="Q20" s="236">
        <v>101</v>
      </c>
      <c r="R20" s="236">
        <v>101</v>
      </c>
      <c r="S20" s="236">
        <v>125</v>
      </c>
      <c r="T20" s="236">
        <v>125</v>
      </c>
      <c r="U20" s="236">
        <v>125</v>
      </c>
      <c r="V20" s="236">
        <v>146</v>
      </c>
      <c r="W20" s="236">
        <v>146</v>
      </c>
      <c r="X20" s="236">
        <v>145</v>
      </c>
      <c r="Y20" s="236">
        <v>129</v>
      </c>
      <c r="Z20" s="236">
        <v>129</v>
      </c>
      <c r="AA20" s="236">
        <v>130</v>
      </c>
      <c r="AB20" s="236">
        <v>106</v>
      </c>
      <c r="AC20" s="236">
        <v>106</v>
      </c>
      <c r="AD20" s="236">
        <v>110</v>
      </c>
      <c r="AE20" s="236">
        <v>130</v>
      </c>
      <c r="AF20" s="236">
        <v>130</v>
      </c>
      <c r="AG20" s="236">
        <v>133</v>
      </c>
      <c r="AH20" s="236">
        <v>140</v>
      </c>
      <c r="AI20" s="236">
        <v>140</v>
      </c>
      <c r="AJ20" s="236">
        <v>141</v>
      </c>
      <c r="AK20" s="236">
        <v>124</v>
      </c>
      <c r="AL20" s="236">
        <v>124</v>
      </c>
      <c r="AM20" s="236">
        <v>126</v>
      </c>
      <c r="AN20" s="236">
        <v>103</v>
      </c>
      <c r="AO20" s="236">
        <v>103</v>
      </c>
      <c r="AP20" s="236">
        <v>107</v>
      </c>
      <c r="AQ20" s="236">
        <v>106</v>
      </c>
      <c r="AR20" s="236">
        <v>106</v>
      </c>
      <c r="AS20" s="236">
        <v>108</v>
      </c>
      <c r="AT20" s="236">
        <v>117</v>
      </c>
      <c r="AU20" s="236">
        <v>117</v>
      </c>
      <c r="AV20" s="236">
        <v>121</v>
      </c>
      <c r="AW20" s="236">
        <v>114</v>
      </c>
      <c r="AX20" s="236">
        <v>114</v>
      </c>
      <c r="AY20" s="236">
        <v>118</v>
      </c>
      <c r="AZ20" s="236">
        <v>88</v>
      </c>
      <c r="BA20" s="236">
        <v>88</v>
      </c>
      <c r="BB20" s="236">
        <v>92</v>
      </c>
      <c r="BC20" s="236">
        <v>86</v>
      </c>
      <c r="BD20" s="236">
        <v>86</v>
      </c>
      <c r="BE20" s="236">
        <v>89</v>
      </c>
      <c r="BF20" s="236">
        <v>103</v>
      </c>
      <c r="BG20" s="236">
        <v>103</v>
      </c>
      <c r="BH20" s="236">
        <v>106</v>
      </c>
      <c r="BI20" s="236">
        <v>76</v>
      </c>
      <c r="BJ20" s="236">
        <v>76</v>
      </c>
      <c r="BK20" s="236">
        <v>79</v>
      </c>
      <c r="BL20" s="236">
        <v>59</v>
      </c>
      <c r="BM20" s="236">
        <v>59</v>
      </c>
      <c r="BN20" s="236">
        <v>61</v>
      </c>
      <c r="BO20" s="236">
        <v>67</v>
      </c>
      <c r="BP20" s="236">
        <v>67</v>
      </c>
      <c r="BQ20" s="236">
        <v>70</v>
      </c>
      <c r="BR20" s="236">
        <v>84</v>
      </c>
      <c r="BS20" s="236">
        <v>84</v>
      </c>
      <c r="BT20" s="236">
        <v>88</v>
      </c>
      <c r="BU20" s="236">
        <v>72</v>
      </c>
      <c r="BV20" s="236">
        <v>72</v>
      </c>
      <c r="BW20" s="236">
        <v>72</v>
      </c>
      <c r="BX20" s="236">
        <v>60</v>
      </c>
      <c r="BY20" s="236">
        <v>60</v>
      </c>
      <c r="BZ20" s="236">
        <v>61</v>
      </c>
      <c r="CA20" s="236">
        <v>72</v>
      </c>
      <c r="CB20" s="236">
        <v>72</v>
      </c>
      <c r="CC20" s="236">
        <v>74</v>
      </c>
      <c r="CD20" s="236">
        <v>88</v>
      </c>
      <c r="CE20" s="236">
        <v>88</v>
      </c>
      <c r="CF20" s="236">
        <v>91</v>
      </c>
      <c r="CG20" s="236">
        <v>72</v>
      </c>
      <c r="CH20" s="236">
        <v>72</v>
      </c>
      <c r="CI20" s="236">
        <v>73</v>
      </c>
      <c r="CJ20" s="236">
        <v>64</v>
      </c>
      <c r="CK20" s="236">
        <v>64</v>
      </c>
      <c r="CL20" s="236">
        <v>67</v>
      </c>
      <c r="CM20" s="236">
        <v>85</v>
      </c>
      <c r="CN20" s="236">
        <v>85</v>
      </c>
      <c r="CO20" s="236">
        <v>85</v>
      </c>
      <c r="CP20" s="236">
        <v>119</v>
      </c>
      <c r="CQ20" s="236">
        <v>119</v>
      </c>
      <c r="CR20" s="236">
        <v>120</v>
      </c>
      <c r="CS20" s="236">
        <v>95</v>
      </c>
      <c r="CT20" s="236">
        <v>95</v>
      </c>
      <c r="CU20" s="236">
        <v>94</v>
      </c>
      <c r="CV20" s="236">
        <v>74</v>
      </c>
      <c r="CW20" s="236">
        <v>74</v>
      </c>
      <c r="CX20" s="236">
        <v>75</v>
      </c>
      <c r="CY20" s="236">
        <v>102</v>
      </c>
      <c r="CZ20" s="236">
        <v>102</v>
      </c>
      <c r="DA20" s="236">
        <v>102</v>
      </c>
      <c r="DB20" s="236">
        <v>125</v>
      </c>
      <c r="DC20" s="236">
        <v>125</v>
      </c>
      <c r="DD20" s="236">
        <v>126</v>
      </c>
      <c r="DE20" s="236">
        <v>105</v>
      </c>
      <c r="DF20" s="236">
        <v>105</v>
      </c>
      <c r="DG20" s="236">
        <v>106</v>
      </c>
      <c r="DH20" s="236">
        <v>93</v>
      </c>
      <c r="DI20" s="236">
        <v>93</v>
      </c>
      <c r="DJ20" s="236">
        <v>90</v>
      </c>
      <c r="DK20" s="236">
        <v>120</v>
      </c>
      <c r="DL20" s="236">
        <v>120</v>
      </c>
      <c r="DM20" s="236">
        <v>118</v>
      </c>
      <c r="DN20" s="236">
        <v>153</v>
      </c>
      <c r="DO20" s="236">
        <v>153</v>
      </c>
      <c r="DP20" s="236">
        <v>151</v>
      </c>
      <c r="DQ20" s="236">
        <v>109</v>
      </c>
      <c r="DR20" s="236">
        <v>109</v>
      </c>
      <c r="DS20" s="236">
        <v>111</v>
      </c>
      <c r="DT20" s="236">
        <v>87</v>
      </c>
      <c r="DU20" s="236">
        <v>87</v>
      </c>
      <c r="DV20" s="236">
        <v>87</v>
      </c>
      <c r="DW20" s="236">
        <v>44</v>
      </c>
      <c r="DX20" s="236">
        <v>44</v>
      </c>
      <c r="DY20" s="236">
        <v>42</v>
      </c>
      <c r="DZ20" s="236">
        <v>72</v>
      </c>
      <c r="EA20" s="236">
        <v>72</v>
      </c>
      <c r="EB20" s="236">
        <v>74</v>
      </c>
      <c r="EC20" s="236">
        <v>64</v>
      </c>
      <c r="ED20" s="236">
        <v>64</v>
      </c>
      <c r="EE20" s="236">
        <v>66</v>
      </c>
      <c r="EF20" s="236">
        <v>61</v>
      </c>
      <c r="EG20" s="236">
        <v>61</v>
      </c>
      <c r="EH20" s="236">
        <v>62</v>
      </c>
      <c r="EI20" s="236">
        <v>81</v>
      </c>
      <c r="EJ20" s="236">
        <v>81</v>
      </c>
      <c r="EK20" s="236">
        <v>79</v>
      </c>
      <c r="EL20" s="236">
        <v>94</v>
      </c>
      <c r="EM20" s="236">
        <v>94</v>
      </c>
      <c r="EN20" s="236">
        <v>93</v>
      </c>
      <c r="EO20" s="236">
        <v>114</v>
      </c>
      <c r="EP20" s="236">
        <v>114</v>
      </c>
      <c r="EQ20" s="236">
        <v>113</v>
      </c>
      <c r="ER20" s="236">
        <v>73</v>
      </c>
      <c r="ES20" s="236">
        <v>58</v>
      </c>
      <c r="ET20" s="236">
        <v>13</v>
      </c>
      <c r="EU20" s="236">
        <v>31</v>
      </c>
      <c r="EV20" s="236">
        <v>31</v>
      </c>
      <c r="EW20" s="236">
        <v>32</v>
      </c>
      <c r="EX20" s="236">
        <v>29</v>
      </c>
      <c r="EY20" s="236">
        <v>29</v>
      </c>
      <c r="EZ20" s="236">
        <v>29</v>
      </c>
      <c r="FA20" s="236">
        <v>33</v>
      </c>
      <c r="FB20" s="236">
        <v>33</v>
      </c>
      <c r="FC20" s="236">
        <v>32</v>
      </c>
      <c r="FD20" s="236">
        <v>34</v>
      </c>
      <c r="FE20" s="236">
        <v>34</v>
      </c>
      <c r="FF20" s="236">
        <v>33</v>
      </c>
      <c r="FG20" s="236">
        <v>29</v>
      </c>
      <c r="FH20" s="236">
        <v>29</v>
      </c>
      <c r="FI20" s="236">
        <v>30</v>
      </c>
      <c r="FJ20" s="236">
        <v>29</v>
      </c>
      <c r="FK20" s="236">
        <v>29</v>
      </c>
      <c r="FL20" s="236">
        <v>31</v>
      </c>
      <c r="FM20" s="236">
        <v>37</v>
      </c>
      <c r="FN20" s="236">
        <v>37</v>
      </c>
      <c r="FO20" s="236">
        <v>37</v>
      </c>
      <c r="FP20" s="236">
        <v>36</v>
      </c>
      <c r="FQ20" s="236">
        <v>62</v>
      </c>
      <c r="FR20" s="236">
        <v>44</v>
      </c>
      <c r="FS20" s="236">
        <v>39</v>
      </c>
      <c r="FT20" s="236">
        <v>39</v>
      </c>
      <c r="FU20" s="236">
        <v>41</v>
      </c>
      <c r="FV20" s="236">
        <v>52</v>
      </c>
      <c r="FW20" s="236">
        <v>50</v>
      </c>
      <c r="FX20" s="236">
        <v>49</v>
      </c>
      <c r="FY20" s="236">
        <v>30</v>
      </c>
      <c r="FZ20" s="236">
        <v>30</v>
      </c>
      <c r="GA20" s="236">
        <v>31</v>
      </c>
      <c r="GB20" s="236">
        <v>37</v>
      </c>
      <c r="GC20" s="236">
        <v>32</v>
      </c>
      <c r="GD20" s="325">
        <f t="shared" si="1"/>
        <v>98</v>
      </c>
      <c r="GE20" s="325">
        <f t="shared" si="2"/>
        <v>69</v>
      </c>
      <c r="GF20" s="278">
        <f t="shared" si="3"/>
        <v>423</v>
      </c>
      <c r="GG20" s="278">
        <f t="shared" si="0"/>
        <v>389</v>
      </c>
      <c r="GH20" s="278">
        <f t="shared" si="4"/>
        <v>503</v>
      </c>
      <c r="GJ20" s="266"/>
    </row>
    <row r="21" spans="1:192">
      <c r="A21" s="171" t="str">
        <f>IF(I!$A$1=1,B21,C21)</f>
        <v>Пасажирський</v>
      </c>
      <c r="B21" s="209" t="s">
        <v>71</v>
      </c>
      <c r="C21" s="209" t="s">
        <v>163</v>
      </c>
      <c r="D21" s="236">
        <v>33</v>
      </c>
      <c r="E21" s="236">
        <v>30</v>
      </c>
      <c r="F21" s="236">
        <v>43</v>
      </c>
      <c r="G21" s="236">
        <v>46</v>
      </c>
      <c r="H21" s="236">
        <v>46</v>
      </c>
      <c r="I21" s="236">
        <v>57</v>
      </c>
      <c r="J21" s="236">
        <v>62</v>
      </c>
      <c r="K21" s="236">
        <v>67</v>
      </c>
      <c r="L21" s="236">
        <v>56</v>
      </c>
      <c r="M21" s="236">
        <v>46</v>
      </c>
      <c r="N21" s="236">
        <v>46</v>
      </c>
      <c r="O21" s="236">
        <v>45</v>
      </c>
      <c r="P21" s="236">
        <v>51</v>
      </c>
      <c r="Q21" s="236">
        <v>51</v>
      </c>
      <c r="R21" s="236">
        <v>50</v>
      </c>
      <c r="S21" s="236">
        <v>69</v>
      </c>
      <c r="T21" s="236">
        <v>69</v>
      </c>
      <c r="U21" s="236">
        <v>69</v>
      </c>
      <c r="V21" s="236">
        <v>77</v>
      </c>
      <c r="W21" s="236">
        <v>77</v>
      </c>
      <c r="X21" s="236">
        <v>77</v>
      </c>
      <c r="Y21" s="236">
        <v>60</v>
      </c>
      <c r="Z21" s="236">
        <v>60</v>
      </c>
      <c r="AA21" s="236">
        <v>61</v>
      </c>
      <c r="AB21" s="236">
        <v>53</v>
      </c>
      <c r="AC21" s="236">
        <v>53</v>
      </c>
      <c r="AD21" s="236">
        <v>54</v>
      </c>
      <c r="AE21" s="236">
        <v>80</v>
      </c>
      <c r="AF21" s="236">
        <v>80</v>
      </c>
      <c r="AG21" s="236">
        <v>81</v>
      </c>
      <c r="AH21" s="236">
        <v>78</v>
      </c>
      <c r="AI21" s="236">
        <v>78</v>
      </c>
      <c r="AJ21" s="236">
        <v>79</v>
      </c>
      <c r="AK21" s="236">
        <v>59</v>
      </c>
      <c r="AL21" s="236">
        <v>59</v>
      </c>
      <c r="AM21" s="236">
        <v>60</v>
      </c>
      <c r="AN21" s="236">
        <v>35</v>
      </c>
      <c r="AO21" s="236">
        <v>35</v>
      </c>
      <c r="AP21" s="236">
        <v>37</v>
      </c>
      <c r="AQ21" s="236">
        <v>43</v>
      </c>
      <c r="AR21" s="236">
        <v>43</v>
      </c>
      <c r="AS21" s="236">
        <v>43</v>
      </c>
      <c r="AT21" s="236">
        <v>46</v>
      </c>
      <c r="AU21" s="236">
        <v>46</v>
      </c>
      <c r="AV21" s="236">
        <v>46</v>
      </c>
      <c r="AW21" s="236">
        <v>45</v>
      </c>
      <c r="AX21" s="236">
        <v>45</v>
      </c>
      <c r="AY21" s="236">
        <v>47</v>
      </c>
      <c r="AZ21" s="236">
        <v>39</v>
      </c>
      <c r="BA21" s="236">
        <v>39</v>
      </c>
      <c r="BB21" s="236">
        <v>40</v>
      </c>
      <c r="BC21" s="236">
        <v>41</v>
      </c>
      <c r="BD21" s="236">
        <v>41</v>
      </c>
      <c r="BE21" s="236">
        <v>42</v>
      </c>
      <c r="BF21" s="236">
        <v>54</v>
      </c>
      <c r="BG21" s="236">
        <v>54</v>
      </c>
      <c r="BH21" s="236">
        <v>57</v>
      </c>
      <c r="BI21" s="236">
        <v>38</v>
      </c>
      <c r="BJ21" s="236">
        <v>38</v>
      </c>
      <c r="BK21" s="236">
        <v>40</v>
      </c>
      <c r="BL21" s="236">
        <v>31</v>
      </c>
      <c r="BM21" s="236">
        <v>31</v>
      </c>
      <c r="BN21" s="236">
        <v>32</v>
      </c>
      <c r="BO21" s="236">
        <v>41</v>
      </c>
      <c r="BP21" s="236">
        <v>41</v>
      </c>
      <c r="BQ21" s="236">
        <v>43</v>
      </c>
      <c r="BR21" s="236">
        <v>56</v>
      </c>
      <c r="BS21" s="236">
        <v>56</v>
      </c>
      <c r="BT21" s="236">
        <v>58</v>
      </c>
      <c r="BU21" s="236">
        <v>43</v>
      </c>
      <c r="BV21" s="236">
        <v>43</v>
      </c>
      <c r="BW21" s="236">
        <v>43</v>
      </c>
      <c r="BX21" s="236">
        <v>35</v>
      </c>
      <c r="BY21" s="236">
        <v>35</v>
      </c>
      <c r="BZ21" s="236">
        <v>36</v>
      </c>
      <c r="CA21" s="236">
        <v>49</v>
      </c>
      <c r="CB21" s="236">
        <v>49</v>
      </c>
      <c r="CC21" s="236">
        <v>51</v>
      </c>
      <c r="CD21" s="236">
        <v>64</v>
      </c>
      <c r="CE21" s="236">
        <v>64</v>
      </c>
      <c r="CF21" s="236">
        <v>66</v>
      </c>
      <c r="CG21" s="236">
        <v>44</v>
      </c>
      <c r="CH21" s="236">
        <v>44</v>
      </c>
      <c r="CI21" s="236">
        <v>45</v>
      </c>
      <c r="CJ21" s="236">
        <v>41</v>
      </c>
      <c r="CK21" s="236">
        <v>41</v>
      </c>
      <c r="CL21" s="236">
        <v>42</v>
      </c>
      <c r="CM21" s="236">
        <v>54</v>
      </c>
      <c r="CN21" s="236">
        <v>54</v>
      </c>
      <c r="CO21" s="236">
        <v>53</v>
      </c>
      <c r="CP21" s="236">
        <v>83</v>
      </c>
      <c r="CQ21" s="236">
        <v>83</v>
      </c>
      <c r="CR21" s="236">
        <v>84</v>
      </c>
      <c r="CS21" s="236">
        <v>51</v>
      </c>
      <c r="CT21" s="236">
        <v>51</v>
      </c>
      <c r="CU21" s="236">
        <v>50</v>
      </c>
      <c r="CV21" s="236">
        <v>43</v>
      </c>
      <c r="CW21" s="236">
        <v>43</v>
      </c>
      <c r="CX21" s="236">
        <v>43</v>
      </c>
      <c r="CY21" s="236">
        <v>64</v>
      </c>
      <c r="CZ21" s="236">
        <v>64</v>
      </c>
      <c r="DA21" s="236">
        <v>64</v>
      </c>
      <c r="DB21" s="236">
        <v>83</v>
      </c>
      <c r="DC21" s="236">
        <v>83</v>
      </c>
      <c r="DD21" s="236">
        <v>84</v>
      </c>
      <c r="DE21" s="236">
        <v>61</v>
      </c>
      <c r="DF21" s="236">
        <v>61</v>
      </c>
      <c r="DG21" s="236">
        <v>62</v>
      </c>
      <c r="DH21" s="236">
        <v>51</v>
      </c>
      <c r="DI21" s="236">
        <v>51</v>
      </c>
      <c r="DJ21" s="236">
        <v>50</v>
      </c>
      <c r="DK21" s="236">
        <v>77</v>
      </c>
      <c r="DL21" s="236">
        <v>77</v>
      </c>
      <c r="DM21" s="236">
        <v>76</v>
      </c>
      <c r="DN21" s="236">
        <v>105</v>
      </c>
      <c r="DO21" s="236">
        <v>105</v>
      </c>
      <c r="DP21" s="236">
        <v>104</v>
      </c>
      <c r="DQ21" s="236">
        <v>70</v>
      </c>
      <c r="DR21" s="236">
        <v>70</v>
      </c>
      <c r="DS21" s="236">
        <v>71</v>
      </c>
      <c r="DT21" s="236">
        <v>45</v>
      </c>
      <c r="DU21" s="236">
        <v>45</v>
      </c>
      <c r="DV21" s="236">
        <v>46</v>
      </c>
      <c r="DW21" s="236">
        <v>7</v>
      </c>
      <c r="DX21" s="236">
        <v>7</v>
      </c>
      <c r="DY21" s="236">
        <v>6</v>
      </c>
      <c r="DZ21" s="236">
        <v>23</v>
      </c>
      <c r="EA21" s="236">
        <v>23</v>
      </c>
      <c r="EB21" s="236">
        <v>24</v>
      </c>
      <c r="EC21" s="236">
        <v>24</v>
      </c>
      <c r="ED21" s="236">
        <v>24</v>
      </c>
      <c r="EE21" s="236">
        <v>24</v>
      </c>
      <c r="EF21" s="236">
        <v>25</v>
      </c>
      <c r="EG21" s="236">
        <v>25</v>
      </c>
      <c r="EH21" s="236">
        <v>25</v>
      </c>
      <c r="EI21" s="236">
        <v>36</v>
      </c>
      <c r="EJ21" s="236">
        <v>36</v>
      </c>
      <c r="EK21" s="236">
        <v>35</v>
      </c>
      <c r="EL21" s="236">
        <v>42</v>
      </c>
      <c r="EM21" s="236">
        <v>42</v>
      </c>
      <c r="EN21" s="236">
        <v>42</v>
      </c>
      <c r="EO21" s="236">
        <v>40</v>
      </c>
      <c r="EP21" s="236">
        <v>40</v>
      </c>
      <c r="EQ21" s="236">
        <v>40</v>
      </c>
      <c r="ER21" s="236">
        <v>24</v>
      </c>
      <c r="ES21" s="236">
        <v>18</v>
      </c>
      <c r="ET21" s="236">
        <v>6</v>
      </c>
      <c r="EU21" s="236">
        <v>1</v>
      </c>
      <c r="EV21" s="236">
        <v>1</v>
      </c>
      <c r="EW21" s="236">
        <v>2</v>
      </c>
      <c r="EX21" s="236">
        <v>1</v>
      </c>
      <c r="EY21" s="236">
        <v>1</v>
      </c>
      <c r="EZ21" s="236">
        <v>1</v>
      </c>
      <c r="FA21" s="236">
        <v>1</v>
      </c>
      <c r="FB21" s="236">
        <v>1</v>
      </c>
      <c r="FC21" s="236">
        <v>1</v>
      </c>
      <c r="FD21" s="236">
        <v>1</v>
      </c>
      <c r="FE21" s="236">
        <v>1</v>
      </c>
      <c r="FF21" s="236">
        <v>0</v>
      </c>
      <c r="FG21" s="236">
        <v>1</v>
      </c>
      <c r="FH21" s="236">
        <v>1</v>
      </c>
      <c r="FI21" s="236">
        <v>1</v>
      </c>
      <c r="FJ21" s="236">
        <v>2</v>
      </c>
      <c r="FK21" s="236">
        <v>2</v>
      </c>
      <c r="FL21" s="236">
        <v>3</v>
      </c>
      <c r="FM21" s="236">
        <v>3</v>
      </c>
      <c r="FN21" s="236">
        <v>3</v>
      </c>
      <c r="FO21" s="236">
        <v>4</v>
      </c>
      <c r="FP21" s="236">
        <v>4</v>
      </c>
      <c r="FQ21" s="236">
        <v>3</v>
      </c>
      <c r="FR21" s="236">
        <v>5</v>
      </c>
      <c r="FS21" s="236">
        <v>10</v>
      </c>
      <c r="FT21" s="236">
        <v>10</v>
      </c>
      <c r="FU21" s="236">
        <v>11</v>
      </c>
      <c r="FV21" s="236">
        <v>16</v>
      </c>
      <c r="FW21" s="236">
        <v>16</v>
      </c>
      <c r="FX21" s="236">
        <v>15</v>
      </c>
      <c r="FY21" s="236">
        <v>7</v>
      </c>
      <c r="FZ21" s="236">
        <v>7</v>
      </c>
      <c r="GA21" s="236">
        <v>8</v>
      </c>
      <c r="GB21" s="236">
        <v>9</v>
      </c>
      <c r="GC21" s="236">
        <v>8</v>
      </c>
      <c r="GD21" s="325">
        <f t="shared" si="1"/>
        <v>7</v>
      </c>
      <c r="GE21" s="325">
        <f t="shared" si="2"/>
        <v>17</v>
      </c>
      <c r="GF21" s="278">
        <f t="shared" si="3"/>
        <v>58</v>
      </c>
      <c r="GG21" s="278">
        <f t="shared" si="0"/>
        <v>22</v>
      </c>
      <c r="GH21" s="278">
        <f t="shared" si="4"/>
        <v>112</v>
      </c>
      <c r="GJ21" s="266"/>
    </row>
    <row r="22" spans="1:192">
      <c r="A22" s="171" t="str">
        <f>IF(I!$A$1=1,B22,C22)</f>
        <v>Вантажний</v>
      </c>
      <c r="B22" s="209" t="s">
        <v>72</v>
      </c>
      <c r="C22" s="209" t="s">
        <v>164</v>
      </c>
      <c r="D22" s="236">
        <v>20</v>
      </c>
      <c r="E22" s="236">
        <v>20</v>
      </c>
      <c r="F22" s="236">
        <v>21</v>
      </c>
      <c r="G22" s="236">
        <v>19</v>
      </c>
      <c r="H22" s="236">
        <v>19</v>
      </c>
      <c r="I22" s="236">
        <v>20</v>
      </c>
      <c r="J22" s="236">
        <v>21</v>
      </c>
      <c r="K22" s="236">
        <v>21</v>
      </c>
      <c r="L22" s="236">
        <v>22</v>
      </c>
      <c r="M22" s="236">
        <v>31</v>
      </c>
      <c r="N22" s="236">
        <v>31</v>
      </c>
      <c r="O22" s="236">
        <v>30</v>
      </c>
      <c r="P22" s="236">
        <v>19</v>
      </c>
      <c r="Q22" s="236">
        <v>19</v>
      </c>
      <c r="R22" s="236">
        <v>20</v>
      </c>
      <c r="S22" s="236">
        <v>24</v>
      </c>
      <c r="T22" s="236">
        <v>24</v>
      </c>
      <c r="U22" s="236">
        <v>23</v>
      </c>
      <c r="V22" s="236">
        <v>28</v>
      </c>
      <c r="W22" s="236">
        <v>28</v>
      </c>
      <c r="X22" s="236">
        <v>27</v>
      </c>
      <c r="Y22" s="236">
        <v>32</v>
      </c>
      <c r="Z22" s="236">
        <v>32</v>
      </c>
      <c r="AA22" s="236">
        <v>33</v>
      </c>
      <c r="AB22" s="236">
        <v>20</v>
      </c>
      <c r="AC22" s="236">
        <v>20</v>
      </c>
      <c r="AD22" s="236">
        <v>22</v>
      </c>
      <c r="AE22" s="236">
        <v>20</v>
      </c>
      <c r="AF22" s="236">
        <v>20</v>
      </c>
      <c r="AG22" s="236">
        <v>20</v>
      </c>
      <c r="AH22" s="236">
        <v>21</v>
      </c>
      <c r="AI22" s="236">
        <v>21</v>
      </c>
      <c r="AJ22" s="236">
        <v>21</v>
      </c>
      <c r="AK22" s="236">
        <v>22</v>
      </c>
      <c r="AL22" s="236">
        <v>22</v>
      </c>
      <c r="AM22" s="236">
        <v>22</v>
      </c>
      <c r="AN22" s="236">
        <v>24</v>
      </c>
      <c r="AO22" s="236">
        <v>24</v>
      </c>
      <c r="AP22" s="236">
        <v>26</v>
      </c>
      <c r="AQ22" s="236">
        <v>17</v>
      </c>
      <c r="AR22" s="236">
        <v>17</v>
      </c>
      <c r="AS22" s="236">
        <v>17</v>
      </c>
      <c r="AT22" s="236">
        <v>20</v>
      </c>
      <c r="AU22" s="236">
        <v>20</v>
      </c>
      <c r="AV22" s="236">
        <v>22</v>
      </c>
      <c r="AW22" s="236">
        <v>23</v>
      </c>
      <c r="AX22" s="236">
        <v>23</v>
      </c>
      <c r="AY22" s="236">
        <v>25</v>
      </c>
      <c r="AZ22" s="236">
        <v>12</v>
      </c>
      <c r="BA22" s="236">
        <v>12</v>
      </c>
      <c r="BB22" s="236">
        <v>13</v>
      </c>
      <c r="BC22" s="236">
        <v>12</v>
      </c>
      <c r="BD22" s="236">
        <v>12</v>
      </c>
      <c r="BE22" s="236">
        <v>12</v>
      </c>
      <c r="BF22" s="236">
        <v>16</v>
      </c>
      <c r="BG22" s="236">
        <v>16</v>
      </c>
      <c r="BH22" s="236">
        <v>15</v>
      </c>
      <c r="BI22" s="236">
        <v>19</v>
      </c>
      <c r="BJ22" s="236">
        <v>19</v>
      </c>
      <c r="BK22" s="236">
        <v>19</v>
      </c>
      <c r="BL22" s="236">
        <v>13</v>
      </c>
      <c r="BM22" s="236">
        <v>13</v>
      </c>
      <c r="BN22" s="236">
        <v>14</v>
      </c>
      <c r="BO22" s="236">
        <v>12</v>
      </c>
      <c r="BP22" s="236">
        <v>12</v>
      </c>
      <c r="BQ22" s="236">
        <v>13</v>
      </c>
      <c r="BR22" s="236">
        <v>10</v>
      </c>
      <c r="BS22" s="236">
        <v>10</v>
      </c>
      <c r="BT22" s="236">
        <v>10</v>
      </c>
      <c r="BU22" s="236">
        <v>14</v>
      </c>
      <c r="BV22" s="236">
        <v>14</v>
      </c>
      <c r="BW22" s="236">
        <v>13</v>
      </c>
      <c r="BX22" s="236">
        <v>13</v>
      </c>
      <c r="BY22" s="236">
        <v>13</v>
      </c>
      <c r="BZ22" s="236">
        <v>12</v>
      </c>
      <c r="CA22" s="236">
        <v>11</v>
      </c>
      <c r="CB22" s="236">
        <v>11</v>
      </c>
      <c r="CC22" s="236">
        <v>12</v>
      </c>
      <c r="CD22" s="236">
        <v>11</v>
      </c>
      <c r="CE22" s="236">
        <v>11</v>
      </c>
      <c r="CF22" s="236">
        <v>12</v>
      </c>
      <c r="CG22" s="236">
        <v>14</v>
      </c>
      <c r="CH22" s="236">
        <v>14</v>
      </c>
      <c r="CI22" s="236">
        <v>13</v>
      </c>
      <c r="CJ22" s="236">
        <v>12</v>
      </c>
      <c r="CK22" s="236">
        <v>12</v>
      </c>
      <c r="CL22" s="236">
        <v>13</v>
      </c>
      <c r="CM22" s="236">
        <v>15</v>
      </c>
      <c r="CN22" s="236">
        <v>15</v>
      </c>
      <c r="CO22" s="236">
        <v>16</v>
      </c>
      <c r="CP22" s="236">
        <v>18</v>
      </c>
      <c r="CQ22" s="236">
        <v>18</v>
      </c>
      <c r="CR22" s="236">
        <v>19</v>
      </c>
      <c r="CS22" s="236">
        <v>27</v>
      </c>
      <c r="CT22" s="236">
        <v>27</v>
      </c>
      <c r="CU22" s="236">
        <v>28</v>
      </c>
      <c r="CV22" s="236">
        <v>17</v>
      </c>
      <c r="CW22" s="236">
        <v>17</v>
      </c>
      <c r="CX22" s="236">
        <v>17</v>
      </c>
      <c r="CY22" s="236">
        <v>19</v>
      </c>
      <c r="CZ22" s="236">
        <v>19</v>
      </c>
      <c r="DA22" s="236">
        <v>19</v>
      </c>
      <c r="DB22" s="236">
        <v>21</v>
      </c>
      <c r="DC22" s="236">
        <v>21</v>
      </c>
      <c r="DD22" s="236">
        <v>22</v>
      </c>
      <c r="DE22" s="236">
        <v>26</v>
      </c>
      <c r="DF22" s="236">
        <v>26</v>
      </c>
      <c r="DG22" s="236">
        <v>27</v>
      </c>
      <c r="DH22" s="236">
        <v>23</v>
      </c>
      <c r="DI22" s="236">
        <v>23</v>
      </c>
      <c r="DJ22" s="236">
        <v>22</v>
      </c>
      <c r="DK22" s="236">
        <v>23</v>
      </c>
      <c r="DL22" s="236">
        <v>23</v>
      </c>
      <c r="DM22" s="236">
        <v>22</v>
      </c>
      <c r="DN22" s="236">
        <v>24</v>
      </c>
      <c r="DO22" s="236">
        <v>24</v>
      </c>
      <c r="DP22" s="236">
        <v>24</v>
      </c>
      <c r="DQ22" s="236">
        <v>18</v>
      </c>
      <c r="DR22" s="236">
        <v>18</v>
      </c>
      <c r="DS22" s="236">
        <v>18</v>
      </c>
      <c r="DT22" s="236">
        <v>25</v>
      </c>
      <c r="DU22" s="236">
        <v>25</v>
      </c>
      <c r="DV22" s="236">
        <v>24</v>
      </c>
      <c r="DW22" s="236">
        <v>31</v>
      </c>
      <c r="DX22" s="236">
        <v>31</v>
      </c>
      <c r="DY22" s="236">
        <v>30</v>
      </c>
      <c r="DZ22" s="236">
        <v>20</v>
      </c>
      <c r="EA22" s="236">
        <v>20</v>
      </c>
      <c r="EB22" s="236">
        <v>20</v>
      </c>
      <c r="EC22" s="236">
        <v>29</v>
      </c>
      <c r="ED22" s="236">
        <v>29</v>
      </c>
      <c r="EE22" s="236">
        <v>30</v>
      </c>
      <c r="EF22" s="236">
        <v>25</v>
      </c>
      <c r="EG22" s="236">
        <v>25</v>
      </c>
      <c r="EH22" s="236">
        <v>25</v>
      </c>
      <c r="EI22" s="236">
        <v>29</v>
      </c>
      <c r="EJ22" s="236">
        <v>29</v>
      </c>
      <c r="EK22" s="236">
        <v>29</v>
      </c>
      <c r="EL22" s="236">
        <v>30</v>
      </c>
      <c r="EM22" s="236">
        <v>30</v>
      </c>
      <c r="EN22" s="236">
        <v>29</v>
      </c>
      <c r="EO22" s="236">
        <v>50</v>
      </c>
      <c r="EP22" s="236">
        <v>50</v>
      </c>
      <c r="EQ22" s="236">
        <v>50</v>
      </c>
      <c r="ER22" s="236">
        <v>42</v>
      </c>
      <c r="ES22" s="236">
        <v>33</v>
      </c>
      <c r="ET22" s="236">
        <v>1</v>
      </c>
      <c r="EU22" s="236">
        <v>27</v>
      </c>
      <c r="EV22" s="236">
        <v>27</v>
      </c>
      <c r="EW22" s="236">
        <v>26</v>
      </c>
      <c r="EX22" s="236">
        <v>23</v>
      </c>
      <c r="EY22" s="236">
        <v>23</v>
      </c>
      <c r="EZ22" s="236">
        <v>24</v>
      </c>
      <c r="FA22" s="236">
        <v>29</v>
      </c>
      <c r="FB22" s="236">
        <v>29</v>
      </c>
      <c r="FC22" s="236">
        <v>29</v>
      </c>
      <c r="FD22" s="236">
        <v>32</v>
      </c>
      <c r="FE22" s="236">
        <v>32</v>
      </c>
      <c r="FF22" s="236">
        <v>32</v>
      </c>
      <c r="FG22" s="236">
        <v>27</v>
      </c>
      <c r="FH22" s="236">
        <v>27</v>
      </c>
      <c r="FI22" s="236">
        <v>27</v>
      </c>
      <c r="FJ22" s="236">
        <v>25</v>
      </c>
      <c r="FK22" s="236">
        <v>25</v>
      </c>
      <c r="FL22" s="236">
        <v>25</v>
      </c>
      <c r="FM22" s="236">
        <v>31</v>
      </c>
      <c r="FN22" s="236">
        <v>31</v>
      </c>
      <c r="FO22" s="236">
        <v>30</v>
      </c>
      <c r="FP22" s="236">
        <v>30</v>
      </c>
      <c r="FQ22" s="236">
        <v>55</v>
      </c>
      <c r="FR22" s="236">
        <v>38</v>
      </c>
      <c r="FS22" s="236">
        <v>27</v>
      </c>
      <c r="FT22" s="236">
        <v>27</v>
      </c>
      <c r="FU22" s="236">
        <v>27</v>
      </c>
      <c r="FV22" s="236">
        <v>33</v>
      </c>
      <c r="FW22" s="236">
        <v>32</v>
      </c>
      <c r="FX22" s="236">
        <v>32</v>
      </c>
      <c r="FY22" s="236">
        <v>21</v>
      </c>
      <c r="FZ22" s="236">
        <v>21</v>
      </c>
      <c r="GA22" s="236">
        <v>20</v>
      </c>
      <c r="GB22" s="236">
        <v>23</v>
      </c>
      <c r="GC22" s="236">
        <v>21</v>
      </c>
      <c r="GD22" s="325">
        <f t="shared" si="1"/>
        <v>85</v>
      </c>
      <c r="GE22" s="325">
        <f t="shared" si="2"/>
        <v>44</v>
      </c>
      <c r="GF22" s="278">
        <f t="shared" si="3"/>
        <v>313</v>
      </c>
      <c r="GG22" s="278">
        <f t="shared" si="0"/>
        <v>344</v>
      </c>
      <c r="GH22" s="278">
        <f t="shared" si="4"/>
        <v>363</v>
      </c>
      <c r="GJ22" s="266"/>
    </row>
    <row r="23" spans="1:192">
      <c r="A23" s="171" t="str">
        <f>IF(I!$A$1=1,B23,C23)</f>
        <v>Інший</v>
      </c>
      <c r="B23" s="209" t="s">
        <v>73</v>
      </c>
      <c r="C23" s="209" t="s">
        <v>165</v>
      </c>
      <c r="D23" s="236">
        <v>23</v>
      </c>
      <c r="E23" s="236">
        <v>23</v>
      </c>
      <c r="F23" s="236">
        <v>23</v>
      </c>
      <c r="G23" s="236">
        <v>22</v>
      </c>
      <c r="H23" s="236">
        <v>22</v>
      </c>
      <c r="I23" s="236">
        <v>22</v>
      </c>
      <c r="J23" s="236">
        <v>30</v>
      </c>
      <c r="K23" s="236">
        <v>30</v>
      </c>
      <c r="L23" s="236">
        <v>29</v>
      </c>
      <c r="M23" s="236">
        <v>33</v>
      </c>
      <c r="N23" s="236">
        <v>33</v>
      </c>
      <c r="O23" s="236">
        <v>34</v>
      </c>
      <c r="P23" s="236">
        <v>31</v>
      </c>
      <c r="Q23" s="236">
        <v>31</v>
      </c>
      <c r="R23" s="236">
        <v>31</v>
      </c>
      <c r="S23" s="236">
        <v>32</v>
      </c>
      <c r="T23" s="236">
        <v>32</v>
      </c>
      <c r="U23" s="236">
        <v>33</v>
      </c>
      <c r="V23" s="236">
        <v>41</v>
      </c>
      <c r="W23" s="236">
        <v>41</v>
      </c>
      <c r="X23" s="236">
        <v>41</v>
      </c>
      <c r="Y23" s="236">
        <v>37</v>
      </c>
      <c r="Z23" s="236">
        <v>37</v>
      </c>
      <c r="AA23" s="236">
        <v>36</v>
      </c>
      <c r="AB23" s="236">
        <v>33</v>
      </c>
      <c r="AC23" s="236">
        <v>33</v>
      </c>
      <c r="AD23" s="236">
        <v>34</v>
      </c>
      <c r="AE23" s="236">
        <v>30</v>
      </c>
      <c r="AF23" s="236">
        <v>30</v>
      </c>
      <c r="AG23" s="236">
        <v>32</v>
      </c>
      <c r="AH23" s="236">
        <v>41</v>
      </c>
      <c r="AI23" s="236">
        <v>41</v>
      </c>
      <c r="AJ23" s="236">
        <v>41</v>
      </c>
      <c r="AK23" s="236">
        <v>43</v>
      </c>
      <c r="AL23" s="236">
        <v>43</v>
      </c>
      <c r="AM23" s="236">
        <v>44</v>
      </c>
      <c r="AN23" s="236">
        <v>44</v>
      </c>
      <c r="AO23" s="236">
        <v>44</v>
      </c>
      <c r="AP23" s="236">
        <v>44</v>
      </c>
      <c r="AQ23" s="236">
        <v>46</v>
      </c>
      <c r="AR23" s="236">
        <v>46</v>
      </c>
      <c r="AS23" s="236">
        <v>48</v>
      </c>
      <c r="AT23" s="236">
        <v>51</v>
      </c>
      <c r="AU23" s="236">
        <v>51</v>
      </c>
      <c r="AV23" s="236">
        <v>53</v>
      </c>
      <c r="AW23" s="236">
        <v>46</v>
      </c>
      <c r="AX23" s="236">
        <v>46</v>
      </c>
      <c r="AY23" s="236">
        <v>46</v>
      </c>
      <c r="AZ23" s="236">
        <v>37</v>
      </c>
      <c r="BA23" s="236">
        <v>37</v>
      </c>
      <c r="BB23" s="236">
        <v>39</v>
      </c>
      <c r="BC23" s="236">
        <v>33</v>
      </c>
      <c r="BD23" s="236">
        <v>33</v>
      </c>
      <c r="BE23" s="236">
        <v>35</v>
      </c>
      <c r="BF23" s="236">
        <v>33</v>
      </c>
      <c r="BG23" s="236">
        <v>33</v>
      </c>
      <c r="BH23" s="236">
        <v>34</v>
      </c>
      <c r="BI23" s="236">
        <v>19</v>
      </c>
      <c r="BJ23" s="236">
        <v>19</v>
      </c>
      <c r="BK23" s="236">
        <v>20</v>
      </c>
      <c r="BL23" s="236">
        <v>15</v>
      </c>
      <c r="BM23" s="236">
        <v>15</v>
      </c>
      <c r="BN23" s="236">
        <v>15</v>
      </c>
      <c r="BO23" s="236">
        <v>14</v>
      </c>
      <c r="BP23" s="236">
        <v>14</v>
      </c>
      <c r="BQ23" s="236">
        <v>14</v>
      </c>
      <c r="BR23" s="236">
        <v>18</v>
      </c>
      <c r="BS23" s="236">
        <v>18</v>
      </c>
      <c r="BT23" s="236">
        <v>20</v>
      </c>
      <c r="BU23" s="236">
        <v>15</v>
      </c>
      <c r="BV23" s="236">
        <v>15</v>
      </c>
      <c r="BW23" s="236">
        <v>16</v>
      </c>
      <c r="BX23" s="236">
        <v>12</v>
      </c>
      <c r="BY23" s="236">
        <v>12</v>
      </c>
      <c r="BZ23" s="236">
        <v>13</v>
      </c>
      <c r="CA23" s="236">
        <v>12</v>
      </c>
      <c r="CB23" s="236">
        <v>12</v>
      </c>
      <c r="CC23" s="236">
        <v>11</v>
      </c>
      <c r="CD23" s="236">
        <v>13</v>
      </c>
      <c r="CE23" s="236">
        <v>13</v>
      </c>
      <c r="CF23" s="236">
        <v>13</v>
      </c>
      <c r="CG23" s="236">
        <v>14</v>
      </c>
      <c r="CH23" s="236">
        <v>14</v>
      </c>
      <c r="CI23" s="236">
        <v>15</v>
      </c>
      <c r="CJ23" s="236">
        <v>11</v>
      </c>
      <c r="CK23" s="236">
        <v>11</v>
      </c>
      <c r="CL23" s="236">
        <v>12</v>
      </c>
      <c r="CM23" s="236">
        <v>16</v>
      </c>
      <c r="CN23" s="236">
        <v>16</v>
      </c>
      <c r="CO23" s="236">
        <v>16</v>
      </c>
      <c r="CP23" s="236">
        <v>18</v>
      </c>
      <c r="CQ23" s="236">
        <v>18</v>
      </c>
      <c r="CR23" s="236">
        <v>17</v>
      </c>
      <c r="CS23" s="236">
        <v>17</v>
      </c>
      <c r="CT23" s="236">
        <v>17</v>
      </c>
      <c r="CU23" s="236">
        <v>16</v>
      </c>
      <c r="CV23" s="236">
        <v>14</v>
      </c>
      <c r="CW23" s="236">
        <v>14</v>
      </c>
      <c r="CX23" s="236">
        <v>15</v>
      </c>
      <c r="CY23" s="236">
        <v>19</v>
      </c>
      <c r="CZ23" s="236">
        <v>19</v>
      </c>
      <c r="DA23" s="236">
        <v>19</v>
      </c>
      <c r="DB23" s="236">
        <v>21</v>
      </c>
      <c r="DC23" s="236">
        <v>21</v>
      </c>
      <c r="DD23" s="236">
        <v>20</v>
      </c>
      <c r="DE23" s="236">
        <v>18</v>
      </c>
      <c r="DF23" s="236">
        <v>18</v>
      </c>
      <c r="DG23" s="236">
        <v>17</v>
      </c>
      <c r="DH23" s="236">
        <v>19</v>
      </c>
      <c r="DI23" s="236">
        <v>19</v>
      </c>
      <c r="DJ23" s="236">
        <v>18</v>
      </c>
      <c r="DK23" s="236">
        <v>20</v>
      </c>
      <c r="DL23" s="236">
        <v>20</v>
      </c>
      <c r="DM23" s="236">
        <v>20</v>
      </c>
      <c r="DN23" s="236">
        <v>24</v>
      </c>
      <c r="DO23" s="236">
        <v>24</v>
      </c>
      <c r="DP23" s="236">
        <v>23</v>
      </c>
      <c r="DQ23" s="236">
        <v>21</v>
      </c>
      <c r="DR23" s="236">
        <v>21</v>
      </c>
      <c r="DS23" s="236">
        <v>22</v>
      </c>
      <c r="DT23" s="236">
        <v>17</v>
      </c>
      <c r="DU23" s="236">
        <v>17</v>
      </c>
      <c r="DV23" s="236">
        <v>17</v>
      </c>
      <c r="DW23" s="236">
        <v>6</v>
      </c>
      <c r="DX23" s="236">
        <v>6</v>
      </c>
      <c r="DY23" s="236">
        <v>6</v>
      </c>
      <c r="DZ23" s="236">
        <v>29</v>
      </c>
      <c r="EA23" s="236">
        <v>29</v>
      </c>
      <c r="EB23" s="236">
        <v>30</v>
      </c>
      <c r="EC23" s="236">
        <v>11</v>
      </c>
      <c r="ED23" s="236">
        <v>11</v>
      </c>
      <c r="EE23" s="236">
        <v>12</v>
      </c>
      <c r="EF23" s="236">
        <v>11</v>
      </c>
      <c r="EG23" s="236">
        <v>11</v>
      </c>
      <c r="EH23" s="236">
        <v>12</v>
      </c>
      <c r="EI23" s="236">
        <v>16</v>
      </c>
      <c r="EJ23" s="236">
        <v>16</v>
      </c>
      <c r="EK23" s="236">
        <v>15</v>
      </c>
      <c r="EL23" s="236">
        <v>22</v>
      </c>
      <c r="EM23" s="236">
        <v>22</v>
      </c>
      <c r="EN23" s="236">
        <v>22</v>
      </c>
      <c r="EO23" s="236">
        <v>24</v>
      </c>
      <c r="EP23" s="236">
        <v>24</v>
      </c>
      <c r="EQ23" s="236">
        <v>23</v>
      </c>
      <c r="ER23" s="236">
        <v>7</v>
      </c>
      <c r="ES23" s="236">
        <v>7</v>
      </c>
      <c r="ET23" s="236">
        <v>6</v>
      </c>
      <c r="EU23" s="236">
        <v>3</v>
      </c>
      <c r="EV23" s="236">
        <v>3</v>
      </c>
      <c r="EW23" s="236">
        <v>4</v>
      </c>
      <c r="EX23" s="236">
        <v>5</v>
      </c>
      <c r="EY23" s="236">
        <v>5</v>
      </c>
      <c r="EZ23" s="236">
        <v>4</v>
      </c>
      <c r="FA23" s="236">
        <v>3</v>
      </c>
      <c r="FB23" s="236">
        <v>3</v>
      </c>
      <c r="FC23" s="236">
        <v>2</v>
      </c>
      <c r="FD23" s="236">
        <v>1</v>
      </c>
      <c r="FE23" s="236">
        <v>1</v>
      </c>
      <c r="FF23" s="236">
        <v>1</v>
      </c>
      <c r="FG23" s="236">
        <v>1</v>
      </c>
      <c r="FH23" s="236">
        <v>1</v>
      </c>
      <c r="FI23" s="236">
        <v>2</v>
      </c>
      <c r="FJ23" s="236">
        <v>2</v>
      </c>
      <c r="FK23" s="236">
        <v>2</v>
      </c>
      <c r="FL23" s="236">
        <v>3</v>
      </c>
      <c r="FM23" s="236">
        <v>3</v>
      </c>
      <c r="FN23" s="236">
        <v>3</v>
      </c>
      <c r="FO23" s="236">
        <v>3</v>
      </c>
      <c r="FP23" s="236">
        <v>2</v>
      </c>
      <c r="FQ23" s="236">
        <v>4</v>
      </c>
      <c r="FR23" s="236">
        <v>1</v>
      </c>
      <c r="FS23" s="236">
        <v>2</v>
      </c>
      <c r="FT23" s="236">
        <v>2</v>
      </c>
      <c r="FU23" s="236">
        <v>3</v>
      </c>
      <c r="FV23" s="236">
        <v>3</v>
      </c>
      <c r="FW23" s="236">
        <v>2</v>
      </c>
      <c r="FX23" s="236">
        <v>2</v>
      </c>
      <c r="FY23" s="236">
        <v>2</v>
      </c>
      <c r="FZ23" s="236">
        <v>2</v>
      </c>
      <c r="GA23" s="236">
        <v>3</v>
      </c>
      <c r="GB23" s="236">
        <v>5</v>
      </c>
      <c r="GC23" s="236">
        <v>3</v>
      </c>
      <c r="GD23" s="325">
        <f t="shared" si="1"/>
        <v>6</v>
      </c>
      <c r="GE23" s="325">
        <f t="shared" si="2"/>
        <v>8</v>
      </c>
      <c r="GF23" s="278">
        <f t="shared" si="3"/>
        <v>52</v>
      </c>
      <c r="GG23" s="278">
        <f t="shared" si="0"/>
        <v>23</v>
      </c>
      <c r="GH23" s="278">
        <f t="shared" si="4"/>
        <v>28</v>
      </c>
      <c r="GJ23" s="266"/>
    </row>
    <row r="24" spans="1:192">
      <c r="A24" s="172" t="str">
        <f>IF(I!$A$1=1,B24,C24)</f>
        <v>Залізничний транспорт</v>
      </c>
      <c r="B24" s="210" t="s">
        <v>76</v>
      </c>
      <c r="C24" s="210" t="s">
        <v>168</v>
      </c>
      <c r="D24" s="236">
        <v>107</v>
      </c>
      <c r="E24" s="236">
        <v>107</v>
      </c>
      <c r="F24" s="236">
        <v>106</v>
      </c>
      <c r="G24" s="236">
        <v>106</v>
      </c>
      <c r="H24" s="236">
        <v>106</v>
      </c>
      <c r="I24" s="236">
        <v>107</v>
      </c>
      <c r="J24" s="236">
        <v>135</v>
      </c>
      <c r="K24" s="236">
        <v>135</v>
      </c>
      <c r="L24" s="236">
        <v>135</v>
      </c>
      <c r="M24" s="236">
        <v>137</v>
      </c>
      <c r="N24" s="236">
        <v>137</v>
      </c>
      <c r="O24" s="236">
        <v>137</v>
      </c>
      <c r="P24" s="236">
        <v>144</v>
      </c>
      <c r="Q24" s="236">
        <v>144</v>
      </c>
      <c r="R24" s="236">
        <v>145</v>
      </c>
      <c r="S24" s="236">
        <v>149</v>
      </c>
      <c r="T24" s="236">
        <v>149</v>
      </c>
      <c r="U24" s="236">
        <v>150</v>
      </c>
      <c r="V24" s="236">
        <v>153</v>
      </c>
      <c r="W24" s="236">
        <v>153</v>
      </c>
      <c r="X24" s="236">
        <v>153</v>
      </c>
      <c r="Y24" s="236">
        <v>144</v>
      </c>
      <c r="Z24" s="236">
        <v>144</v>
      </c>
      <c r="AA24" s="236">
        <v>144</v>
      </c>
      <c r="AB24" s="236">
        <v>126</v>
      </c>
      <c r="AC24" s="236">
        <v>126</v>
      </c>
      <c r="AD24" s="236">
        <v>128</v>
      </c>
      <c r="AE24" s="236">
        <v>146</v>
      </c>
      <c r="AF24" s="236">
        <v>146</v>
      </c>
      <c r="AG24" s="236">
        <v>150</v>
      </c>
      <c r="AH24" s="236">
        <v>132</v>
      </c>
      <c r="AI24" s="236">
        <v>132</v>
      </c>
      <c r="AJ24" s="236">
        <v>137</v>
      </c>
      <c r="AK24" s="236">
        <v>120</v>
      </c>
      <c r="AL24" s="236">
        <v>120</v>
      </c>
      <c r="AM24" s="236">
        <v>124</v>
      </c>
      <c r="AN24" s="236">
        <v>118</v>
      </c>
      <c r="AO24" s="236">
        <v>118</v>
      </c>
      <c r="AP24" s="236">
        <v>120</v>
      </c>
      <c r="AQ24" s="236">
        <v>151</v>
      </c>
      <c r="AR24" s="236">
        <v>151</v>
      </c>
      <c r="AS24" s="236">
        <v>156</v>
      </c>
      <c r="AT24" s="236">
        <v>152</v>
      </c>
      <c r="AU24" s="236">
        <v>152</v>
      </c>
      <c r="AV24" s="236">
        <v>159</v>
      </c>
      <c r="AW24" s="236">
        <v>111</v>
      </c>
      <c r="AX24" s="236">
        <v>111</v>
      </c>
      <c r="AY24" s="236">
        <v>116</v>
      </c>
      <c r="AZ24" s="236">
        <v>112</v>
      </c>
      <c r="BA24" s="236">
        <v>112</v>
      </c>
      <c r="BB24" s="236">
        <v>115</v>
      </c>
      <c r="BC24" s="236">
        <v>87</v>
      </c>
      <c r="BD24" s="236">
        <v>87</v>
      </c>
      <c r="BE24" s="236">
        <v>89</v>
      </c>
      <c r="BF24" s="236">
        <v>77</v>
      </c>
      <c r="BG24" s="236">
        <v>77</v>
      </c>
      <c r="BH24" s="236">
        <v>78</v>
      </c>
      <c r="BI24" s="236">
        <v>88</v>
      </c>
      <c r="BJ24" s="236">
        <v>88</v>
      </c>
      <c r="BK24" s="236">
        <v>89</v>
      </c>
      <c r="BL24" s="236">
        <v>72</v>
      </c>
      <c r="BM24" s="236">
        <v>72</v>
      </c>
      <c r="BN24" s="236">
        <v>72</v>
      </c>
      <c r="BO24" s="236">
        <v>64</v>
      </c>
      <c r="BP24" s="236">
        <v>64</v>
      </c>
      <c r="BQ24" s="236">
        <v>64</v>
      </c>
      <c r="BR24" s="236">
        <v>57</v>
      </c>
      <c r="BS24" s="236">
        <v>57</v>
      </c>
      <c r="BT24" s="236">
        <v>58</v>
      </c>
      <c r="BU24" s="236">
        <v>56</v>
      </c>
      <c r="BV24" s="236">
        <v>56</v>
      </c>
      <c r="BW24" s="236">
        <v>59</v>
      </c>
      <c r="BX24" s="236">
        <v>47</v>
      </c>
      <c r="BY24" s="236">
        <v>47</v>
      </c>
      <c r="BZ24" s="236">
        <v>48</v>
      </c>
      <c r="CA24" s="236">
        <v>46</v>
      </c>
      <c r="CB24" s="236">
        <v>46</v>
      </c>
      <c r="CC24" s="236">
        <v>45</v>
      </c>
      <c r="CD24" s="236">
        <v>42</v>
      </c>
      <c r="CE24" s="236">
        <v>42</v>
      </c>
      <c r="CF24" s="236">
        <v>43</v>
      </c>
      <c r="CG24" s="236">
        <v>52</v>
      </c>
      <c r="CH24" s="236">
        <v>52</v>
      </c>
      <c r="CI24" s="236">
        <v>51</v>
      </c>
      <c r="CJ24" s="236">
        <v>46</v>
      </c>
      <c r="CK24" s="236">
        <v>46</v>
      </c>
      <c r="CL24" s="236">
        <v>47</v>
      </c>
      <c r="CM24" s="236">
        <v>50</v>
      </c>
      <c r="CN24" s="236">
        <v>50</v>
      </c>
      <c r="CO24" s="236">
        <v>51</v>
      </c>
      <c r="CP24" s="236">
        <v>47</v>
      </c>
      <c r="CQ24" s="236">
        <v>47</v>
      </c>
      <c r="CR24" s="236">
        <v>46</v>
      </c>
      <c r="CS24" s="236">
        <v>51</v>
      </c>
      <c r="CT24" s="236">
        <v>51</v>
      </c>
      <c r="CU24" s="236">
        <v>49</v>
      </c>
      <c r="CV24" s="236">
        <v>47</v>
      </c>
      <c r="CW24" s="236">
        <v>49</v>
      </c>
      <c r="CX24" s="236">
        <v>51</v>
      </c>
      <c r="CY24" s="236">
        <v>46</v>
      </c>
      <c r="CZ24" s="236">
        <v>46</v>
      </c>
      <c r="DA24" s="236">
        <v>45</v>
      </c>
      <c r="DB24" s="236">
        <v>42</v>
      </c>
      <c r="DC24" s="236">
        <v>42</v>
      </c>
      <c r="DD24" s="236">
        <v>41</v>
      </c>
      <c r="DE24" s="236">
        <v>44</v>
      </c>
      <c r="DF24" s="236">
        <v>44</v>
      </c>
      <c r="DG24" s="236">
        <v>42</v>
      </c>
      <c r="DH24" s="236">
        <v>39</v>
      </c>
      <c r="DI24" s="236">
        <v>39</v>
      </c>
      <c r="DJ24" s="236">
        <v>38</v>
      </c>
      <c r="DK24" s="236">
        <v>45</v>
      </c>
      <c r="DL24" s="236">
        <v>45</v>
      </c>
      <c r="DM24" s="236">
        <v>45</v>
      </c>
      <c r="DN24" s="236">
        <v>41</v>
      </c>
      <c r="DO24" s="236">
        <v>41</v>
      </c>
      <c r="DP24" s="236">
        <v>38</v>
      </c>
      <c r="DQ24" s="236">
        <v>43</v>
      </c>
      <c r="DR24" s="236">
        <v>43</v>
      </c>
      <c r="DS24" s="236">
        <v>44</v>
      </c>
      <c r="DT24" s="236">
        <v>35</v>
      </c>
      <c r="DU24" s="236">
        <v>35</v>
      </c>
      <c r="DV24" s="236">
        <v>36</v>
      </c>
      <c r="DW24" s="236">
        <v>32</v>
      </c>
      <c r="DX24" s="236">
        <v>32</v>
      </c>
      <c r="DY24" s="236">
        <v>33</v>
      </c>
      <c r="DZ24" s="236">
        <v>33</v>
      </c>
      <c r="EA24" s="236">
        <v>33</v>
      </c>
      <c r="EB24" s="236">
        <v>34</v>
      </c>
      <c r="EC24" s="236">
        <v>34</v>
      </c>
      <c r="ED24" s="236">
        <v>34</v>
      </c>
      <c r="EE24" s="236">
        <v>35</v>
      </c>
      <c r="EF24" s="236">
        <v>36</v>
      </c>
      <c r="EG24" s="236">
        <v>36</v>
      </c>
      <c r="EH24" s="236">
        <v>35</v>
      </c>
      <c r="EI24" s="236">
        <v>38</v>
      </c>
      <c r="EJ24" s="236">
        <v>38</v>
      </c>
      <c r="EK24" s="236">
        <v>38</v>
      </c>
      <c r="EL24" s="236">
        <v>41</v>
      </c>
      <c r="EM24" s="236">
        <v>41</v>
      </c>
      <c r="EN24" s="236">
        <v>40</v>
      </c>
      <c r="EO24" s="236">
        <v>40</v>
      </c>
      <c r="EP24" s="236">
        <v>40</v>
      </c>
      <c r="EQ24" s="236">
        <v>39</v>
      </c>
      <c r="ER24" s="236">
        <v>48</v>
      </c>
      <c r="ES24" s="236">
        <v>52</v>
      </c>
      <c r="ET24" s="236">
        <v>5</v>
      </c>
      <c r="EU24" s="236">
        <v>12</v>
      </c>
      <c r="EV24" s="236">
        <v>12</v>
      </c>
      <c r="EW24" s="236">
        <v>15</v>
      </c>
      <c r="EX24" s="236">
        <v>23</v>
      </c>
      <c r="EY24" s="236">
        <v>23</v>
      </c>
      <c r="EZ24" s="236">
        <v>24</v>
      </c>
      <c r="FA24" s="236">
        <v>30</v>
      </c>
      <c r="FB24" s="236">
        <v>30</v>
      </c>
      <c r="FC24" s="236">
        <v>31</v>
      </c>
      <c r="FD24" s="236">
        <v>25</v>
      </c>
      <c r="FE24" s="236">
        <v>25</v>
      </c>
      <c r="FF24" s="236">
        <v>25</v>
      </c>
      <c r="FG24" s="236">
        <v>26</v>
      </c>
      <c r="FH24" s="236">
        <v>27</v>
      </c>
      <c r="FI24" s="236">
        <v>25</v>
      </c>
      <c r="FJ24" s="236">
        <v>30</v>
      </c>
      <c r="FK24" s="236">
        <v>30</v>
      </c>
      <c r="FL24" s="236">
        <v>32</v>
      </c>
      <c r="FM24" s="236">
        <v>35</v>
      </c>
      <c r="FN24" s="236">
        <v>36</v>
      </c>
      <c r="FO24" s="236">
        <v>37</v>
      </c>
      <c r="FP24" s="236">
        <v>31</v>
      </c>
      <c r="FQ24" s="236">
        <v>35</v>
      </c>
      <c r="FR24" s="236">
        <v>42</v>
      </c>
      <c r="FS24" s="236">
        <v>33</v>
      </c>
      <c r="FT24" s="236">
        <v>33</v>
      </c>
      <c r="FU24" s="236">
        <v>32</v>
      </c>
      <c r="FV24" s="236">
        <v>26</v>
      </c>
      <c r="FW24" s="236">
        <v>26</v>
      </c>
      <c r="FX24" s="236">
        <v>26</v>
      </c>
      <c r="FY24" s="236">
        <v>23</v>
      </c>
      <c r="FZ24" s="236">
        <v>22</v>
      </c>
      <c r="GA24" s="236">
        <v>25</v>
      </c>
      <c r="GB24" s="236">
        <v>19</v>
      </c>
      <c r="GC24" s="236">
        <v>19</v>
      </c>
      <c r="GD24" s="325">
        <f t="shared" si="1"/>
        <v>66</v>
      </c>
      <c r="GE24" s="325">
        <f t="shared" si="2"/>
        <v>38</v>
      </c>
      <c r="GF24" s="278">
        <f t="shared" si="3"/>
        <v>305</v>
      </c>
      <c r="GG24" s="278">
        <f t="shared" si="0"/>
        <v>353</v>
      </c>
      <c r="GH24" s="278">
        <f t="shared" si="4"/>
        <v>354</v>
      </c>
      <c r="GJ24" s="266"/>
    </row>
    <row r="25" spans="1:192">
      <c r="A25" s="171" t="str">
        <f>IF(I!$A$1=1,B25,C25)</f>
        <v>Пасажирський</v>
      </c>
      <c r="B25" s="209" t="s">
        <v>71</v>
      </c>
      <c r="C25" s="209" t="s">
        <v>163</v>
      </c>
      <c r="D25" s="236">
        <v>13</v>
      </c>
      <c r="E25" s="236">
        <v>13</v>
      </c>
      <c r="F25" s="236">
        <v>12</v>
      </c>
      <c r="G25" s="236">
        <v>21</v>
      </c>
      <c r="H25" s="236">
        <v>22</v>
      </c>
      <c r="I25" s="236">
        <v>22</v>
      </c>
      <c r="J25" s="236">
        <v>47</v>
      </c>
      <c r="K25" s="236">
        <v>47</v>
      </c>
      <c r="L25" s="236">
        <v>46</v>
      </c>
      <c r="M25" s="236">
        <v>23</v>
      </c>
      <c r="N25" s="236">
        <v>23</v>
      </c>
      <c r="O25" s="236">
        <v>22</v>
      </c>
      <c r="P25" s="236">
        <v>13</v>
      </c>
      <c r="Q25" s="236">
        <v>13</v>
      </c>
      <c r="R25" s="236">
        <v>14</v>
      </c>
      <c r="S25" s="236">
        <v>38</v>
      </c>
      <c r="T25" s="236">
        <v>38</v>
      </c>
      <c r="U25" s="236">
        <v>39</v>
      </c>
      <c r="V25" s="236">
        <v>37</v>
      </c>
      <c r="W25" s="236">
        <v>37</v>
      </c>
      <c r="X25" s="236">
        <v>38</v>
      </c>
      <c r="Y25" s="236">
        <v>17</v>
      </c>
      <c r="Z25" s="236">
        <v>17</v>
      </c>
      <c r="AA25" s="236">
        <v>18</v>
      </c>
      <c r="AB25" s="236">
        <v>14</v>
      </c>
      <c r="AC25" s="236">
        <v>14</v>
      </c>
      <c r="AD25" s="236">
        <v>13</v>
      </c>
      <c r="AE25" s="236">
        <v>37</v>
      </c>
      <c r="AF25" s="236">
        <v>37</v>
      </c>
      <c r="AG25" s="236">
        <v>39</v>
      </c>
      <c r="AH25" s="236">
        <v>32</v>
      </c>
      <c r="AI25" s="236">
        <v>32</v>
      </c>
      <c r="AJ25" s="236">
        <v>34</v>
      </c>
      <c r="AK25" s="236">
        <v>17</v>
      </c>
      <c r="AL25" s="236">
        <v>17</v>
      </c>
      <c r="AM25" s="236">
        <v>19</v>
      </c>
      <c r="AN25" s="236">
        <v>15</v>
      </c>
      <c r="AO25" s="236">
        <v>15</v>
      </c>
      <c r="AP25" s="236">
        <v>14</v>
      </c>
      <c r="AQ25" s="236">
        <v>37</v>
      </c>
      <c r="AR25" s="236">
        <v>37</v>
      </c>
      <c r="AS25" s="236">
        <v>38</v>
      </c>
      <c r="AT25" s="236">
        <v>33</v>
      </c>
      <c r="AU25" s="236">
        <v>33</v>
      </c>
      <c r="AV25" s="236">
        <v>34</v>
      </c>
      <c r="AW25" s="236">
        <v>18</v>
      </c>
      <c r="AX25" s="236">
        <v>18</v>
      </c>
      <c r="AY25" s="236">
        <v>19</v>
      </c>
      <c r="AZ25" s="236">
        <v>10</v>
      </c>
      <c r="BA25" s="236">
        <v>10</v>
      </c>
      <c r="BB25" s="236">
        <v>10</v>
      </c>
      <c r="BC25" s="236">
        <v>9</v>
      </c>
      <c r="BD25" s="236">
        <v>9</v>
      </c>
      <c r="BE25" s="236">
        <v>8</v>
      </c>
      <c r="BF25" s="236">
        <v>11</v>
      </c>
      <c r="BG25" s="236">
        <v>11</v>
      </c>
      <c r="BH25" s="236">
        <v>11</v>
      </c>
      <c r="BI25" s="236">
        <v>8</v>
      </c>
      <c r="BJ25" s="236">
        <v>8</v>
      </c>
      <c r="BK25" s="236">
        <v>8</v>
      </c>
      <c r="BL25" s="236">
        <v>4</v>
      </c>
      <c r="BM25" s="236">
        <v>4</v>
      </c>
      <c r="BN25" s="236">
        <v>3</v>
      </c>
      <c r="BO25" s="236">
        <v>5</v>
      </c>
      <c r="BP25" s="236">
        <v>5</v>
      </c>
      <c r="BQ25" s="236">
        <v>4</v>
      </c>
      <c r="BR25" s="236">
        <v>5</v>
      </c>
      <c r="BS25" s="236">
        <v>5</v>
      </c>
      <c r="BT25" s="236">
        <v>5</v>
      </c>
      <c r="BU25" s="236">
        <v>5</v>
      </c>
      <c r="BV25" s="236">
        <v>5</v>
      </c>
      <c r="BW25" s="236">
        <v>4</v>
      </c>
      <c r="BX25" s="236">
        <v>3</v>
      </c>
      <c r="BY25" s="236">
        <v>3</v>
      </c>
      <c r="BZ25" s="236">
        <v>3</v>
      </c>
      <c r="CA25" s="236">
        <v>5</v>
      </c>
      <c r="CB25" s="236">
        <v>5</v>
      </c>
      <c r="CC25" s="236">
        <v>4</v>
      </c>
      <c r="CD25" s="236">
        <v>5</v>
      </c>
      <c r="CE25" s="236">
        <v>5</v>
      </c>
      <c r="CF25" s="236">
        <v>5</v>
      </c>
      <c r="CG25" s="236">
        <v>4</v>
      </c>
      <c r="CH25" s="236">
        <v>4</v>
      </c>
      <c r="CI25" s="236">
        <v>3</v>
      </c>
      <c r="CJ25" s="236">
        <v>3</v>
      </c>
      <c r="CK25" s="236">
        <v>3</v>
      </c>
      <c r="CL25" s="236">
        <v>3</v>
      </c>
      <c r="CM25" s="236">
        <v>5</v>
      </c>
      <c r="CN25" s="236">
        <v>5</v>
      </c>
      <c r="CO25" s="236">
        <v>4</v>
      </c>
      <c r="CP25" s="236">
        <v>5</v>
      </c>
      <c r="CQ25" s="236">
        <v>5</v>
      </c>
      <c r="CR25" s="236">
        <v>4</v>
      </c>
      <c r="CS25" s="236">
        <v>4</v>
      </c>
      <c r="CT25" s="236">
        <v>4</v>
      </c>
      <c r="CU25" s="236">
        <v>3</v>
      </c>
      <c r="CV25" s="236">
        <v>3</v>
      </c>
      <c r="CW25" s="236">
        <v>3</v>
      </c>
      <c r="CX25" s="236">
        <v>3</v>
      </c>
      <c r="CY25" s="236">
        <v>5</v>
      </c>
      <c r="CZ25" s="236">
        <v>5</v>
      </c>
      <c r="DA25" s="236">
        <v>4</v>
      </c>
      <c r="DB25" s="236">
        <v>4</v>
      </c>
      <c r="DC25" s="236">
        <v>4</v>
      </c>
      <c r="DD25" s="236">
        <v>5</v>
      </c>
      <c r="DE25" s="236">
        <v>3</v>
      </c>
      <c r="DF25" s="236">
        <v>3</v>
      </c>
      <c r="DG25" s="236">
        <v>2</v>
      </c>
      <c r="DH25" s="236">
        <v>2</v>
      </c>
      <c r="DI25" s="236">
        <v>2</v>
      </c>
      <c r="DJ25" s="236">
        <v>3</v>
      </c>
      <c r="DK25" s="236">
        <v>5</v>
      </c>
      <c r="DL25" s="236">
        <v>5</v>
      </c>
      <c r="DM25" s="236">
        <v>5</v>
      </c>
      <c r="DN25" s="236">
        <v>5</v>
      </c>
      <c r="DO25" s="236">
        <v>5</v>
      </c>
      <c r="DP25" s="236">
        <v>4</v>
      </c>
      <c r="DQ25" s="236">
        <v>3</v>
      </c>
      <c r="DR25" s="236">
        <v>3</v>
      </c>
      <c r="DS25" s="236">
        <v>4</v>
      </c>
      <c r="DT25" s="236">
        <v>3</v>
      </c>
      <c r="DU25" s="236">
        <v>3</v>
      </c>
      <c r="DV25" s="236">
        <v>4</v>
      </c>
      <c r="DW25" s="236">
        <v>0</v>
      </c>
      <c r="DX25" s="236">
        <v>0</v>
      </c>
      <c r="DY25" s="236">
        <v>0</v>
      </c>
      <c r="DZ25" s="236">
        <v>0</v>
      </c>
      <c r="EA25" s="236">
        <v>0</v>
      </c>
      <c r="EB25" s="236">
        <v>0</v>
      </c>
      <c r="EC25" s="236">
        <v>0</v>
      </c>
      <c r="ED25" s="236">
        <v>0</v>
      </c>
      <c r="EE25" s="236">
        <v>0</v>
      </c>
      <c r="EF25" s="236">
        <v>0</v>
      </c>
      <c r="EG25" s="236">
        <v>0</v>
      </c>
      <c r="EH25" s="236">
        <v>0</v>
      </c>
      <c r="EI25" s="236">
        <v>0</v>
      </c>
      <c r="EJ25" s="236">
        <v>0</v>
      </c>
      <c r="EK25" s="236">
        <v>0</v>
      </c>
      <c r="EL25" s="236">
        <v>0</v>
      </c>
      <c r="EM25" s="236">
        <v>0</v>
      </c>
      <c r="EN25" s="236">
        <v>0</v>
      </c>
      <c r="EO25" s="236">
        <v>0</v>
      </c>
      <c r="EP25" s="236">
        <v>0</v>
      </c>
      <c r="EQ25" s="236">
        <v>0</v>
      </c>
      <c r="ER25" s="236">
        <v>0</v>
      </c>
      <c r="ES25" s="236">
        <v>0</v>
      </c>
      <c r="ET25" s="236">
        <v>0</v>
      </c>
      <c r="EU25" s="236">
        <v>0</v>
      </c>
      <c r="EV25" s="236">
        <v>0</v>
      </c>
      <c r="EW25" s="236">
        <v>1</v>
      </c>
      <c r="EX25" s="236">
        <v>0</v>
      </c>
      <c r="EY25" s="236">
        <v>0</v>
      </c>
      <c r="EZ25" s="236">
        <v>1</v>
      </c>
      <c r="FA25" s="236">
        <v>0</v>
      </c>
      <c r="FB25" s="236">
        <v>0</v>
      </c>
      <c r="FC25" s="236">
        <v>1</v>
      </c>
      <c r="FD25" s="236">
        <v>0</v>
      </c>
      <c r="FE25" s="236">
        <v>0</v>
      </c>
      <c r="FF25" s="236">
        <v>1</v>
      </c>
      <c r="FG25" s="236">
        <v>0</v>
      </c>
      <c r="FH25" s="236">
        <v>1</v>
      </c>
      <c r="FI25" s="236">
        <v>1</v>
      </c>
      <c r="FJ25" s="236">
        <v>0</v>
      </c>
      <c r="FK25" s="236">
        <v>0</v>
      </c>
      <c r="FL25" s="236">
        <v>1</v>
      </c>
      <c r="FM25" s="236">
        <v>0</v>
      </c>
      <c r="FN25" s="236">
        <v>0</v>
      </c>
      <c r="FO25" s="236">
        <v>1</v>
      </c>
      <c r="FP25" s="236">
        <v>0</v>
      </c>
      <c r="FQ25" s="236">
        <v>0</v>
      </c>
      <c r="FR25" s="236">
        <v>0</v>
      </c>
      <c r="FS25" s="236">
        <v>0</v>
      </c>
      <c r="FT25" s="236">
        <v>0</v>
      </c>
      <c r="FU25" s="236">
        <v>0</v>
      </c>
      <c r="FV25" s="236">
        <v>0</v>
      </c>
      <c r="FW25" s="236">
        <v>0</v>
      </c>
      <c r="FX25" s="236">
        <v>1</v>
      </c>
      <c r="FY25" s="236">
        <v>0</v>
      </c>
      <c r="FZ25" s="236">
        <v>0</v>
      </c>
      <c r="GA25" s="236">
        <v>1</v>
      </c>
      <c r="GB25" s="236">
        <v>0</v>
      </c>
      <c r="GC25" s="236">
        <v>1</v>
      </c>
      <c r="GD25" s="325">
        <f t="shared" si="1"/>
        <v>0</v>
      </c>
      <c r="GE25" s="325">
        <f t="shared" si="2"/>
        <v>1</v>
      </c>
      <c r="GF25" s="278">
        <f t="shared" si="3"/>
        <v>3</v>
      </c>
      <c r="GG25" s="278">
        <f t="shared" si="0"/>
        <v>5</v>
      </c>
      <c r="GH25" s="278">
        <f t="shared" si="4"/>
        <v>2</v>
      </c>
      <c r="GJ25" s="266"/>
    </row>
    <row r="26" spans="1:192">
      <c r="A26" s="171" t="str">
        <f>IF(I!$A$1=1,B26,C26)</f>
        <v>Вантажний</v>
      </c>
      <c r="B26" s="209" t="s">
        <v>72</v>
      </c>
      <c r="C26" s="209" t="s">
        <v>164</v>
      </c>
      <c r="D26" s="236">
        <v>31</v>
      </c>
      <c r="E26" s="236">
        <v>31</v>
      </c>
      <c r="F26" s="236">
        <v>32</v>
      </c>
      <c r="G26" s="236">
        <v>31</v>
      </c>
      <c r="H26" s="236">
        <v>30</v>
      </c>
      <c r="I26" s="236">
        <v>30</v>
      </c>
      <c r="J26" s="236">
        <v>31</v>
      </c>
      <c r="K26" s="236">
        <v>31</v>
      </c>
      <c r="L26" s="236">
        <v>32</v>
      </c>
      <c r="M26" s="236">
        <v>41</v>
      </c>
      <c r="N26" s="236">
        <v>41</v>
      </c>
      <c r="O26" s="236">
        <v>41</v>
      </c>
      <c r="P26" s="236">
        <v>52</v>
      </c>
      <c r="Q26" s="236">
        <v>52</v>
      </c>
      <c r="R26" s="236">
        <v>51</v>
      </c>
      <c r="S26" s="236">
        <v>46</v>
      </c>
      <c r="T26" s="236">
        <v>46</v>
      </c>
      <c r="U26" s="236">
        <v>47</v>
      </c>
      <c r="V26" s="236">
        <v>29</v>
      </c>
      <c r="W26" s="236">
        <v>29</v>
      </c>
      <c r="X26" s="236">
        <v>28</v>
      </c>
      <c r="Y26" s="236">
        <v>37</v>
      </c>
      <c r="Z26" s="236">
        <v>37</v>
      </c>
      <c r="AA26" s="236">
        <v>36</v>
      </c>
      <c r="AB26" s="236">
        <v>37</v>
      </c>
      <c r="AC26" s="236">
        <v>37</v>
      </c>
      <c r="AD26" s="236">
        <v>38</v>
      </c>
      <c r="AE26" s="236">
        <v>31</v>
      </c>
      <c r="AF26" s="236">
        <v>31</v>
      </c>
      <c r="AG26" s="236">
        <v>32</v>
      </c>
      <c r="AH26" s="236">
        <v>25</v>
      </c>
      <c r="AI26" s="236">
        <v>25</v>
      </c>
      <c r="AJ26" s="236">
        <v>26</v>
      </c>
      <c r="AK26" s="236">
        <v>27</v>
      </c>
      <c r="AL26" s="236">
        <v>27</v>
      </c>
      <c r="AM26" s="236">
        <v>28</v>
      </c>
      <c r="AN26" s="236">
        <v>31</v>
      </c>
      <c r="AO26" s="236">
        <v>31</v>
      </c>
      <c r="AP26" s="236">
        <v>33</v>
      </c>
      <c r="AQ26" s="236">
        <v>31</v>
      </c>
      <c r="AR26" s="236">
        <v>31</v>
      </c>
      <c r="AS26" s="236">
        <v>32</v>
      </c>
      <c r="AT26" s="236">
        <v>29</v>
      </c>
      <c r="AU26" s="236">
        <v>29</v>
      </c>
      <c r="AV26" s="236">
        <v>30</v>
      </c>
      <c r="AW26" s="236">
        <v>36</v>
      </c>
      <c r="AX26" s="236">
        <v>36</v>
      </c>
      <c r="AY26" s="236">
        <v>36</v>
      </c>
      <c r="AZ26" s="236">
        <v>38</v>
      </c>
      <c r="BA26" s="236">
        <v>38</v>
      </c>
      <c r="BB26" s="236">
        <v>40</v>
      </c>
      <c r="BC26" s="236">
        <v>28</v>
      </c>
      <c r="BD26" s="236">
        <v>28</v>
      </c>
      <c r="BE26" s="236">
        <v>30</v>
      </c>
      <c r="BF26" s="236">
        <v>22</v>
      </c>
      <c r="BG26" s="236">
        <v>22</v>
      </c>
      <c r="BH26" s="236">
        <v>23</v>
      </c>
      <c r="BI26" s="236">
        <v>27</v>
      </c>
      <c r="BJ26" s="236">
        <v>27</v>
      </c>
      <c r="BK26" s="236">
        <v>27</v>
      </c>
      <c r="BL26" s="236">
        <v>27</v>
      </c>
      <c r="BM26" s="236">
        <v>27</v>
      </c>
      <c r="BN26" s="236">
        <v>28</v>
      </c>
      <c r="BO26" s="236">
        <v>22</v>
      </c>
      <c r="BP26" s="236">
        <v>22</v>
      </c>
      <c r="BQ26" s="236">
        <v>23</v>
      </c>
      <c r="BR26" s="236">
        <v>20</v>
      </c>
      <c r="BS26" s="236">
        <v>20</v>
      </c>
      <c r="BT26" s="236">
        <v>21</v>
      </c>
      <c r="BU26" s="236">
        <v>20</v>
      </c>
      <c r="BV26" s="236">
        <v>20</v>
      </c>
      <c r="BW26" s="236">
        <v>22</v>
      </c>
      <c r="BX26" s="236">
        <v>19</v>
      </c>
      <c r="BY26" s="236">
        <v>19</v>
      </c>
      <c r="BZ26" s="236">
        <v>20</v>
      </c>
      <c r="CA26" s="236">
        <v>17</v>
      </c>
      <c r="CB26" s="236">
        <v>17</v>
      </c>
      <c r="CC26" s="236">
        <v>16</v>
      </c>
      <c r="CD26" s="236">
        <v>15</v>
      </c>
      <c r="CE26" s="236">
        <v>15</v>
      </c>
      <c r="CF26" s="236">
        <v>15</v>
      </c>
      <c r="CG26" s="236">
        <v>15</v>
      </c>
      <c r="CH26" s="236">
        <v>15</v>
      </c>
      <c r="CI26" s="236">
        <v>15</v>
      </c>
      <c r="CJ26" s="236">
        <v>16</v>
      </c>
      <c r="CK26" s="236">
        <v>16</v>
      </c>
      <c r="CL26" s="236">
        <v>16</v>
      </c>
      <c r="CM26" s="236">
        <v>16</v>
      </c>
      <c r="CN26" s="236">
        <v>16</v>
      </c>
      <c r="CO26" s="236">
        <v>17</v>
      </c>
      <c r="CP26" s="236">
        <v>15</v>
      </c>
      <c r="CQ26" s="236">
        <v>15</v>
      </c>
      <c r="CR26" s="236">
        <v>14</v>
      </c>
      <c r="CS26" s="236">
        <v>14</v>
      </c>
      <c r="CT26" s="236">
        <v>14</v>
      </c>
      <c r="CU26" s="236">
        <v>14</v>
      </c>
      <c r="CV26" s="236">
        <v>14</v>
      </c>
      <c r="CW26" s="236">
        <v>14</v>
      </c>
      <c r="CX26" s="236">
        <v>15</v>
      </c>
      <c r="CY26" s="236">
        <v>11</v>
      </c>
      <c r="CZ26" s="236">
        <v>11</v>
      </c>
      <c r="DA26" s="236">
        <v>11</v>
      </c>
      <c r="DB26" s="236">
        <v>9</v>
      </c>
      <c r="DC26" s="236">
        <v>9</v>
      </c>
      <c r="DD26" s="236">
        <v>11</v>
      </c>
      <c r="DE26" s="236">
        <v>10</v>
      </c>
      <c r="DF26" s="236">
        <v>10</v>
      </c>
      <c r="DG26" s="236">
        <v>9</v>
      </c>
      <c r="DH26" s="236">
        <v>10</v>
      </c>
      <c r="DI26" s="236">
        <v>10</v>
      </c>
      <c r="DJ26" s="236">
        <v>9</v>
      </c>
      <c r="DK26" s="236">
        <v>10</v>
      </c>
      <c r="DL26" s="236">
        <v>10</v>
      </c>
      <c r="DM26" s="236">
        <v>9</v>
      </c>
      <c r="DN26" s="236">
        <v>7</v>
      </c>
      <c r="DO26" s="236">
        <v>7</v>
      </c>
      <c r="DP26" s="236">
        <v>6</v>
      </c>
      <c r="DQ26" s="236">
        <v>7</v>
      </c>
      <c r="DR26" s="236">
        <v>7</v>
      </c>
      <c r="DS26" s="236">
        <v>8</v>
      </c>
      <c r="DT26" s="236">
        <v>5</v>
      </c>
      <c r="DU26" s="236">
        <v>5</v>
      </c>
      <c r="DV26" s="236">
        <v>6</v>
      </c>
      <c r="DW26" s="236">
        <v>3</v>
      </c>
      <c r="DX26" s="236">
        <v>3</v>
      </c>
      <c r="DY26" s="236">
        <v>4</v>
      </c>
      <c r="DZ26" s="236">
        <v>3</v>
      </c>
      <c r="EA26" s="236">
        <v>3</v>
      </c>
      <c r="EB26" s="236">
        <v>4</v>
      </c>
      <c r="EC26" s="236">
        <v>4</v>
      </c>
      <c r="ED26" s="236">
        <v>4</v>
      </c>
      <c r="EE26" s="236">
        <v>5</v>
      </c>
      <c r="EF26" s="236">
        <v>5</v>
      </c>
      <c r="EG26" s="236">
        <v>5</v>
      </c>
      <c r="EH26" s="236">
        <v>5</v>
      </c>
      <c r="EI26" s="236">
        <v>5</v>
      </c>
      <c r="EJ26" s="236">
        <v>5</v>
      </c>
      <c r="EK26" s="236">
        <v>6</v>
      </c>
      <c r="EL26" s="236">
        <v>6</v>
      </c>
      <c r="EM26" s="236">
        <v>6</v>
      </c>
      <c r="EN26" s="236">
        <v>5</v>
      </c>
      <c r="EO26" s="236">
        <v>6</v>
      </c>
      <c r="EP26" s="236">
        <v>6</v>
      </c>
      <c r="EQ26" s="236">
        <v>5</v>
      </c>
      <c r="ER26" s="236">
        <v>27</v>
      </c>
      <c r="ES26" s="236">
        <v>32</v>
      </c>
      <c r="ET26" s="236">
        <v>4</v>
      </c>
      <c r="EU26" s="236">
        <v>6</v>
      </c>
      <c r="EV26" s="236">
        <v>6</v>
      </c>
      <c r="EW26" s="236">
        <v>7</v>
      </c>
      <c r="EX26" s="236">
        <v>13</v>
      </c>
      <c r="EY26" s="236">
        <v>13</v>
      </c>
      <c r="EZ26" s="236">
        <v>12</v>
      </c>
      <c r="FA26" s="236">
        <v>19</v>
      </c>
      <c r="FB26" s="236">
        <v>19</v>
      </c>
      <c r="FC26" s="236">
        <v>18</v>
      </c>
      <c r="FD26" s="236">
        <v>13</v>
      </c>
      <c r="FE26" s="236">
        <v>13</v>
      </c>
      <c r="FF26" s="236">
        <v>12</v>
      </c>
      <c r="FG26" s="236">
        <v>14</v>
      </c>
      <c r="FH26" s="236">
        <v>14</v>
      </c>
      <c r="FI26" s="236">
        <v>13</v>
      </c>
      <c r="FJ26" s="236">
        <v>15</v>
      </c>
      <c r="FK26" s="236">
        <v>15</v>
      </c>
      <c r="FL26" s="236">
        <v>16</v>
      </c>
      <c r="FM26" s="236">
        <v>18</v>
      </c>
      <c r="FN26" s="236">
        <v>19</v>
      </c>
      <c r="FO26" s="236">
        <v>19</v>
      </c>
      <c r="FP26" s="236">
        <v>20</v>
      </c>
      <c r="FQ26" s="236">
        <v>19</v>
      </c>
      <c r="FR26" s="236">
        <v>20</v>
      </c>
      <c r="FS26" s="236">
        <v>16</v>
      </c>
      <c r="FT26" s="236">
        <v>16</v>
      </c>
      <c r="FU26" s="236">
        <v>15</v>
      </c>
      <c r="FV26" s="236">
        <v>14</v>
      </c>
      <c r="FW26" s="236">
        <v>14</v>
      </c>
      <c r="FX26" s="236">
        <v>13</v>
      </c>
      <c r="FY26" s="236">
        <v>12</v>
      </c>
      <c r="FZ26" s="236">
        <v>12</v>
      </c>
      <c r="GA26" s="236">
        <v>13</v>
      </c>
      <c r="GB26" s="236">
        <v>16</v>
      </c>
      <c r="GC26" s="236">
        <v>15</v>
      </c>
      <c r="GD26" s="325">
        <f t="shared" si="1"/>
        <v>39</v>
      </c>
      <c r="GE26" s="325">
        <f t="shared" si="2"/>
        <v>31</v>
      </c>
      <c r="GF26" s="278">
        <f t="shared" si="3"/>
        <v>176</v>
      </c>
      <c r="GG26" s="278">
        <f t="shared" si="0"/>
        <v>181</v>
      </c>
      <c r="GH26" s="278">
        <f t="shared" si="4"/>
        <v>184</v>
      </c>
      <c r="GJ26" s="266"/>
    </row>
    <row r="27" spans="1:192">
      <c r="A27" s="171" t="str">
        <f>IF(I!$A$1=1,B27,C27)</f>
        <v>Інший</v>
      </c>
      <c r="B27" s="209" t="s">
        <v>73</v>
      </c>
      <c r="C27" s="209" t="s">
        <v>165</v>
      </c>
      <c r="D27" s="236">
        <v>63</v>
      </c>
      <c r="E27" s="236">
        <v>63</v>
      </c>
      <c r="F27" s="236">
        <v>62</v>
      </c>
      <c r="G27" s="236">
        <v>54</v>
      </c>
      <c r="H27" s="236">
        <v>54</v>
      </c>
      <c r="I27" s="236">
        <v>55</v>
      </c>
      <c r="J27" s="236">
        <v>57</v>
      </c>
      <c r="K27" s="236">
        <v>57</v>
      </c>
      <c r="L27" s="236">
        <v>57</v>
      </c>
      <c r="M27" s="236">
        <v>73</v>
      </c>
      <c r="N27" s="236">
        <v>73</v>
      </c>
      <c r="O27" s="236">
        <v>74</v>
      </c>
      <c r="P27" s="236">
        <v>79</v>
      </c>
      <c r="Q27" s="236">
        <v>79</v>
      </c>
      <c r="R27" s="236">
        <v>80</v>
      </c>
      <c r="S27" s="236">
        <v>65</v>
      </c>
      <c r="T27" s="236">
        <v>65</v>
      </c>
      <c r="U27" s="236">
        <v>64</v>
      </c>
      <c r="V27" s="236">
        <v>87</v>
      </c>
      <c r="W27" s="236">
        <v>87</v>
      </c>
      <c r="X27" s="236">
        <v>87</v>
      </c>
      <c r="Y27" s="236">
        <v>90</v>
      </c>
      <c r="Z27" s="236">
        <v>90</v>
      </c>
      <c r="AA27" s="236">
        <v>90</v>
      </c>
      <c r="AB27" s="236">
        <v>75</v>
      </c>
      <c r="AC27" s="236">
        <v>75</v>
      </c>
      <c r="AD27" s="236">
        <v>77</v>
      </c>
      <c r="AE27" s="236">
        <v>78</v>
      </c>
      <c r="AF27" s="236">
        <v>78</v>
      </c>
      <c r="AG27" s="236">
        <v>79</v>
      </c>
      <c r="AH27" s="236">
        <v>75</v>
      </c>
      <c r="AI27" s="236">
        <v>75</v>
      </c>
      <c r="AJ27" s="236">
        <v>77</v>
      </c>
      <c r="AK27" s="236">
        <v>76</v>
      </c>
      <c r="AL27" s="236">
        <v>76</v>
      </c>
      <c r="AM27" s="236">
        <v>77</v>
      </c>
      <c r="AN27" s="236">
        <v>72</v>
      </c>
      <c r="AO27" s="236">
        <v>72</v>
      </c>
      <c r="AP27" s="236">
        <v>73</v>
      </c>
      <c r="AQ27" s="236">
        <v>83</v>
      </c>
      <c r="AR27" s="236">
        <v>83</v>
      </c>
      <c r="AS27" s="236">
        <v>86</v>
      </c>
      <c r="AT27" s="236">
        <v>90</v>
      </c>
      <c r="AU27" s="236">
        <v>90</v>
      </c>
      <c r="AV27" s="236">
        <v>95</v>
      </c>
      <c r="AW27" s="236">
        <v>57</v>
      </c>
      <c r="AX27" s="236">
        <v>57</v>
      </c>
      <c r="AY27" s="236">
        <v>61</v>
      </c>
      <c r="AZ27" s="236">
        <v>64</v>
      </c>
      <c r="BA27" s="236">
        <v>64</v>
      </c>
      <c r="BB27" s="236">
        <v>65</v>
      </c>
      <c r="BC27" s="236">
        <v>50</v>
      </c>
      <c r="BD27" s="236">
        <v>50</v>
      </c>
      <c r="BE27" s="236">
        <v>51</v>
      </c>
      <c r="BF27" s="236">
        <v>44</v>
      </c>
      <c r="BG27" s="236">
        <v>44</v>
      </c>
      <c r="BH27" s="236">
        <v>44</v>
      </c>
      <c r="BI27" s="236">
        <v>53</v>
      </c>
      <c r="BJ27" s="236">
        <v>53</v>
      </c>
      <c r="BK27" s="236">
        <v>54</v>
      </c>
      <c r="BL27" s="236">
        <v>41</v>
      </c>
      <c r="BM27" s="236">
        <v>41</v>
      </c>
      <c r="BN27" s="236">
        <v>41</v>
      </c>
      <c r="BO27" s="236">
        <v>37</v>
      </c>
      <c r="BP27" s="236">
        <v>37</v>
      </c>
      <c r="BQ27" s="236">
        <v>37</v>
      </c>
      <c r="BR27" s="236">
        <v>32</v>
      </c>
      <c r="BS27" s="236">
        <v>32</v>
      </c>
      <c r="BT27" s="236">
        <v>32</v>
      </c>
      <c r="BU27" s="236">
        <v>31</v>
      </c>
      <c r="BV27" s="236">
        <v>31</v>
      </c>
      <c r="BW27" s="236">
        <v>33</v>
      </c>
      <c r="BX27" s="236">
        <v>25</v>
      </c>
      <c r="BY27" s="236">
        <v>25</v>
      </c>
      <c r="BZ27" s="236">
        <v>25</v>
      </c>
      <c r="CA27" s="236">
        <v>24</v>
      </c>
      <c r="CB27" s="236">
        <v>24</v>
      </c>
      <c r="CC27" s="236">
        <v>25</v>
      </c>
      <c r="CD27" s="236">
        <v>22</v>
      </c>
      <c r="CE27" s="236">
        <v>22</v>
      </c>
      <c r="CF27" s="236">
        <v>23</v>
      </c>
      <c r="CG27" s="236">
        <v>33</v>
      </c>
      <c r="CH27" s="236">
        <v>33</v>
      </c>
      <c r="CI27" s="236">
        <v>33</v>
      </c>
      <c r="CJ27" s="236">
        <v>27</v>
      </c>
      <c r="CK27" s="236">
        <v>27</v>
      </c>
      <c r="CL27" s="236">
        <v>28</v>
      </c>
      <c r="CM27" s="236">
        <v>29</v>
      </c>
      <c r="CN27" s="236">
        <v>29</v>
      </c>
      <c r="CO27" s="236">
        <v>30</v>
      </c>
      <c r="CP27" s="236">
        <v>27</v>
      </c>
      <c r="CQ27" s="236">
        <v>27</v>
      </c>
      <c r="CR27" s="236">
        <v>28</v>
      </c>
      <c r="CS27" s="236">
        <v>33</v>
      </c>
      <c r="CT27" s="236">
        <v>33</v>
      </c>
      <c r="CU27" s="236">
        <v>32</v>
      </c>
      <c r="CV27" s="236">
        <v>30</v>
      </c>
      <c r="CW27" s="236">
        <v>32</v>
      </c>
      <c r="CX27" s="236">
        <v>33</v>
      </c>
      <c r="CY27" s="236">
        <v>30</v>
      </c>
      <c r="CZ27" s="236">
        <v>30</v>
      </c>
      <c r="DA27" s="236">
        <v>30</v>
      </c>
      <c r="DB27" s="236">
        <v>29</v>
      </c>
      <c r="DC27" s="236">
        <v>29</v>
      </c>
      <c r="DD27" s="236">
        <v>25</v>
      </c>
      <c r="DE27" s="236">
        <v>31</v>
      </c>
      <c r="DF27" s="236">
        <v>31</v>
      </c>
      <c r="DG27" s="236">
        <v>31</v>
      </c>
      <c r="DH27" s="236">
        <v>27</v>
      </c>
      <c r="DI27" s="236">
        <v>27</v>
      </c>
      <c r="DJ27" s="236">
        <v>26</v>
      </c>
      <c r="DK27" s="236">
        <v>30</v>
      </c>
      <c r="DL27" s="236">
        <v>30</v>
      </c>
      <c r="DM27" s="236">
        <v>31</v>
      </c>
      <c r="DN27" s="236">
        <v>29</v>
      </c>
      <c r="DO27" s="236">
        <v>29</v>
      </c>
      <c r="DP27" s="236">
        <v>28</v>
      </c>
      <c r="DQ27" s="236">
        <v>33</v>
      </c>
      <c r="DR27" s="236">
        <v>33</v>
      </c>
      <c r="DS27" s="236">
        <v>32</v>
      </c>
      <c r="DT27" s="236">
        <v>27</v>
      </c>
      <c r="DU27" s="236">
        <v>27</v>
      </c>
      <c r="DV27" s="236">
        <v>26</v>
      </c>
      <c r="DW27" s="236">
        <v>29</v>
      </c>
      <c r="DX27" s="236">
        <v>29</v>
      </c>
      <c r="DY27" s="236">
        <v>29</v>
      </c>
      <c r="DZ27" s="236">
        <v>30</v>
      </c>
      <c r="EA27" s="236">
        <v>30</v>
      </c>
      <c r="EB27" s="236">
        <v>30</v>
      </c>
      <c r="EC27" s="236">
        <v>30</v>
      </c>
      <c r="ED27" s="236">
        <v>30</v>
      </c>
      <c r="EE27" s="236">
        <v>30</v>
      </c>
      <c r="EF27" s="236">
        <v>31</v>
      </c>
      <c r="EG27" s="236">
        <v>31</v>
      </c>
      <c r="EH27" s="236">
        <v>30</v>
      </c>
      <c r="EI27" s="236">
        <v>33</v>
      </c>
      <c r="EJ27" s="236">
        <v>33</v>
      </c>
      <c r="EK27" s="236">
        <v>32</v>
      </c>
      <c r="EL27" s="236">
        <v>35</v>
      </c>
      <c r="EM27" s="236">
        <v>35</v>
      </c>
      <c r="EN27" s="236">
        <v>35</v>
      </c>
      <c r="EO27" s="236">
        <v>34</v>
      </c>
      <c r="EP27" s="236">
        <v>34</v>
      </c>
      <c r="EQ27" s="236">
        <v>34</v>
      </c>
      <c r="ER27" s="236">
        <v>21</v>
      </c>
      <c r="ES27" s="236">
        <v>20</v>
      </c>
      <c r="ET27" s="236">
        <v>1</v>
      </c>
      <c r="EU27" s="236">
        <v>6</v>
      </c>
      <c r="EV27" s="236">
        <v>6</v>
      </c>
      <c r="EW27" s="236">
        <v>7</v>
      </c>
      <c r="EX27" s="236">
        <v>10</v>
      </c>
      <c r="EY27" s="236">
        <v>10</v>
      </c>
      <c r="EZ27" s="236">
        <v>11</v>
      </c>
      <c r="FA27" s="236">
        <v>11</v>
      </c>
      <c r="FB27" s="236">
        <v>11</v>
      </c>
      <c r="FC27" s="236">
        <v>12</v>
      </c>
      <c r="FD27" s="236">
        <v>12</v>
      </c>
      <c r="FE27" s="236">
        <v>12</v>
      </c>
      <c r="FF27" s="236">
        <v>12</v>
      </c>
      <c r="FG27" s="236">
        <v>12</v>
      </c>
      <c r="FH27" s="236">
        <v>12</v>
      </c>
      <c r="FI27" s="236">
        <v>11</v>
      </c>
      <c r="FJ27" s="236">
        <v>15</v>
      </c>
      <c r="FK27" s="236">
        <v>15</v>
      </c>
      <c r="FL27" s="236">
        <v>15</v>
      </c>
      <c r="FM27" s="236">
        <v>17</v>
      </c>
      <c r="FN27" s="236">
        <v>17</v>
      </c>
      <c r="FO27" s="236">
        <v>17</v>
      </c>
      <c r="FP27" s="236">
        <v>11</v>
      </c>
      <c r="FQ27" s="236">
        <v>16</v>
      </c>
      <c r="FR27" s="236">
        <v>22</v>
      </c>
      <c r="FS27" s="236">
        <v>17</v>
      </c>
      <c r="FT27" s="236">
        <v>17</v>
      </c>
      <c r="FU27" s="236">
        <v>17</v>
      </c>
      <c r="FV27" s="236">
        <v>12</v>
      </c>
      <c r="FW27" s="236">
        <v>12</v>
      </c>
      <c r="FX27" s="236">
        <v>12</v>
      </c>
      <c r="FY27" s="236">
        <v>11</v>
      </c>
      <c r="FZ27" s="236">
        <v>10</v>
      </c>
      <c r="GA27" s="236">
        <v>11</v>
      </c>
      <c r="GB27" s="236">
        <v>3</v>
      </c>
      <c r="GC27" s="236">
        <v>3</v>
      </c>
      <c r="GD27" s="325">
        <f t="shared" si="1"/>
        <v>27</v>
      </c>
      <c r="GE27" s="325">
        <f t="shared" si="2"/>
        <v>6</v>
      </c>
      <c r="GF27" s="278">
        <f t="shared" si="3"/>
        <v>126</v>
      </c>
      <c r="GG27" s="278">
        <f t="shared" si="0"/>
        <v>167</v>
      </c>
      <c r="GH27" s="278">
        <f t="shared" si="4"/>
        <v>168</v>
      </c>
      <c r="GJ27" s="266"/>
    </row>
    <row r="28" spans="1:192">
      <c r="A28" s="172" t="str">
        <f>IF(I!$A$1=1,B28,C28)</f>
        <v>Автомобільний транспорт</v>
      </c>
      <c r="B28" s="210" t="s">
        <v>77</v>
      </c>
      <c r="C28" s="210" t="s">
        <v>169</v>
      </c>
      <c r="D28" s="236">
        <v>18</v>
      </c>
      <c r="E28" s="236">
        <v>18</v>
      </c>
      <c r="F28" s="236">
        <v>17</v>
      </c>
      <c r="G28" s="236">
        <v>19</v>
      </c>
      <c r="H28" s="236">
        <v>20</v>
      </c>
      <c r="I28" s="236">
        <v>21</v>
      </c>
      <c r="J28" s="236">
        <v>22</v>
      </c>
      <c r="K28" s="236">
        <v>22</v>
      </c>
      <c r="L28" s="236">
        <v>23</v>
      </c>
      <c r="M28" s="236">
        <v>24</v>
      </c>
      <c r="N28" s="236">
        <v>24</v>
      </c>
      <c r="O28" s="236">
        <v>25</v>
      </c>
      <c r="P28" s="236">
        <v>25</v>
      </c>
      <c r="Q28" s="236">
        <v>25</v>
      </c>
      <c r="R28" s="236">
        <v>24</v>
      </c>
      <c r="S28" s="236">
        <v>34</v>
      </c>
      <c r="T28" s="236">
        <v>34</v>
      </c>
      <c r="U28" s="236">
        <v>33</v>
      </c>
      <c r="V28" s="236">
        <v>36</v>
      </c>
      <c r="W28" s="236">
        <v>36</v>
      </c>
      <c r="X28" s="236">
        <v>33</v>
      </c>
      <c r="Y28" s="236">
        <v>36</v>
      </c>
      <c r="Z28" s="236">
        <v>36</v>
      </c>
      <c r="AA28" s="236">
        <v>37</v>
      </c>
      <c r="AB28" s="236">
        <v>33</v>
      </c>
      <c r="AC28" s="236">
        <v>33</v>
      </c>
      <c r="AD28" s="236">
        <v>31</v>
      </c>
      <c r="AE28" s="236">
        <v>37</v>
      </c>
      <c r="AF28" s="236">
        <v>37</v>
      </c>
      <c r="AG28" s="236">
        <v>37</v>
      </c>
      <c r="AH28" s="236">
        <v>39</v>
      </c>
      <c r="AI28" s="236">
        <v>39</v>
      </c>
      <c r="AJ28" s="236">
        <v>44</v>
      </c>
      <c r="AK28" s="236">
        <v>40</v>
      </c>
      <c r="AL28" s="236">
        <v>40</v>
      </c>
      <c r="AM28" s="236">
        <v>42</v>
      </c>
      <c r="AN28" s="236">
        <v>33</v>
      </c>
      <c r="AO28" s="236">
        <v>33</v>
      </c>
      <c r="AP28" s="236">
        <v>34</v>
      </c>
      <c r="AQ28" s="236">
        <v>48</v>
      </c>
      <c r="AR28" s="236">
        <v>47</v>
      </c>
      <c r="AS28" s="236">
        <v>52</v>
      </c>
      <c r="AT28" s="236">
        <v>36</v>
      </c>
      <c r="AU28" s="236">
        <v>35</v>
      </c>
      <c r="AV28" s="236">
        <v>37</v>
      </c>
      <c r="AW28" s="236">
        <v>40</v>
      </c>
      <c r="AX28" s="236">
        <v>40</v>
      </c>
      <c r="AY28" s="236">
        <v>40</v>
      </c>
      <c r="AZ28" s="236">
        <v>31</v>
      </c>
      <c r="BA28" s="236">
        <v>31</v>
      </c>
      <c r="BB28" s="236">
        <v>30</v>
      </c>
      <c r="BC28" s="236">
        <v>30</v>
      </c>
      <c r="BD28" s="236">
        <v>30</v>
      </c>
      <c r="BE28" s="236">
        <v>31</v>
      </c>
      <c r="BF28" s="236">
        <v>65</v>
      </c>
      <c r="BG28" s="236">
        <v>65</v>
      </c>
      <c r="BH28" s="236">
        <v>64</v>
      </c>
      <c r="BI28" s="236">
        <v>28</v>
      </c>
      <c r="BJ28" s="236">
        <v>28</v>
      </c>
      <c r="BK28" s="236">
        <v>27</v>
      </c>
      <c r="BL28" s="236">
        <v>21</v>
      </c>
      <c r="BM28" s="236">
        <v>21</v>
      </c>
      <c r="BN28" s="236">
        <v>20</v>
      </c>
      <c r="BO28" s="236">
        <v>21</v>
      </c>
      <c r="BP28" s="236">
        <v>21</v>
      </c>
      <c r="BQ28" s="236">
        <v>19</v>
      </c>
      <c r="BR28" s="236">
        <v>21</v>
      </c>
      <c r="BS28" s="236">
        <v>21</v>
      </c>
      <c r="BT28" s="236">
        <v>20</v>
      </c>
      <c r="BU28" s="236">
        <v>22</v>
      </c>
      <c r="BV28" s="236">
        <v>22</v>
      </c>
      <c r="BW28" s="236">
        <v>19</v>
      </c>
      <c r="BX28" s="236">
        <v>17</v>
      </c>
      <c r="BY28" s="236">
        <v>17</v>
      </c>
      <c r="BZ28" s="236">
        <v>16</v>
      </c>
      <c r="CA28" s="236">
        <v>21</v>
      </c>
      <c r="CB28" s="236">
        <v>21</v>
      </c>
      <c r="CC28" s="236">
        <v>20</v>
      </c>
      <c r="CD28" s="236">
        <v>20</v>
      </c>
      <c r="CE28" s="236">
        <v>20</v>
      </c>
      <c r="CF28" s="236">
        <v>21</v>
      </c>
      <c r="CG28" s="236">
        <v>22</v>
      </c>
      <c r="CH28" s="236">
        <v>22</v>
      </c>
      <c r="CI28" s="236">
        <v>22</v>
      </c>
      <c r="CJ28" s="236">
        <v>19</v>
      </c>
      <c r="CK28" s="236">
        <v>19</v>
      </c>
      <c r="CL28" s="236">
        <v>19</v>
      </c>
      <c r="CM28" s="236">
        <v>24</v>
      </c>
      <c r="CN28" s="236">
        <v>24</v>
      </c>
      <c r="CO28" s="236">
        <v>23</v>
      </c>
      <c r="CP28" s="236">
        <v>24</v>
      </c>
      <c r="CQ28" s="236">
        <v>24</v>
      </c>
      <c r="CR28" s="236">
        <v>25</v>
      </c>
      <c r="CS28" s="236">
        <v>25</v>
      </c>
      <c r="CT28" s="236">
        <v>25</v>
      </c>
      <c r="CU28" s="236">
        <v>23</v>
      </c>
      <c r="CV28" s="236">
        <v>24</v>
      </c>
      <c r="CW28" s="236">
        <v>24</v>
      </c>
      <c r="CX28" s="236">
        <v>24</v>
      </c>
      <c r="CY28" s="236">
        <v>25</v>
      </c>
      <c r="CZ28" s="236">
        <v>25</v>
      </c>
      <c r="DA28" s="236">
        <v>28</v>
      </c>
      <c r="DB28" s="236">
        <v>26</v>
      </c>
      <c r="DC28" s="236">
        <v>26</v>
      </c>
      <c r="DD28" s="236">
        <v>26</v>
      </c>
      <c r="DE28" s="236">
        <v>25</v>
      </c>
      <c r="DF28" s="236">
        <v>25</v>
      </c>
      <c r="DG28" s="236">
        <v>26</v>
      </c>
      <c r="DH28" s="236">
        <v>25</v>
      </c>
      <c r="DI28" s="236">
        <v>25</v>
      </c>
      <c r="DJ28" s="236">
        <v>26</v>
      </c>
      <c r="DK28" s="236">
        <v>27</v>
      </c>
      <c r="DL28" s="236">
        <v>27</v>
      </c>
      <c r="DM28" s="236">
        <v>29</v>
      </c>
      <c r="DN28" s="236">
        <v>29</v>
      </c>
      <c r="DO28" s="236">
        <v>29</v>
      </c>
      <c r="DP28" s="236">
        <v>29</v>
      </c>
      <c r="DQ28" s="236">
        <v>31</v>
      </c>
      <c r="DR28" s="236">
        <v>31</v>
      </c>
      <c r="DS28" s="236">
        <v>30</v>
      </c>
      <c r="DT28" s="236">
        <v>27</v>
      </c>
      <c r="DU28" s="236">
        <v>27</v>
      </c>
      <c r="DV28" s="236">
        <v>29</v>
      </c>
      <c r="DW28" s="236">
        <v>24</v>
      </c>
      <c r="DX28" s="236">
        <v>24</v>
      </c>
      <c r="DY28" s="236">
        <v>24</v>
      </c>
      <c r="DZ28" s="236">
        <v>29</v>
      </c>
      <c r="EA28" s="236">
        <v>29</v>
      </c>
      <c r="EB28" s="236">
        <v>31</v>
      </c>
      <c r="EC28" s="236">
        <v>31</v>
      </c>
      <c r="ED28" s="236">
        <v>31</v>
      </c>
      <c r="EE28" s="236">
        <v>32</v>
      </c>
      <c r="EF28" s="236">
        <v>31</v>
      </c>
      <c r="EG28" s="236">
        <v>31</v>
      </c>
      <c r="EH28" s="236">
        <v>30</v>
      </c>
      <c r="EI28" s="236">
        <v>35</v>
      </c>
      <c r="EJ28" s="236">
        <v>35</v>
      </c>
      <c r="EK28" s="236">
        <v>34</v>
      </c>
      <c r="EL28" s="236">
        <v>36</v>
      </c>
      <c r="EM28" s="236">
        <v>36</v>
      </c>
      <c r="EN28" s="236">
        <v>35</v>
      </c>
      <c r="EO28" s="236">
        <v>38</v>
      </c>
      <c r="EP28" s="236">
        <v>38</v>
      </c>
      <c r="EQ28" s="236">
        <v>35</v>
      </c>
      <c r="ER28" s="236">
        <v>77</v>
      </c>
      <c r="ES28" s="236">
        <v>74</v>
      </c>
      <c r="ET28" s="236">
        <v>38</v>
      </c>
      <c r="EU28" s="236">
        <v>64</v>
      </c>
      <c r="EV28" s="236">
        <v>64</v>
      </c>
      <c r="EW28" s="236">
        <v>62</v>
      </c>
      <c r="EX28" s="236">
        <v>78</v>
      </c>
      <c r="EY28" s="236">
        <v>78</v>
      </c>
      <c r="EZ28" s="236">
        <v>77</v>
      </c>
      <c r="FA28" s="236">
        <v>85</v>
      </c>
      <c r="FB28" s="236">
        <v>85</v>
      </c>
      <c r="FC28" s="236">
        <v>83</v>
      </c>
      <c r="FD28" s="236">
        <v>64</v>
      </c>
      <c r="FE28" s="236">
        <v>62</v>
      </c>
      <c r="FF28" s="236">
        <v>60</v>
      </c>
      <c r="FG28" s="236">
        <v>60</v>
      </c>
      <c r="FH28" s="236">
        <v>60</v>
      </c>
      <c r="FI28" s="236">
        <v>60</v>
      </c>
      <c r="FJ28" s="236">
        <v>55</v>
      </c>
      <c r="FK28" s="236">
        <v>55</v>
      </c>
      <c r="FL28" s="236">
        <v>54</v>
      </c>
      <c r="FM28" s="236">
        <v>60</v>
      </c>
      <c r="FN28" s="236">
        <v>59</v>
      </c>
      <c r="FO28" s="236">
        <v>57</v>
      </c>
      <c r="FP28" s="236">
        <v>66</v>
      </c>
      <c r="FQ28" s="236">
        <v>68</v>
      </c>
      <c r="FR28" s="236">
        <v>71</v>
      </c>
      <c r="FS28" s="236">
        <v>76</v>
      </c>
      <c r="FT28" s="236">
        <v>76</v>
      </c>
      <c r="FU28" s="236">
        <v>76</v>
      </c>
      <c r="FV28" s="236">
        <v>64</v>
      </c>
      <c r="FW28" s="236">
        <v>61</v>
      </c>
      <c r="FX28" s="236">
        <v>61</v>
      </c>
      <c r="FY28" s="236">
        <v>61</v>
      </c>
      <c r="FZ28" s="236">
        <v>61</v>
      </c>
      <c r="GA28" s="236">
        <v>61</v>
      </c>
      <c r="GB28" s="236">
        <v>60</v>
      </c>
      <c r="GC28" s="236">
        <v>53</v>
      </c>
      <c r="GD28" s="325">
        <f t="shared" si="1"/>
        <v>134</v>
      </c>
      <c r="GE28" s="325">
        <f t="shared" si="2"/>
        <v>113</v>
      </c>
      <c r="GF28" s="278">
        <f t="shared" si="3"/>
        <v>865</v>
      </c>
      <c r="GG28" s="278">
        <f t="shared" si="0"/>
        <v>706</v>
      </c>
      <c r="GH28" s="278">
        <f t="shared" si="4"/>
        <v>802</v>
      </c>
      <c r="GJ28" s="266"/>
    </row>
    <row r="29" spans="1:192">
      <c r="A29" s="171" t="str">
        <f>IF(I!$A$1=1,B29,C29)</f>
        <v>Пасажирський</v>
      </c>
      <c r="B29" s="209" t="s">
        <v>71</v>
      </c>
      <c r="C29" s="209" t="s">
        <v>163</v>
      </c>
      <c r="D29" s="236">
        <v>0</v>
      </c>
      <c r="E29" s="236">
        <v>0</v>
      </c>
      <c r="F29" s="236">
        <v>1</v>
      </c>
      <c r="G29" s="236">
        <v>0</v>
      </c>
      <c r="H29" s="236">
        <v>0</v>
      </c>
      <c r="I29" s="236">
        <v>1</v>
      </c>
      <c r="J29" s="236">
        <v>1</v>
      </c>
      <c r="K29" s="236">
        <v>1</v>
      </c>
      <c r="L29" s="236">
        <v>0</v>
      </c>
      <c r="M29" s="236">
        <v>0</v>
      </c>
      <c r="N29" s="236">
        <v>0</v>
      </c>
      <c r="O29" s="236">
        <v>1</v>
      </c>
      <c r="P29" s="236">
        <v>1</v>
      </c>
      <c r="Q29" s="236">
        <v>1</v>
      </c>
      <c r="R29" s="236">
        <v>0</v>
      </c>
      <c r="S29" s="236">
        <v>1</v>
      </c>
      <c r="T29" s="236">
        <v>1</v>
      </c>
      <c r="U29" s="236">
        <v>0</v>
      </c>
      <c r="V29" s="236">
        <v>1</v>
      </c>
      <c r="W29" s="236">
        <v>1</v>
      </c>
      <c r="X29" s="236">
        <v>0</v>
      </c>
      <c r="Y29" s="236">
        <v>1</v>
      </c>
      <c r="Z29" s="236">
        <v>1</v>
      </c>
      <c r="AA29" s="236">
        <v>0</v>
      </c>
      <c r="AB29" s="236">
        <v>1</v>
      </c>
      <c r="AC29" s="236">
        <v>1</v>
      </c>
      <c r="AD29" s="236">
        <v>0</v>
      </c>
      <c r="AE29" s="236">
        <v>1</v>
      </c>
      <c r="AF29" s="236">
        <v>1</v>
      </c>
      <c r="AG29" s="236">
        <v>1</v>
      </c>
      <c r="AH29" s="236">
        <v>1</v>
      </c>
      <c r="AI29" s="236">
        <v>1</v>
      </c>
      <c r="AJ29" s="236">
        <v>2</v>
      </c>
      <c r="AK29" s="236">
        <v>1</v>
      </c>
      <c r="AL29" s="236">
        <v>1</v>
      </c>
      <c r="AM29" s="236">
        <v>0</v>
      </c>
      <c r="AN29" s="236">
        <v>1</v>
      </c>
      <c r="AO29" s="236">
        <v>1</v>
      </c>
      <c r="AP29" s="236">
        <v>0</v>
      </c>
      <c r="AQ29" s="236">
        <v>1</v>
      </c>
      <c r="AR29" s="236">
        <v>0</v>
      </c>
      <c r="AS29" s="236">
        <v>1</v>
      </c>
      <c r="AT29" s="236">
        <v>1</v>
      </c>
      <c r="AU29" s="236">
        <v>0</v>
      </c>
      <c r="AV29" s="236">
        <v>1</v>
      </c>
      <c r="AW29" s="236">
        <v>0</v>
      </c>
      <c r="AX29" s="236">
        <v>0</v>
      </c>
      <c r="AY29" s="236">
        <v>1</v>
      </c>
      <c r="AZ29" s="236">
        <v>1</v>
      </c>
      <c r="BA29" s="236">
        <v>1</v>
      </c>
      <c r="BB29" s="236">
        <v>0</v>
      </c>
      <c r="BC29" s="236">
        <v>0</v>
      </c>
      <c r="BD29" s="236">
        <v>0</v>
      </c>
      <c r="BE29" s="236">
        <v>1</v>
      </c>
      <c r="BF29" s="236">
        <v>1</v>
      </c>
      <c r="BG29" s="236">
        <v>1</v>
      </c>
      <c r="BH29" s="236">
        <v>0</v>
      </c>
      <c r="BI29" s="236">
        <v>1</v>
      </c>
      <c r="BJ29" s="236">
        <v>1</v>
      </c>
      <c r="BK29" s="236">
        <v>0</v>
      </c>
      <c r="BL29" s="236">
        <v>0</v>
      </c>
      <c r="BM29" s="236">
        <v>0</v>
      </c>
      <c r="BN29" s="236">
        <v>1</v>
      </c>
      <c r="BO29" s="236">
        <v>1</v>
      </c>
      <c r="BP29" s="236">
        <v>1</v>
      </c>
      <c r="BQ29" s="236">
        <v>0</v>
      </c>
      <c r="BR29" s="236">
        <v>1</v>
      </c>
      <c r="BS29" s="236">
        <v>1</v>
      </c>
      <c r="BT29" s="236">
        <v>0</v>
      </c>
      <c r="BU29" s="236">
        <v>1</v>
      </c>
      <c r="BV29" s="236">
        <v>1</v>
      </c>
      <c r="BW29" s="236">
        <v>0</v>
      </c>
      <c r="BX29" s="236">
        <v>1</v>
      </c>
      <c r="BY29" s="236">
        <v>1</v>
      </c>
      <c r="BZ29" s="236">
        <v>0</v>
      </c>
      <c r="CA29" s="236">
        <v>1</v>
      </c>
      <c r="CB29" s="236">
        <v>1</v>
      </c>
      <c r="CC29" s="236">
        <v>0</v>
      </c>
      <c r="CD29" s="236">
        <v>1</v>
      </c>
      <c r="CE29" s="236">
        <v>1</v>
      </c>
      <c r="CF29" s="236">
        <v>1</v>
      </c>
      <c r="CG29" s="236">
        <v>1</v>
      </c>
      <c r="CH29" s="236">
        <v>1</v>
      </c>
      <c r="CI29" s="236">
        <v>2</v>
      </c>
      <c r="CJ29" s="236">
        <v>1</v>
      </c>
      <c r="CK29" s="236">
        <v>1</v>
      </c>
      <c r="CL29" s="236">
        <v>2</v>
      </c>
      <c r="CM29" s="236">
        <v>1</v>
      </c>
      <c r="CN29" s="236">
        <v>1</v>
      </c>
      <c r="CO29" s="236">
        <v>2</v>
      </c>
      <c r="CP29" s="236">
        <v>2</v>
      </c>
      <c r="CQ29" s="236">
        <v>2</v>
      </c>
      <c r="CR29" s="236">
        <v>3</v>
      </c>
      <c r="CS29" s="236">
        <v>2</v>
      </c>
      <c r="CT29" s="236">
        <v>2</v>
      </c>
      <c r="CU29" s="236">
        <v>1</v>
      </c>
      <c r="CV29" s="236">
        <v>1</v>
      </c>
      <c r="CW29" s="236">
        <v>1</v>
      </c>
      <c r="CX29" s="236">
        <v>1</v>
      </c>
      <c r="CY29" s="236">
        <v>1</v>
      </c>
      <c r="CZ29" s="236">
        <v>1</v>
      </c>
      <c r="DA29" s="236">
        <v>2</v>
      </c>
      <c r="DB29" s="236">
        <v>1</v>
      </c>
      <c r="DC29" s="236">
        <v>1</v>
      </c>
      <c r="DD29" s="236">
        <v>2</v>
      </c>
      <c r="DE29" s="236">
        <v>1</v>
      </c>
      <c r="DF29" s="236">
        <v>1</v>
      </c>
      <c r="DG29" s="236">
        <v>1</v>
      </c>
      <c r="DH29" s="236">
        <v>1</v>
      </c>
      <c r="DI29" s="236">
        <v>1</v>
      </c>
      <c r="DJ29" s="236">
        <v>1</v>
      </c>
      <c r="DK29" s="236">
        <v>1</v>
      </c>
      <c r="DL29" s="236">
        <v>1</v>
      </c>
      <c r="DM29" s="236">
        <v>2</v>
      </c>
      <c r="DN29" s="236">
        <v>2</v>
      </c>
      <c r="DO29" s="236">
        <v>2</v>
      </c>
      <c r="DP29" s="236">
        <v>1</v>
      </c>
      <c r="DQ29" s="236">
        <v>1</v>
      </c>
      <c r="DR29" s="236">
        <v>1</v>
      </c>
      <c r="DS29" s="236">
        <v>2</v>
      </c>
      <c r="DT29" s="236">
        <v>1</v>
      </c>
      <c r="DU29" s="236">
        <v>1</v>
      </c>
      <c r="DV29" s="236">
        <v>1</v>
      </c>
      <c r="DW29" s="236">
        <v>0</v>
      </c>
      <c r="DX29" s="236">
        <v>0</v>
      </c>
      <c r="DY29" s="236">
        <v>0</v>
      </c>
      <c r="DZ29" s="236">
        <v>0</v>
      </c>
      <c r="EA29" s="236">
        <v>0</v>
      </c>
      <c r="EB29" s="236">
        <v>1</v>
      </c>
      <c r="EC29" s="236">
        <v>0</v>
      </c>
      <c r="ED29" s="236">
        <v>0</v>
      </c>
      <c r="EE29" s="236">
        <v>1</v>
      </c>
      <c r="EF29" s="236">
        <v>1</v>
      </c>
      <c r="EG29" s="236">
        <v>1</v>
      </c>
      <c r="EH29" s="236">
        <v>0</v>
      </c>
      <c r="EI29" s="236">
        <v>1</v>
      </c>
      <c r="EJ29" s="236">
        <v>1</v>
      </c>
      <c r="EK29" s="236">
        <v>0</v>
      </c>
      <c r="EL29" s="236">
        <v>1</v>
      </c>
      <c r="EM29" s="236">
        <v>1</v>
      </c>
      <c r="EN29" s="236">
        <v>1</v>
      </c>
      <c r="EO29" s="236">
        <v>1</v>
      </c>
      <c r="EP29" s="236">
        <v>1</v>
      </c>
      <c r="EQ29" s="236">
        <v>0</v>
      </c>
      <c r="ER29" s="236">
        <v>1</v>
      </c>
      <c r="ES29" s="236">
        <v>1</v>
      </c>
      <c r="ET29" s="236">
        <v>0</v>
      </c>
      <c r="EU29" s="236">
        <v>1</v>
      </c>
      <c r="EV29" s="236">
        <v>1</v>
      </c>
      <c r="EW29" s="236">
        <v>1</v>
      </c>
      <c r="EX29" s="236">
        <v>1</v>
      </c>
      <c r="EY29" s="236">
        <v>1</v>
      </c>
      <c r="EZ29" s="236">
        <v>1</v>
      </c>
      <c r="FA29" s="236">
        <v>1</v>
      </c>
      <c r="FB29" s="236">
        <v>1</v>
      </c>
      <c r="FC29" s="236">
        <v>0</v>
      </c>
      <c r="FD29" s="236">
        <v>3</v>
      </c>
      <c r="FE29" s="236">
        <v>1</v>
      </c>
      <c r="FF29" s="236">
        <v>0</v>
      </c>
      <c r="FG29" s="236">
        <v>2</v>
      </c>
      <c r="FH29" s="236">
        <v>2</v>
      </c>
      <c r="FI29" s="236">
        <v>2</v>
      </c>
      <c r="FJ29" s="236">
        <v>3</v>
      </c>
      <c r="FK29" s="236">
        <v>3</v>
      </c>
      <c r="FL29" s="236">
        <v>2</v>
      </c>
      <c r="FM29" s="236">
        <v>3</v>
      </c>
      <c r="FN29" s="236">
        <v>2</v>
      </c>
      <c r="FO29" s="236">
        <v>0</v>
      </c>
      <c r="FP29" s="236">
        <v>0</v>
      </c>
      <c r="FQ29" s="236">
        <v>2</v>
      </c>
      <c r="FR29" s="236">
        <v>0</v>
      </c>
      <c r="FS29" s="236">
        <v>1</v>
      </c>
      <c r="FT29" s="236">
        <v>1</v>
      </c>
      <c r="FU29" s="236">
        <v>1</v>
      </c>
      <c r="FV29" s="236">
        <v>2</v>
      </c>
      <c r="FW29" s="236">
        <v>1</v>
      </c>
      <c r="FX29" s="236">
        <v>1</v>
      </c>
      <c r="FY29" s="236">
        <v>1</v>
      </c>
      <c r="FZ29" s="236">
        <v>1</v>
      </c>
      <c r="GA29" s="236">
        <v>0</v>
      </c>
      <c r="GB29" s="236">
        <v>1</v>
      </c>
      <c r="GC29" s="236">
        <v>1</v>
      </c>
      <c r="GD29" s="325">
        <f t="shared" si="1"/>
        <v>2</v>
      </c>
      <c r="GE29" s="325">
        <f t="shared" si="2"/>
        <v>2</v>
      </c>
      <c r="GF29" s="278">
        <f t="shared" si="3"/>
        <v>10</v>
      </c>
      <c r="GG29" s="278">
        <f t="shared" si="0"/>
        <v>23</v>
      </c>
      <c r="GH29" s="278">
        <f t="shared" si="4"/>
        <v>11</v>
      </c>
      <c r="GJ29" s="266"/>
    </row>
    <row r="30" spans="1:192">
      <c r="A30" s="171" t="str">
        <f>IF(I!$A$1=1,B30,C30)</f>
        <v>Вантажний</v>
      </c>
      <c r="B30" s="209" t="s">
        <v>72</v>
      </c>
      <c r="C30" s="209" t="s">
        <v>164</v>
      </c>
      <c r="D30" s="236">
        <v>10</v>
      </c>
      <c r="E30" s="236">
        <v>10</v>
      </c>
      <c r="F30" s="236">
        <v>9</v>
      </c>
      <c r="G30" s="236">
        <v>12</v>
      </c>
      <c r="H30" s="236">
        <v>12</v>
      </c>
      <c r="I30" s="236">
        <v>13</v>
      </c>
      <c r="J30" s="236">
        <v>13</v>
      </c>
      <c r="K30" s="236">
        <v>13</v>
      </c>
      <c r="L30" s="236">
        <v>14</v>
      </c>
      <c r="M30" s="236">
        <v>15</v>
      </c>
      <c r="N30" s="236">
        <v>15</v>
      </c>
      <c r="O30" s="236">
        <v>15</v>
      </c>
      <c r="P30" s="236">
        <v>15</v>
      </c>
      <c r="Q30" s="236">
        <v>15</v>
      </c>
      <c r="R30" s="236">
        <v>16</v>
      </c>
      <c r="S30" s="236">
        <v>19</v>
      </c>
      <c r="T30" s="236">
        <v>19</v>
      </c>
      <c r="U30" s="236">
        <v>19</v>
      </c>
      <c r="V30" s="236">
        <v>19</v>
      </c>
      <c r="W30" s="236">
        <v>19</v>
      </c>
      <c r="X30" s="236">
        <v>18</v>
      </c>
      <c r="Y30" s="236">
        <v>20</v>
      </c>
      <c r="Z30" s="236">
        <v>20</v>
      </c>
      <c r="AA30" s="236">
        <v>21</v>
      </c>
      <c r="AB30" s="236">
        <v>18</v>
      </c>
      <c r="AC30" s="236">
        <v>18</v>
      </c>
      <c r="AD30" s="236">
        <v>18</v>
      </c>
      <c r="AE30" s="236">
        <v>20</v>
      </c>
      <c r="AF30" s="236">
        <v>20</v>
      </c>
      <c r="AG30" s="236">
        <v>20</v>
      </c>
      <c r="AH30" s="236">
        <v>21</v>
      </c>
      <c r="AI30" s="236">
        <v>21</v>
      </c>
      <c r="AJ30" s="236">
        <v>23</v>
      </c>
      <c r="AK30" s="236">
        <v>21</v>
      </c>
      <c r="AL30" s="236">
        <v>21</v>
      </c>
      <c r="AM30" s="236">
        <v>22</v>
      </c>
      <c r="AN30" s="236">
        <v>17</v>
      </c>
      <c r="AO30" s="236">
        <v>17</v>
      </c>
      <c r="AP30" s="236">
        <v>19</v>
      </c>
      <c r="AQ30" s="236">
        <v>21</v>
      </c>
      <c r="AR30" s="236">
        <v>21</v>
      </c>
      <c r="AS30" s="236">
        <v>22</v>
      </c>
      <c r="AT30" s="236">
        <v>19</v>
      </c>
      <c r="AU30" s="236">
        <v>19</v>
      </c>
      <c r="AV30" s="236">
        <v>20</v>
      </c>
      <c r="AW30" s="236">
        <v>22</v>
      </c>
      <c r="AX30" s="236">
        <v>22</v>
      </c>
      <c r="AY30" s="236">
        <v>21</v>
      </c>
      <c r="AZ30" s="236">
        <v>17</v>
      </c>
      <c r="BA30" s="236">
        <v>17</v>
      </c>
      <c r="BB30" s="236">
        <v>18</v>
      </c>
      <c r="BC30" s="236">
        <v>16</v>
      </c>
      <c r="BD30" s="236">
        <v>16</v>
      </c>
      <c r="BE30" s="236">
        <v>17</v>
      </c>
      <c r="BF30" s="236">
        <v>17</v>
      </c>
      <c r="BG30" s="236">
        <v>17</v>
      </c>
      <c r="BH30" s="236">
        <v>17</v>
      </c>
      <c r="BI30" s="236">
        <v>16</v>
      </c>
      <c r="BJ30" s="236">
        <v>16</v>
      </c>
      <c r="BK30" s="236">
        <v>15</v>
      </c>
      <c r="BL30" s="236">
        <v>13</v>
      </c>
      <c r="BM30" s="236">
        <v>13</v>
      </c>
      <c r="BN30" s="236">
        <v>12</v>
      </c>
      <c r="BO30" s="236">
        <v>12</v>
      </c>
      <c r="BP30" s="236">
        <v>12</v>
      </c>
      <c r="BQ30" s="236">
        <v>11</v>
      </c>
      <c r="BR30" s="236">
        <v>12</v>
      </c>
      <c r="BS30" s="236">
        <v>12</v>
      </c>
      <c r="BT30" s="236">
        <v>13</v>
      </c>
      <c r="BU30" s="236">
        <v>14</v>
      </c>
      <c r="BV30" s="236">
        <v>14</v>
      </c>
      <c r="BW30" s="236">
        <v>13</v>
      </c>
      <c r="BX30" s="236">
        <v>10</v>
      </c>
      <c r="BY30" s="236">
        <v>10</v>
      </c>
      <c r="BZ30" s="236">
        <v>9</v>
      </c>
      <c r="CA30" s="236">
        <v>13</v>
      </c>
      <c r="CB30" s="236">
        <v>13</v>
      </c>
      <c r="CC30" s="236">
        <v>12</v>
      </c>
      <c r="CD30" s="236">
        <v>12</v>
      </c>
      <c r="CE30" s="236">
        <v>12</v>
      </c>
      <c r="CF30" s="236">
        <v>12</v>
      </c>
      <c r="CG30" s="236">
        <v>13</v>
      </c>
      <c r="CH30" s="236">
        <v>13</v>
      </c>
      <c r="CI30" s="236">
        <v>13</v>
      </c>
      <c r="CJ30" s="236">
        <v>10</v>
      </c>
      <c r="CK30" s="236">
        <v>10</v>
      </c>
      <c r="CL30" s="236">
        <v>10</v>
      </c>
      <c r="CM30" s="236">
        <v>15</v>
      </c>
      <c r="CN30" s="236">
        <v>15</v>
      </c>
      <c r="CO30" s="236">
        <v>14</v>
      </c>
      <c r="CP30" s="236">
        <v>14</v>
      </c>
      <c r="CQ30" s="236">
        <v>14</v>
      </c>
      <c r="CR30" s="236">
        <v>13</v>
      </c>
      <c r="CS30" s="236">
        <v>14</v>
      </c>
      <c r="CT30" s="236">
        <v>14</v>
      </c>
      <c r="CU30" s="236">
        <v>13</v>
      </c>
      <c r="CV30" s="236">
        <v>14</v>
      </c>
      <c r="CW30" s="236">
        <v>14</v>
      </c>
      <c r="CX30" s="236">
        <v>14</v>
      </c>
      <c r="CY30" s="236">
        <v>15</v>
      </c>
      <c r="CZ30" s="236">
        <v>15</v>
      </c>
      <c r="DA30" s="236">
        <v>15</v>
      </c>
      <c r="DB30" s="236">
        <v>14</v>
      </c>
      <c r="DC30" s="236">
        <v>14</v>
      </c>
      <c r="DD30" s="236">
        <v>15</v>
      </c>
      <c r="DE30" s="236">
        <v>13</v>
      </c>
      <c r="DF30" s="236">
        <v>13</v>
      </c>
      <c r="DG30" s="236">
        <v>15</v>
      </c>
      <c r="DH30" s="236">
        <v>14</v>
      </c>
      <c r="DI30" s="236">
        <v>14</v>
      </c>
      <c r="DJ30" s="236">
        <v>14</v>
      </c>
      <c r="DK30" s="236">
        <v>15</v>
      </c>
      <c r="DL30" s="236">
        <v>15</v>
      </c>
      <c r="DM30" s="236">
        <v>15</v>
      </c>
      <c r="DN30" s="236">
        <v>15</v>
      </c>
      <c r="DO30" s="236">
        <v>15</v>
      </c>
      <c r="DP30" s="236">
        <v>16</v>
      </c>
      <c r="DQ30" s="236">
        <v>16</v>
      </c>
      <c r="DR30" s="236">
        <v>16</v>
      </c>
      <c r="DS30" s="236">
        <v>15</v>
      </c>
      <c r="DT30" s="236">
        <v>14</v>
      </c>
      <c r="DU30" s="236">
        <v>14</v>
      </c>
      <c r="DV30" s="236">
        <v>15</v>
      </c>
      <c r="DW30" s="236">
        <v>14</v>
      </c>
      <c r="DX30" s="236">
        <v>14</v>
      </c>
      <c r="DY30" s="236">
        <v>13</v>
      </c>
      <c r="DZ30" s="236">
        <v>17</v>
      </c>
      <c r="EA30" s="236">
        <v>17</v>
      </c>
      <c r="EB30" s="236">
        <v>17</v>
      </c>
      <c r="EC30" s="236">
        <v>17</v>
      </c>
      <c r="ED30" s="236">
        <v>17</v>
      </c>
      <c r="EE30" s="236">
        <v>17</v>
      </c>
      <c r="EF30" s="236">
        <v>17</v>
      </c>
      <c r="EG30" s="236">
        <v>17</v>
      </c>
      <c r="EH30" s="236">
        <v>17</v>
      </c>
      <c r="EI30" s="236">
        <v>19</v>
      </c>
      <c r="EJ30" s="236">
        <v>19</v>
      </c>
      <c r="EK30" s="236">
        <v>19</v>
      </c>
      <c r="EL30" s="236">
        <v>19</v>
      </c>
      <c r="EM30" s="236">
        <v>19</v>
      </c>
      <c r="EN30" s="236">
        <v>19</v>
      </c>
      <c r="EO30" s="236">
        <v>18</v>
      </c>
      <c r="EP30" s="236">
        <v>18</v>
      </c>
      <c r="EQ30" s="236">
        <v>17</v>
      </c>
      <c r="ER30" s="236">
        <v>47</v>
      </c>
      <c r="ES30" s="236">
        <v>56</v>
      </c>
      <c r="ET30" s="236">
        <v>32</v>
      </c>
      <c r="EU30" s="236">
        <v>51</v>
      </c>
      <c r="EV30" s="236">
        <v>51</v>
      </c>
      <c r="EW30" s="236">
        <v>50</v>
      </c>
      <c r="EX30" s="236">
        <v>60</v>
      </c>
      <c r="EY30" s="236">
        <v>60</v>
      </c>
      <c r="EZ30" s="236">
        <v>60</v>
      </c>
      <c r="FA30" s="236">
        <v>68</v>
      </c>
      <c r="FB30" s="236">
        <v>68</v>
      </c>
      <c r="FC30" s="236">
        <v>67</v>
      </c>
      <c r="FD30" s="236">
        <v>31</v>
      </c>
      <c r="FE30" s="236">
        <v>31</v>
      </c>
      <c r="FF30" s="236">
        <v>30</v>
      </c>
      <c r="FG30" s="236">
        <v>37</v>
      </c>
      <c r="FH30" s="236">
        <v>37</v>
      </c>
      <c r="FI30" s="236">
        <v>37</v>
      </c>
      <c r="FJ30" s="236">
        <v>35</v>
      </c>
      <c r="FK30" s="236">
        <v>35</v>
      </c>
      <c r="FL30" s="236">
        <v>35</v>
      </c>
      <c r="FM30" s="236">
        <v>36</v>
      </c>
      <c r="FN30" s="236">
        <v>36</v>
      </c>
      <c r="FO30" s="236">
        <v>36</v>
      </c>
      <c r="FP30" s="236">
        <v>39</v>
      </c>
      <c r="FQ30" s="236">
        <v>39</v>
      </c>
      <c r="FR30" s="236">
        <v>38</v>
      </c>
      <c r="FS30" s="236">
        <v>43</v>
      </c>
      <c r="FT30" s="236">
        <v>43</v>
      </c>
      <c r="FU30" s="236">
        <v>42</v>
      </c>
      <c r="FV30" s="236">
        <v>39</v>
      </c>
      <c r="FW30" s="236">
        <v>38</v>
      </c>
      <c r="FX30" s="236">
        <v>38</v>
      </c>
      <c r="FY30" s="236">
        <v>57</v>
      </c>
      <c r="FZ30" s="236">
        <v>57</v>
      </c>
      <c r="GA30" s="236">
        <v>58</v>
      </c>
      <c r="GB30" s="236">
        <v>56</v>
      </c>
      <c r="GC30" s="236">
        <v>50</v>
      </c>
      <c r="GD30" s="325">
        <f t="shared" si="1"/>
        <v>78</v>
      </c>
      <c r="GE30" s="325">
        <f t="shared" si="2"/>
        <v>106</v>
      </c>
      <c r="GF30" s="278">
        <f t="shared" si="3"/>
        <v>670</v>
      </c>
      <c r="GG30" s="278">
        <f t="shared" si="0"/>
        <v>416</v>
      </c>
      <c r="GH30" s="278">
        <f t="shared" si="4"/>
        <v>531</v>
      </c>
      <c r="GJ30" s="266"/>
    </row>
    <row r="31" spans="1:192">
      <c r="A31" s="171" t="str">
        <f>IF(I!$A$1=1,B31,C31)</f>
        <v>Інший</v>
      </c>
      <c r="B31" s="209" t="s">
        <v>73</v>
      </c>
      <c r="C31" s="209" t="s">
        <v>165</v>
      </c>
      <c r="D31" s="236">
        <v>8</v>
      </c>
      <c r="E31" s="236">
        <v>8</v>
      </c>
      <c r="F31" s="236">
        <v>7</v>
      </c>
      <c r="G31" s="236">
        <v>7</v>
      </c>
      <c r="H31" s="236">
        <v>8</v>
      </c>
      <c r="I31" s="236">
        <v>7</v>
      </c>
      <c r="J31" s="236">
        <v>8</v>
      </c>
      <c r="K31" s="236">
        <v>8</v>
      </c>
      <c r="L31" s="236">
        <v>9</v>
      </c>
      <c r="M31" s="236">
        <v>9</v>
      </c>
      <c r="N31" s="236">
        <v>9</v>
      </c>
      <c r="O31" s="236">
        <v>9</v>
      </c>
      <c r="P31" s="236">
        <v>9</v>
      </c>
      <c r="Q31" s="236">
        <v>9</v>
      </c>
      <c r="R31" s="236">
        <v>8</v>
      </c>
      <c r="S31" s="236">
        <v>14</v>
      </c>
      <c r="T31" s="236">
        <v>14</v>
      </c>
      <c r="U31" s="236">
        <v>14</v>
      </c>
      <c r="V31" s="236">
        <v>16</v>
      </c>
      <c r="W31" s="236">
        <v>16</v>
      </c>
      <c r="X31" s="236">
        <v>15</v>
      </c>
      <c r="Y31" s="236">
        <v>15</v>
      </c>
      <c r="Z31" s="236">
        <v>15</v>
      </c>
      <c r="AA31" s="236">
        <v>16</v>
      </c>
      <c r="AB31" s="236">
        <v>14</v>
      </c>
      <c r="AC31" s="236">
        <v>14</v>
      </c>
      <c r="AD31" s="236">
        <v>13</v>
      </c>
      <c r="AE31" s="236">
        <v>16</v>
      </c>
      <c r="AF31" s="236">
        <v>16</v>
      </c>
      <c r="AG31" s="236">
        <v>16</v>
      </c>
      <c r="AH31" s="236">
        <v>17</v>
      </c>
      <c r="AI31" s="236">
        <v>17</v>
      </c>
      <c r="AJ31" s="236">
        <v>19</v>
      </c>
      <c r="AK31" s="236">
        <v>18</v>
      </c>
      <c r="AL31" s="236">
        <v>18</v>
      </c>
      <c r="AM31" s="236">
        <v>20</v>
      </c>
      <c r="AN31" s="236">
        <v>15</v>
      </c>
      <c r="AO31" s="236">
        <v>15</v>
      </c>
      <c r="AP31" s="236">
        <v>15</v>
      </c>
      <c r="AQ31" s="236">
        <v>26</v>
      </c>
      <c r="AR31" s="236">
        <v>26</v>
      </c>
      <c r="AS31" s="236">
        <v>29</v>
      </c>
      <c r="AT31" s="236">
        <v>16</v>
      </c>
      <c r="AU31" s="236">
        <v>16</v>
      </c>
      <c r="AV31" s="236">
        <v>16</v>
      </c>
      <c r="AW31" s="236">
        <v>18</v>
      </c>
      <c r="AX31" s="236">
        <v>18</v>
      </c>
      <c r="AY31" s="236">
        <v>18</v>
      </c>
      <c r="AZ31" s="236">
        <v>13</v>
      </c>
      <c r="BA31" s="236">
        <v>13</v>
      </c>
      <c r="BB31" s="236">
        <v>12</v>
      </c>
      <c r="BC31" s="236">
        <v>14</v>
      </c>
      <c r="BD31" s="236">
        <v>14</v>
      </c>
      <c r="BE31" s="236">
        <v>13</v>
      </c>
      <c r="BF31" s="236">
        <v>47</v>
      </c>
      <c r="BG31" s="236">
        <v>47</v>
      </c>
      <c r="BH31" s="236">
        <v>47</v>
      </c>
      <c r="BI31" s="236">
        <v>11</v>
      </c>
      <c r="BJ31" s="236">
        <v>11</v>
      </c>
      <c r="BK31" s="236">
        <v>12</v>
      </c>
      <c r="BL31" s="236">
        <v>8</v>
      </c>
      <c r="BM31" s="236">
        <v>8</v>
      </c>
      <c r="BN31" s="236">
        <v>7</v>
      </c>
      <c r="BO31" s="236">
        <v>8</v>
      </c>
      <c r="BP31" s="236">
        <v>8</v>
      </c>
      <c r="BQ31" s="236">
        <v>8</v>
      </c>
      <c r="BR31" s="236">
        <v>8</v>
      </c>
      <c r="BS31" s="236">
        <v>8</v>
      </c>
      <c r="BT31" s="236">
        <v>7</v>
      </c>
      <c r="BU31" s="236">
        <v>7</v>
      </c>
      <c r="BV31" s="236">
        <v>7</v>
      </c>
      <c r="BW31" s="236">
        <v>6</v>
      </c>
      <c r="BX31" s="236">
        <v>6</v>
      </c>
      <c r="BY31" s="236">
        <v>6</v>
      </c>
      <c r="BZ31" s="236">
        <v>7</v>
      </c>
      <c r="CA31" s="236">
        <v>7</v>
      </c>
      <c r="CB31" s="236">
        <v>7</v>
      </c>
      <c r="CC31" s="236">
        <v>8</v>
      </c>
      <c r="CD31" s="236">
        <v>7</v>
      </c>
      <c r="CE31" s="236">
        <v>7</v>
      </c>
      <c r="CF31" s="236">
        <v>8</v>
      </c>
      <c r="CG31" s="236">
        <v>8</v>
      </c>
      <c r="CH31" s="236">
        <v>8</v>
      </c>
      <c r="CI31" s="236">
        <v>7</v>
      </c>
      <c r="CJ31" s="236">
        <v>8</v>
      </c>
      <c r="CK31" s="236">
        <v>8</v>
      </c>
      <c r="CL31" s="236">
        <v>7</v>
      </c>
      <c r="CM31" s="236">
        <v>8</v>
      </c>
      <c r="CN31" s="236">
        <v>8</v>
      </c>
      <c r="CO31" s="236">
        <v>7</v>
      </c>
      <c r="CP31" s="236">
        <v>8</v>
      </c>
      <c r="CQ31" s="236">
        <v>8</v>
      </c>
      <c r="CR31" s="236">
        <v>9</v>
      </c>
      <c r="CS31" s="236">
        <v>9</v>
      </c>
      <c r="CT31" s="236">
        <v>9</v>
      </c>
      <c r="CU31" s="236">
        <v>9</v>
      </c>
      <c r="CV31" s="236">
        <v>9</v>
      </c>
      <c r="CW31" s="236">
        <v>9</v>
      </c>
      <c r="CX31" s="236">
        <v>9</v>
      </c>
      <c r="CY31" s="236">
        <v>9</v>
      </c>
      <c r="CZ31" s="236">
        <v>9</v>
      </c>
      <c r="DA31" s="236">
        <v>11</v>
      </c>
      <c r="DB31" s="236">
        <v>11</v>
      </c>
      <c r="DC31" s="236">
        <v>11</v>
      </c>
      <c r="DD31" s="236">
        <v>9</v>
      </c>
      <c r="DE31" s="236">
        <v>11</v>
      </c>
      <c r="DF31" s="236">
        <v>11</v>
      </c>
      <c r="DG31" s="236">
        <v>10</v>
      </c>
      <c r="DH31" s="236">
        <v>10</v>
      </c>
      <c r="DI31" s="236">
        <v>10</v>
      </c>
      <c r="DJ31" s="236">
        <v>11</v>
      </c>
      <c r="DK31" s="236">
        <v>11</v>
      </c>
      <c r="DL31" s="236">
        <v>11</v>
      </c>
      <c r="DM31" s="236">
        <v>12</v>
      </c>
      <c r="DN31" s="236">
        <v>12</v>
      </c>
      <c r="DO31" s="236">
        <v>12</v>
      </c>
      <c r="DP31" s="236">
        <v>12</v>
      </c>
      <c r="DQ31" s="236">
        <v>14</v>
      </c>
      <c r="DR31" s="236">
        <v>14</v>
      </c>
      <c r="DS31" s="236">
        <v>13</v>
      </c>
      <c r="DT31" s="236">
        <v>12</v>
      </c>
      <c r="DU31" s="236">
        <v>12</v>
      </c>
      <c r="DV31" s="236">
        <v>13</v>
      </c>
      <c r="DW31" s="236">
        <v>10</v>
      </c>
      <c r="DX31" s="236">
        <v>10</v>
      </c>
      <c r="DY31" s="236">
        <v>11</v>
      </c>
      <c r="DZ31" s="236">
        <v>12</v>
      </c>
      <c r="EA31" s="236">
        <v>12</v>
      </c>
      <c r="EB31" s="236">
        <v>13</v>
      </c>
      <c r="EC31" s="236">
        <v>14</v>
      </c>
      <c r="ED31" s="236">
        <v>14</v>
      </c>
      <c r="EE31" s="236">
        <v>14</v>
      </c>
      <c r="EF31" s="236">
        <v>13</v>
      </c>
      <c r="EG31" s="236">
        <v>13</v>
      </c>
      <c r="EH31" s="236">
        <v>13</v>
      </c>
      <c r="EI31" s="236">
        <v>15</v>
      </c>
      <c r="EJ31" s="236">
        <v>15</v>
      </c>
      <c r="EK31" s="236">
        <v>15</v>
      </c>
      <c r="EL31" s="236">
        <v>16</v>
      </c>
      <c r="EM31" s="236">
        <v>16</v>
      </c>
      <c r="EN31" s="236">
        <v>15</v>
      </c>
      <c r="EO31" s="236">
        <v>19</v>
      </c>
      <c r="EP31" s="236">
        <v>19</v>
      </c>
      <c r="EQ31" s="236">
        <v>18</v>
      </c>
      <c r="ER31" s="236">
        <v>29</v>
      </c>
      <c r="ES31" s="236">
        <v>17</v>
      </c>
      <c r="ET31" s="236">
        <v>6</v>
      </c>
      <c r="EU31" s="236">
        <v>12</v>
      </c>
      <c r="EV31" s="236">
        <v>12</v>
      </c>
      <c r="EW31" s="236">
        <v>11</v>
      </c>
      <c r="EX31" s="236">
        <v>17</v>
      </c>
      <c r="EY31" s="236">
        <v>17</v>
      </c>
      <c r="EZ31" s="236">
        <v>16</v>
      </c>
      <c r="FA31" s="236">
        <v>16</v>
      </c>
      <c r="FB31" s="236">
        <v>16</v>
      </c>
      <c r="FC31" s="236">
        <v>16</v>
      </c>
      <c r="FD31" s="236">
        <v>30</v>
      </c>
      <c r="FE31" s="236">
        <v>30</v>
      </c>
      <c r="FF31" s="236">
        <v>30</v>
      </c>
      <c r="FG31" s="236">
        <v>21</v>
      </c>
      <c r="FH31" s="236">
        <v>21</v>
      </c>
      <c r="FI31" s="236">
        <v>21</v>
      </c>
      <c r="FJ31" s="236">
        <v>17</v>
      </c>
      <c r="FK31" s="236">
        <v>17</v>
      </c>
      <c r="FL31" s="236">
        <v>17</v>
      </c>
      <c r="FM31" s="236">
        <v>21</v>
      </c>
      <c r="FN31" s="236">
        <v>21</v>
      </c>
      <c r="FO31" s="236">
        <v>21</v>
      </c>
      <c r="FP31" s="236">
        <v>27</v>
      </c>
      <c r="FQ31" s="236">
        <v>27</v>
      </c>
      <c r="FR31" s="236">
        <v>33</v>
      </c>
      <c r="FS31" s="236">
        <v>32</v>
      </c>
      <c r="FT31" s="236">
        <v>32</v>
      </c>
      <c r="FU31" s="236">
        <v>33</v>
      </c>
      <c r="FV31" s="236">
        <v>23</v>
      </c>
      <c r="FW31" s="236">
        <v>22</v>
      </c>
      <c r="FX31" s="236">
        <v>22</v>
      </c>
      <c r="FY31" s="236">
        <v>3</v>
      </c>
      <c r="FZ31" s="236">
        <v>3</v>
      </c>
      <c r="GA31" s="236">
        <v>3</v>
      </c>
      <c r="GB31" s="236">
        <v>3</v>
      </c>
      <c r="GC31" s="236">
        <v>2</v>
      </c>
      <c r="GD31" s="325">
        <f t="shared" si="1"/>
        <v>54</v>
      </c>
      <c r="GE31" s="325">
        <f t="shared" si="2"/>
        <v>5</v>
      </c>
      <c r="GF31" s="278">
        <f t="shared" si="3"/>
        <v>185</v>
      </c>
      <c r="GG31" s="278">
        <f t="shared" si="0"/>
        <v>267</v>
      </c>
      <c r="GH31" s="278">
        <f t="shared" si="4"/>
        <v>260</v>
      </c>
      <c r="GJ31" s="266"/>
    </row>
    <row r="32" spans="1:192">
      <c r="A32" s="172" t="str">
        <f>IF(I!$A$1=1,B32,C32)</f>
        <v>Інший транспорт</v>
      </c>
      <c r="B32" s="210" t="s">
        <v>78</v>
      </c>
      <c r="C32" s="210" t="s">
        <v>170</v>
      </c>
      <c r="D32" s="236">
        <v>380</v>
      </c>
      <c r="E32" s="236">
        <v>331</v>
      </c>
      <c r="F32" s="236">
        <v>321</v>
      </c>
      <c r="G32" s="236">
        <v>302</v>
      </c>
      <c r="H32" s="236">
        <v>279</v>
      </c>
      <c r="I32" s="236">
        <v>265</v>
      </c>
      <c r="J32" s="236">
        <v>254</v>
      </c>
      <c r="K32" s="236">
        <v>234</v>
      </c>
      <c r="L32" s="236">
        <v>262</v>
      </c>
      <c r="M32" s="236">
        <v>319</v>
      </c>
      <c r="N32" s="236">
        <v>318</v>
      </c>
      <c r="O32" s="236">
        <v>382</v>
      </c>
      <c r="P32" s="236">
        <v>408</v>
      </c>
      <c r="Q32" s="236">
        <v>375</v>
      </c>
      <c r="R32" s="236">
        <v>342</v>
      </c>
      <c r="S32" s="236">
        <v>356</v>
      </c>
      <c r="T32" s="236">
        <v>391</v>
      </c>
      <c r="U32" s="236">
        <v>300</v>
      </c>
      <c r="V32" s="236">
        <v>317</v>
      </c>
      <c r="W32" s="236">
        <v>268</v>
      </c>
      <c r="X32" s="236">
        <v>265</v>
      </c>
      <c r="Y32" s="236">
        <v>321</v>
      </c>
      <c r="Z32" s="236">
        <v>398</v>
      </c>
      <c r="AA32" s="236">
        <v>388</v>
      </c>
      <c r="AB32" s="236">
        <v>388</v>
      </c>
      <c r="AC32" s="236">
        <v>359</v>
      </c>
      <c r="AD32" s="236">
        <v>289</v>
      </c>
      <c r="AE32" s="236">
        <v>339</v>
      </c>
      <c r="AF32" s="236">
        <v>286</v>
      </c>
      <c r="AG32" s="236">
        <v>265</v>
      </c>
      <c r="AH32" s="236">
        <v>278</v>
      </c>
      <c r="AI32" s="236">
        <v>255</v>
      </c>
      <c r="AJ32" s="236">
        <v>295</v>
      </c>
      <c r="AK32" s="236">
        <v>293</v>
      </c>
      <c r="AL32" s="236">
        <v>272</v>
      </c>
      <c r="AM32" s="236">
        <v>387</v>
      </c>
      <c r="AN32" s="236">
        <v>298</v>
      </c>
      <c r="AO32" s="236">
        <v>272</v>
      </c>
      <c r="AP32" s="236">
        <v>295</v>
      </c>
      <c r="AQ32" s="236">
        <v>258</v>
      </c>
      <c r="AR32" s="236">
        <v>265</v>
      </c>
      <c r="AS32" s="236">
        <v>316</v>
      </c>
      <c r="AT32" s="236">
        <v>332</v>
      </c>
      <c r="AU32" s="236">
        <v>316</v>
      </c>
      <c r="AV32" s="236">
        <v>347</v>
      </c>
      <c r="AW32" s="236">
        <v>323</v>
      </c>
      <c r="AX32" s="236">
        <v>316</v>
      </c>
      <c r="AY32" s="236">
        <v>378</v>
      </c>
      <c r="AZ32" s="236">
        <v>292</v>
      </c>
      <c r="BA32" s="236">
        <v>223</v>
      </c>
      <c r="BB32" s="236">
        <v>233</v>
      </c>
      <c r="BC32" s="236">
        <v>230</v>
      </c>
      <c r="BD32" s="236">
        <v>242</v>
      </c>
      <c r="BE32" s="236">
        <v>241</v>
      </c>
      <c r="BF32" s="236">
        <v>218</v>
      </c>
      <c r="BG32" s="236">
        <v>194</v>
      </c>
      <c r="BH32" s="236">
        <v>175</v>
      </c>
      <c r="BI32" s="236">
        <v>175</v>
      </c>
      <c r="BJ32" s="236">
        <v>171</v>
      </c>
      <c r="BK32" s="236">
        <v>194</v>
      </c>
      <c r="BL32" s="236">
        <v>169</v>
      </c>
      <c r="BM32" s="236">
        <v>152</v>
      </c>
      <c r="BN32" s="236">
        <v>197</v>
      </c>
      <c r="BO32" s="236">
        <v>211</v>
      </c>
      <c r="BP32" s="236">
        <v>221</v>
      </c>
      <c r="BQ32" s="236">
        <v>221</v>
      </c>
      <c r="BR32" s="236">
        <v>266</v>
      </c>
      <c r="BS32" s="236">
        <v>260</v>
      </c>
      <c r="BT32" s="236">
        <v>236</v>
      </c>
      <c r="BU32" s="236">
        <v>238</v>
      </c>
      <c r="BV32" s="236">
        <v>222</v>
      </c>
      <c r="BW32" s="236">
        <v>256</v>
      </c>
      <c r="BX32" s="236">
        <v>233</v>
      </c>
      <c r="BY32" s="236">
        <v>222</v>
      </c>
      <c r="BZ32" s="236">
        <v>243</v>
      </c>
      <c r="CA32" s="236">
        <v>207</v>
      </c>
      <c r="CB32" s="236">
        <v>238</v>
      </c>
      <c r="CC32" s="236">
        <v>233</v>
      </c>
      <c r="CD32" s="236">
        <v>198</v>
      </c>
      <c r="CE32" s="236">
        <v>242</v>
      </c>
      <c r="CF32" s="236">
        <v>238</v>
      </c>
      <c r="CG32" s="236">
        <v>290</v>
      </c>
      <c r="CH32" s="236">
        <v>295</v>
      </c>
      <c r="CI32" s="236">
        <v>288</v>
      </c>
      <c r="CJ32" s="236">
        <v>299</v>
      </c>
      <c r="CK32" s="236">
        <v>255</v>
      </c>
      <c r="CL32" s="236">
        <v>226</v>
      </c>
      <c r="CM32" s="236">
        <v>261</v>
      </c>
      <c r="CN32" s="236">
        <v>274</v>
      </c>
      <c r="CO32" s="236">
        <v>265</v>
      </c>
      <c r="CP32" s="236">
        <v>267</v>
      </c>
      <c r="CQ32" s="236">
        <v>309</v>
      </c>
      <c r="CR32" s="236">
        <v>301</v>
      </c>
      <c r="CS32" s="236">
        <v>250</v>
      </c>
      <c r="CT32" s="236">
        <v>284</v>
      </c>
      <c r="CU32" s="236">
        <v>281</v>
      </c>
      <c r="CV32" s="236">
        <v>210</v>
      </c>
      <c r="CW32" s="236">
        <v>212</v>
      </c>
      <c r="CX32" s="236">
        <v>291</v>
      </c>
      <c r="CY32" s="236">
        <v>278</v>
      </c>
      <c r="CZ32" s="236">
        <v>264</v>
      </c>
      <c r="DA32" s="236">
        <v>278</v>
      </c>
      <c r="DB32" s="236">
        <v>318</v>
      </c>
      <c r="DC32" s="236">
        <v>278</v>
      </c>
      <c r="DD32" s="236">
        <v>274</v>
      </c>
      <c r="DE32" s="236">
        <v>258</v>
      </c>
      <c r="DF32" s="236">
        <v>275</v>
      </c>
      <c r="DG32" s="236">
        <v>293</v>
      </c>
      <c r="DH32" s="236">
        <v>292</v>
      </c>
      <c r="DI32" s="236">
        <v>243</v>
      </c>
      <c r="DJ32" s="236">
        <v>278</v>
      </c>
      <c r="DK32" s="236">
        <v>296</v>
      </c>
      <c r="DL32" s="236">
        <v>299</v>
      </c>
      <c r="DM32" s="236">
        <v>268</v>
      </c>
      <c r="DN32" s="236">
        <v>287</v>
      </c>
      <c r="DO32" s="236">
        <v>232</v>
      </c>
      <c r="DP32" s="236">
        <v>247</v>
      </c>
      <c r="DQ32" s="236">
        <v>253</v>
      </c>
      <c r="DR32" s="236">
        <v>293</v>
      </c>
      <c r="DS32" s="236">
        <v>289</v>
      </c>
      <c r="DT32" s="236">
        <v>224</v>
      </c>
      <c r="DU32" s="236">
        <v>211</v>
      </c>
      <c r="DV32" s="236">
        <v>221</v>
      </c>
      <c r="DW32" s="236">
        <v>218</v>
      </c>
      <c r="DX32" s="236">
        <v>225</v>
      </c>
      <c r="DY32" s="236">
        <v>219</v>
      </c>
      <c r="DZ32" s="236">
        <v>247</v>
      </c>
      <c r="EA32" s="236">
        <v>247</v>
      </c>
      <c r="EB32" s="236">
        <v>239</v>
      </c>
      <c r="EC32" s="236">
        <v>241</v>
      </c>
      <c r="ED32" s="236">
        <v>246</v>
      </c>
      <c r="EE32" s="236">
        <v>251</v>
      </c>
      <c r="EF32" s="236">
        <v>216</v>
      </c>
      <c r="EG32" s="236">
        <v>165</v>
      </c>
      <c r="EH32" s="236">
        <v>175</v>
      </c>
      <c r="EI32" s="236">
        <v>156</v>
      </c>
      <c r="EJ32" s="236">
        <v>161</v>
      </c>
      <c r="EK32" s="236">
        <v>156</v>
      </c>
      <c r="EL32" s="236">
        <v>176</v>
      </c>
      <c r="EM32" s="236">
        <v>176</v>
      </c>
      <c r="EN32" s="236">
        <v>152</v>
      </c>
      <c r="EO32" s="236">
        <v>167</v>
      </c>
      <c r="EP32" s="236">
        <v>172</v>
      </c>
      <c r="EQ32" s="236">
        <v>179</v>
      </c>
      <c r="ER32" s="236">
        <v>149</v>
      </c>
      <c r="ES32" s="236">
        <v>139</v>
      </c>
      <c r="ET32" s="236">
        <v>154</v>
      </c>
      <c r="EU32" s="236">
        <v>141</v>
      </c>
      <c r="EV32" s="236">
        <v>145</v>
      </c>
      <c r="EW32" s="236">
        <v>131</v>
      </c>
      <c r="EX32" s="236">
        <v>157</v>
      </c>
      <c r="EY32" s="236">
        <v>157</v>
      </c>
      <c r="EZ32" s="236">
        <v>152</v>
      </c>
      <c r="FA32" s="236">
        <v>157</v>
      </c>
      <c r="FB32" s="236">
        <v>153</v>
      </c>
      <c r="FC32" s="236">
        <v>157</v>
      </c>
      <c r="FD32" s="236">
        <v>155</v>
      </c>
      <c r="FE32" s="236">
        <v>144</v>
      </c>
      <c r="FF32" s="236">
        <v>156</v>
      </c>
      <c r="FG32" s="236">
        <v>144</v>
      </c>
      <c r="FH32" s="236">
        <v>150</v>
      </c>
      <c r="FI32" s="236">
        <v>147</v>
      </c>
      <c r="FJ32" s="236">
        <v>164</v>
      </c>
      <c r="FK32" s="236">
        <v>164</v>
      </c>
      <c r="FL32" s="236">
        <v>160</v>
      </c>
      <c r="FM32" s="236">
        <v>165</v>
      </c>
      <c r="FN32" s="236">
        <v>160</v>
      </c>
      <c r="FO32" s="236">
        <v>166</v>
      </c>
      <c r="FP32" s="236">
        <v>167</v>
      </c>
      <c r="FQ32" s="236">
        <v>161</v>
      </c>
      <c r="FR32" s="236">
        <v>162</v>
      </c>
      <c r="FS32" s="236">
        <v>145</v>
      </c>
      <c r="FT32" s="236">
        <v>149</v>
      </c>
      <c r="FU32" s="236">
        <v>153</v>
      </c>
      <c r="FV32" s="236">
        <v>164</v>
      </c>
      <c r="FW32" s="236">
        <v>162</v>
      </c>
      <c r="FX32" s="236">
        <v>157</v>
      </c>
      <c r="FY32" s="236">
        <v>159</v>
      </c>
      <c r="FZ32" s="236">
        <v>153</v>
      </c>
      <c r="GA32" s="236">
        <v>160</v>
      </c>
      <c r="GB32" s="236">
        <v>46</v>
      </c>
      <c r="GC32" s="236">
        <v>55</v>
      </c>
      <c r="GD32" s="325">
        <f t="shared" si="1"/>
        <v>328</v>
      </c>
      <c r="GE32" s="325">
        <f t="shared" si="2"/>
        <v>101</v>
      </c>
      <c r="GF32" s="278">
        <f t="shared" si="3"/>
        <v>1792</v>
      </c>
      <c r="GG32" s="278">
        <f t="shared" si="0"/>
        <v>1875</v>
      </c>
      <c r="GH32" s="278">
        <f t="shared" si="4"/>
        <v>1892</v>
      </c>
      <c r="GJ32" s="266"/>
    </row>
    <row r="33" spans="1:192">
      <c r="A33" s="171" t="str">
        <f>IF(I!$A$1=1,B33,C33)</f>
        <v>Пасажирський</v>
      </c>
      <c r="B33" s="209" t="s">
        <v>71</v>
      </c>
      <c r="C33" s="209" t="s">
        <v>163</v>
      </c>
      <c r="D33" s="236">
        <v>1</v>
      </c>
      <c r="E33" s="236">
        <v>0</v>
      </c>
      <c r="F33" s="236">
        <v>0</v>
      </c>
      <c r="G33" s="236">
        <v>1</v>
      </c>
      <c r="H33" s="236">
        <v>1</v>
      </c>
      <c r="I33" s="236">
        <v>2</v>
      </c>
      <c r="J33" s="236">
        <v>2</v>
      </c>
      <c r="K33" s="236">
        <v>2</v>
      </c>
      <c r="L33" s="236">
        <v>1</v>
      </c>
      <c r="M33" s="236">
        <v>1</v>
      </c>
      <c r="N33" s="236">
        <v>0</v>
      </c>
      <c r="O33" s="236">
        <v>0</v>
      </c>
      <c r="P33" s="236">
        <v>0</v>
      </c>
      <c r="Q33" s="236">
        <v>0</v>
      </c>
      <c r="R33" s="236">
        <v>1</v>
      </c>
      <c r="S33" s="236">
        <v>2</v>
      </c>
      <c r="T33" s="236">
        <v>2</v>
      </c>
      <c r="U33" s="236">
        <v>1</v>
      </c>
      <c r="V33" s="236">
        <v>2</v>
      </c>
      <c r="W33" s="236">
        <v>2</v>
      </c>
      <c r="X33" s="236">
        <v>1</v>
      </c>
      <c r="Y33" s="236">
        <v>0</v>
      </c>
      <c r="Z33" s="236">
        <v>0</v>
      </c>
      <c r="AA33" s="236">
        <v>0</v>
      </c>
      <c r="AB33" s="236">
        <v>0</v>
      </c>
      <c r="AC33" s="236">
        <v>0</v>
      </c>
      <c r="AD33" s="236">
        <v>0</v>
      </c>
      <c r="AE33" s="236">
        <v>1</v>
      </c>
      <c r="AF33" s="236">
        <v>1</v>
      </c>
      <c r="AG33" s="236">
        <v>2</v>
      </c>
      <c r="AH33" s="236">
        <v>2</v>
      </c>
      <c r="AI33" s="236">
        <v>2</v>
      </c>
      <c r="AJ33" s="236">
        <v>1</v>
      </c>
      <c r="AK33" s="236">
        <v>1</v>
      </c>
      <c r="AL33" s="236">
        <v>1</v>
      </c>
      <c r="AM33" s="236">
        <v>0</v>
      </c>
      <c r="AN33" s="236">
        <v>0</v>
      </c>
      <c r="AO33" s="236">
        <v>0</v>
      </c>
      <c r="AP33" s="236">
        <v>0</v>
      </c>
      <c r="AQ33" s="236">
        <v>1</v>
      </c>
      <c r="AR33" s="236">
        <v>2</v>
      </c>
      <c r="AS33" s="236">
        <v>2</v>
      </c>
      <c r="AT33" s="236">
        <v>1</v>
      </c>
      <c r="AU33" s="236">
        <v>2</v>
      </c>
      <c r="AV33" s="236">
        <v>2</v>
      </c>
      <c r="AW33" s="236">
        <v>2</v>
      </c>
      <c r="AX33" s="236">
        <v>2</v>
      </c>
      <c r="AY33" s="236">
        <v>0</v>
      </c>
      <c r="AZ33" s="236">
        <v>0</v>
      </c>
      <c r="BA33" s="236">
        <v>0</v>
      </c>
      <c r="BB33" s="236">
        <v>0</v>
      </c>
      <c r="BC33" s="236">
        <v>1</v>
      </c>
      <c r="BD33" s="236">
        <v>1</v>
      </c>
      <c r="BE33" s="236">
        <v>2</v>
      </c>
      <c r="BF33" s="236">
        <v>1</v>
      </c>
      <c r="BG33" s="236">
        <v>1</v>
      </c>
      <c r="BH33" s="236">
        <v>2</v>
      </c>
      <c r="BI33" s="236">
        <v>0</v>
      </c>
      <c r="BJ33" s="236">
        <v>0</v>
      </c>
      <c r="BK33" s="236">
        <v>1</v>
      </c>
      <c r="BL33" s="236">
        <v>0</v>
      </c>
      <c r="BM33" s="236">
        <v>0</v>
      </c>
      <c r="BN33" s="236">
        <v>0</v>
      </c>
      <c r="BO33" s="236">
        <v>0</v>
      </c>
      <c r="BP33" s="236">
        <v>0</v>
      </c>
      <c r="BQ33" s="236">
        <v>1</v>
      </c>
      <c r="BR33" s="236">
        <v>0</v>
      </c>
      <c r="BS33" s="236">
        <v>0</v>
      </c>
      <c r="BT33" s="236">
        <v>0</v>
      </c>
      <c r="BU33" s="236">
        <v>0</v>
      </c>
      <c r="BV33" s="236">
        <v>0</v>
      </c>
      <c r="BW33" s="236">
        <v>0</v>
      </c>
      <c r="BX33" s="236">
        <v>0</v>
      </c>
      <c r="BY33" s="236">
        <v>0</v>
      </c>
      <c r="BZ33" s="236">
        <v>0</v>
      </c>
      <c r="CA33" s="236">
        <v>0</v>
      </c>
      <c r="CB33" s="236">
        <v>0</v>
      </c>
      <c r="CC33" s="236">
        <v>1</v>
      </c>
      <c r="CD33" s="236">
        <v>1</v>
      </c>
      <c r="CE33" s="236">
        <v>1</v>
      </c>
      <c r="CF33" s="236">
        <v>0</v>
      </c>
      <c r="CG33" s="236">
        <v>0</v>
      </c>
      <c r="CH33" s="236">
        <v>0</v>
      </c>
      <c r="CI33" s="236">
        <v>0</v>
      </c>
      <c r="CJ33" s="236">
        <v>0</v>
      </c>
      <c r="CK33" s="236">
        <v>0</v>
      </c>
      <c r="CL33" s="236">
        <v>0</v>
      </c>
      <c r="CM33" s="236">
        <v>0</v>
      </c>
      <c r="CN33" s="236">
        <v>0</v>
      </c>
      <c r="CO33" s="236">
        <v>0</v>
      </c>
      <c r="CP33" s="236">
        <v>0</v>
      </c>
      <c r="CQ33" s="236">
        <v>0</v>
      </c>
      <c r="CR33" s="236">
        <v>0</v>
      </c>
      <c r="CS33" s="236">
        <v>1</v>
      </c>
      <c r="CT33" s="236">
        <v>1</v>
      </c>
      <c r="CU33" s="236">
        <v>1</v>
      </c>
      <c r="CV33" s="236">
        <v>0</v>
      </c>
      <c r="CW33" s="236">
        <v>0</v>
      </c>
      <c r="CX33" s="236">
        <v>0</v>
      </c>
      <c r="CY33" s="236">
        <v>0</v>
      </c>
      <c r="CZ33" s="236">
        <v>0</v>
      </c>
      <c r="DA33" s="236">
        <v>1</v>
      </c>
      <c r="DB33" s="236">
        <v>1</v>
      </c>
      <c r="DC33" s="236">
        <v>1</v>
      </c>
      <c r="DD33" s="236">
        <v>1</v>
      </c>
      <c r="DE33" s="236">
        <v>0</v>
      </c>
      <c r="DF33" s="236">
        <v>0</v>
      </c>
      <c r="DG33" s="236">
        <v>1</v>
      </c>
      <c r="DH33" s="236">
        <v>0</v>
      </c>
      <c r="DI33" s="236">
        <v>0</v>
      </c>
      <c r="DJ33" s="236">
        <v>0</v>
      </c>
      <c r="DK33" s="236">
        <v>1</v>
      </c>
      <c r="DL33" s="236">
        <v>1</v>
      </c>
      <c r="DM33" s="236">
        <v>0</v>
      </c>
      <c r="DN33" s="236">
        <v>1</v>
      </c>
      <c r="DO33" s="236">
        <v>1</v>
      </c>
      <c r="DP33" s="236">
        <v>1</v>
      </c>
      <c r="DQ33" s="236">
        <v>0</v>
      </c>
      <c r="DR33" s="236">
        <v>0</v>
      </c>
      <c r="DS33" s="236">
        <v>1</v>
      </c>
      <c r="DT33" s="236">
        <v>0</v>
      </c>
      <c r="DU33" s="236">
        <v>0</v>
      </c>
      <c r="DV33" s="236">
        <v>0</v>
      </c>
      <c r="DW33" s="236">
        <v>0</v>
      </c>
      <c r="DX33" s="236">
        <v>0</v>
      </c>
      <c r="DY33" s="236">
        <v>0</v>
      </c>
      <c r="DZ33" s="236">
        <v>0</v>
      </c>
      <c r="EA33" s="236">
        <v>0</v>
      </c>
      <c r="EB33" s="236">
        <v>0</v>
      </c>
      <c r="EC33" s="236">
        <v>0</v>
      </c>
      <c r="ED33" s="236">
        <v>0</v>
      </c>
      <c r="EE33" s="236">
        <v>0</v>
      </c>
      <c r="EF33" s="236">
        <v>0</v>
      </c>
      <c r="EG33" s="236">
        <v>0</v>
      </c>
      <c r="EH33" s="236">
        <v>0</v>
      </c>
      <c r="EI33" s="236">
        <v>0</v>
      </c>
      <c r="EJ33" s="236">
        <v>0</v>
      </c>
      <c r="EK33" s="236">
        <v>0</v>
      </c>
      <c r="EL33" s="236">
        <v>0</v>
      </c>
      <c r="EM33" s="236">
        <v>0</v>
      </c>
      <c r="EN33" s="236">
        <v>0</v>
      </c>
      <c r="EO33" s="236">
        <v>0</v>
      </c>
      <c r="EP33" s="236">
        <v>0</v>
      </c>
      <c r="EQ33" s="236">
        <v>0</v>
      </c>
      <c r="ER33" s="236">
        <v>0</v>
      </c>
      <c r="ES33" s="236">
        <v>0</v>
      </c>
      <c r="ET33" s="236">
        <v>0</v>
      </c>
      <c r="EU33" s="236">
        <v>1</v>
      </c>
      <c r="EV33" s="236">
        <v>1</v>
      </c>
      <c r="EW33" s="236">
        <v>0</v>
      </c>
      <c r="EX33" s="236">
        <v>1</v>
      </c>
      <c r="EY33" s="236">
        <v>1</v>
      </c>
      <c r="EZ33" s="236">
        <v>0</v>
      </c>
      <c r="FA33" s="236">
        <v>0</v>
      </c>
      <c r="FB33" s="236">
        <v>0</v>
      </c>
      <c r="FC33" s="236">
        <v>0</v>
      </c>
      <c r="FD33" s="236">
        <v>0</v>
      </c>
      <c r="FE33" s="236">
        <v>0</v>
      </c>
      <c r="FF33" s="236">
        <v>0</v>
      </c>
      <c r="FG33" s="236">
        <v>0</v>
      </c>
      <c r="FH33" s="236">
        <v>0</v>
      </c>
      <c r="FI33" s="236">
        <v>0</v>
      </c>
      <c r="FJ33" s="236">
        <v>0</v>
      </c>
      <c r="FK33" s="236">
        <v>0</v>
      </c>
      <c r="FL33" s="236">
        <v>1</v>
      </c>
      <c r="FM33" s="236">
        <v>0</v>
      </c>
      <c r="FN33" s="236">
        <v>0</v>
      </c>
      <c r="FO33" s="236">
        <v>0</v>
      </c>
      <c r="FP33" s="236">
        <v>0</v>
      </c>
      <c r="FQ33" s="236">
        <v>0</v>
      </c>
      <c r="FR33" s="236">
        <v>0</v>
      </c>
      <c r="FS33" s="236">
        <v>0</v>
      </c>
      <c r="FT33" s="236">
        <v>0</v>
      </c>
      <c r="FU33" s="236">
        <v>0</v>
      </c>
      <c r="FV33" s="236">
        <v>0</v>
      </c>
      <c r="FW33" s="236">
        <v>0</v>
      </c>
      <c r="FX33" s="236">
        <v>0</v>
      </c>
      <c r="FY33" s="236">
        <v>0</v>
      </c>
      <c r="FZ33" s="236">
        <v>0</v>
      </c>
      <c r="GA33" s="236">
        <v>0</v>
      </c>
      <c r="GB33" s="236">
        <v>0</v>
      </c>
      <c r="GC33" s="236">
        <v>0</v>
      </c>
      <c r="GD33" s="325">
        <f t="shared" si="1"/>
        <v>0</v>
      </c>
      <c r="GE33" s="325">
        <f t="shared" si="2"/>
        <v>0</v>
      </c>
      <c r="GF33" s="278">
        <f t="shared" si="3"/>
        <v>4</v>
      </c>
      <c r="GG33" s="278">
        <f t="shared" si="0"/>
        <v>1</v>
      </c>
      <c r="GH33" s="278">
        <f t="shared" si="4"/>
        <v>0</v>
      </c>
      <c r="GJ33" s="266"/>
    </row>
    <row r="34" spans="1:192">
      <c r="A34" s="171" t="str">
        <f>IF(I!$A$1=1,B34,C34)</f>
        <v>Вантажний</v>
      </c>
      <c r="B34" s="209" t="s">
        <v>72</v>
      </c>
      <c r="C34" s="209" t="s">
        <v>164</v>
      </c>
      <c r="D34" s="236">
        <v>360</v>
      </c>
      <c r="E34" s="236">
        <v>312</v>
      </c>
      <c r="F34" s="236">
        <v>302</v>
      </c>
      <c r="G34" s="236">
        <v>284</v>
      </c>
      <c r="H34" s="236">
        <v>261</v>
      </c>
      <c r="I34" s="236">
        <v>245</v>
      </c>
      <c r="J34" s="236">
        <v>235</v>
      </c>
      <c r="K34" s="236">
        <v>215</v>
      </c>
      <c r="L34" s="236">
        <v>242</v>
      </c>
      <c r="M34" s="236">
        <v>298</v>
      </c>
      <c r="N34" s="236">
        <v>298</v>
      </c>
      <c r="O34" s="236">
        <v>364</v>
      </c>
      <c r="P34" s="236">
        <v>385</v>
      </c>
      <c r="Q34" s="236">
        <v>352</v>
      </c>
      <c r="R34" s="236">
        <v>319</v>
      </c>
      <c r="S34" s="236">
        <v>331</v>
      </c>
      <c r="T34" s="236">
        <v>366</v>
      </c>
      <c r="U34" s="236">
        <v>277</v>
      </c>
      <c r="V34" s="236">
        <v>290</v>
      </c>
      <c r="W34" s="236">
        <v>241</v>
      </c>
      <c r="X34" s="236">
        <v>238</v>
      </c>
      <c r="Y34" s="236">
        <v>286</v>
      </c>
      <c r="Z34" s="236">
        <v>363</v>
      </c>
      <c r="AA34" s="236">
        <v>353</v>
      </c>
      <c r="AB34" s="236">
        <v>356</v>
      </c>
      <c r="AC34" s="236">
        <v>327</v>
      </c>
      <c r="AD34" s="236">
        <v>254</v>
      </c>
      <c r="AE34" s="236">
        <v>302</v>
      </c>
      <c r="AF34" s="236">
        <v>249</v>
      </c>
      <c r="AG34" s="236">
        <v>225</v>
      </c>
      <c r="AH34" s="236">
        <v>246</v>
      </c>
      <c r="AI34" s="236">
        <v>223</v>
      </c>
      <c r="AJ34" s="236">
        <v>262</v>
      </c>
      <c r="AK34" s="236">
        <v>257</v>
      </c>
      <c r="AL34" s="236">
        <v>236</v>
      </c>
      <c r="AM34" s="236">
        <v>349</v>
      </c>
      <c r="AN34" s="236">
        <v>272</v>
      </c>
      <c r="AO34" s="236">
        <v>246</v>
      </c>
      <c r="AP34" s="236">
        <v>267</v>
      </c>
      <c r="AQ34" s="236">
        <v>234</v>
      </c>
      <c r="AR34" s="236">
        <v>240</v>
      </c>
      <c r="AS34" s="236">
        <v>288</v>
      </c>
      <c r="AT34" s="236">
        <v>300</v>
      </c>
      <c r="AU34" s="236">
        <v>283</v>
      </c>
      <c r="AV34" s="236">
        <v>311</v>
      </c>
      <c r="AW34" s="236">
        <v>288</v>
      </c>
      <c r="AX34" s="236">
        <v>281</v>
      </c>
      <c r="AY34" s="236">
        <v>343</v>
      </c>
      <c r="AZ34" s="236">
        <v>261</v>
      </c>
      <c r="BA34" s="236">
        <v>192</v>
      </c>
      <c r="BB34" s="236">
        <v>200</v>
      </c>
      <c r="BC34" s="236">
        <v>205</v>
      </c>
      <c r="BD34" s="236">
        <v>217</v>
      </c>
      <c r="BE34" s="236">
        <v>213</v>
      </c>
      <c r="BF34" s="236">
        <v>188</v>
      </c>
      <c r="BG34" s="236">
        <v>164</v>
      </c>
      <c r="BH34" s="236">
        <v>142</v>
      </c>
      <c r="BI34" s="236">
        <v>147</v>
      </c>
      <c r="BJ34" s="236">
        <v>143</v>
      </c>
      <c r="BK34" s="236">
        <v>163</v>
      </c>
      <c r="BL34" s="236">
        <v>140</v>
      </c>
      <c r="BM34" s="236">
        <v>123</v>
      </c>
      <c r="BN34" s="236">
        <v>166</v>
      </c>
      <c r="BO34" s="236">
        <v>183</v>
      </c>
      <c r="BP34" s="236">
        <v>193</v>
      </c>
      <c r="BQ34" s="236">
        <v>189</v>
      </c>
      <c r="BR34" s="236">
        <v>234</v>
      </c>
      <c r="BS34" s="236">
        <v>228</v>
      </c>
      <c r="BT34" s="236">
        <v>206</v>
      </c>
      <c r="BU34" s="236">
        <v>207</v>
      </c>
      <c r="BV34" s="236">
        <v>191</v>
      </c>
      <c r="BW34" s="236">
        <v>224</v>
      </c>
      <c r="BX34" s="236">
        <v>208</v>
      </c>
      <c r="BY34" s="236">
        <v>197</v>
      </c>
      <c r="BZ34" s="236">
        <v>218</v>
      </c>
      <c r="CA34" s="236">
        <v>186</v>
      </c>
      <c r="CB34" s="236">
        <v>217</v>
      </c>
      <c r="CC34" s="236">
        <v>209</v>
      </c>
      <c r="CD34" s="236">
        <v>177</v>
      </c>
      <c r="CE34" s="236">
        <v>221</v>
      </c>
      <c r="CF34" s="236">
        <v>217</v>
      </c>
      <c r="CG34" s="236">
        <v>267</v>
      </c>
      <c r="CH34" s="236">
        <v>272</v>
      </c>
      <c r="CI34" s="236">
        <v>264</v>
      </c>
      <c r="CJ34" s="236">
        <v>279</v>
      </c>
      <c r="CK34" s="236">
        <v>234</v>
      </c>
      <c r="CL34" s="236">
        <v>205</v>
      </c>
      <c r="CM34" s="236">
        <v>238</v>
      </c>
      <c r="CN34" s="236">
        <v>251</v>
      </c>
      <c r="CO34" s="236">
        <v>244</v>
      </c>
      <c r="CP34" s="236">
        <v>246</v>
      </c>
      <c r="CQ34" s="236">
        <v>288</v>
      </c>
      <c r="CR34" s="236">
        <v>277</v>
      </c>
      <c r="CS34" s="236">
        <v>229</v>
      </c>
      <c r="CT34" s="236">
        <v>263</v>
      </c>
      <c r="CU34" s="236">
        <v>258</v>
      </c>
      <c r="CV34" s="236">
        <v>193</v>
      </c>
      <c r="CW34" s="236">
        <v>193</v>
      </c>
      <c r="CX34" s="236">
        <v>266</v>
      </c>
      <c r="CY34" s="236">
        <v>258</v>
      </c>
      <c r="CZ34" s="236">
        <v>244</v>
      </c>
      <c r="DA34" s="236">
        <v>258</v>
      </c>
      <c r="DB34" s="236">
        <v>298</v>
      </c>
      <c r="DC34" s="236">
        <v>258</v>
      </c>
      <c r="DD34" s="236">
        <v>256</v>
      </c>
      <c r="DE34" s="236">
        <v>235</v>
      </c>
      <c r="DF34" s="236">
        <v>252</v>
      </c>
      <c r="DG34" s="236">
        <v>270</v>
      </c>
      <c r="DH34" s="236">
        <v>271</v>
      </c>
      <c r="DI34" s="236">
        <v>222</v>
      </c>
      <c r="DJ34" s="236">
        <v>256</v>
      </c>
      <c r="DK34" s="236">
        <v>274</v>
      </c>
      <c r="DL34" s="236">
        <v>277</v>
      </c>
      <c r="DM34" s="236">
        <v>248</v>
      </c>
      <c r="DN34" s="236">
        <v>264</v>
      </c>
      <c r="DO34" s="236">
        <v>209</v>
      </c>
      <c r="DP34" s="236">
        <v>225</v>
      </c>
      <c r="DQ34" s="236">
        <v>228</v>
      </c>
      <c r="DR34" s="236">
        <v>268</v>
      </c>
      <c r="DS34" s="236">
        <v>263</v>
      </c>
      <c r="DT34" s="236">
        <v>198</v>
      </c>
      <c r="DU34" s="236">
        <v>185</v>
      </c>
      <c r="DV34" s="236">
        <v>196</v>
      </c>
      <c r="DW34" s="236">
        <v>196</v>
      </c>
      <c r="DX34" s="236">
        <v>203</v>
      </c>
      <c r="DY34" s="236">
        <v>195</v>
      </c>
      <c r="DZ34" s="236">
        <v>219</v>
      </c>
      <c r="EA34" s="236">
        <v>219</v>
      </c>
      <c r="EB34" s="236">
        <v>213</v>
      </c>
      <c r="EC34" s="236">
        <v>207</v>
      </c>
      <c r="ED34" s="236">
        <v>212</v>
      </c>
      <c r="EE34" s="236">
        <v>219</v>
      </c>
      <c r="EF34" s="236">
        <v>189</v>
      </c>
      <c r="EG34" s="236">
        <v>138</v>
      </c>
      <c r="EH34" s="236">
        <v>148</v>
      </c>
      <c r="EI34" s="236">
        <v>130</v>
      </c>
      <c r="EJ34" s="236">
        <v>135</v>
      </c>
      <c r="EK34" s="236">
        <v>129</v>
      </c>
      <c r="EL34" s="236">
        <v>146</v>
      </c>
      <c r="EM34" s="236">
        <v>146</v>
      </c>
      <c r="EN34" s="236">
        <v>124</v>
      </c>
      <c r="EO34" s="236">
        <v>127</v>
      </c>
      <c r="EP34" s="236">
        <v>132</v>
      </c>
      <c r="EQ34" s="236">
        <v>139</v>
      </c>
      <c r="ER34" s="236">
        <v>129</v>
      </c>
      <c r="ES34" s="236">
        <v>119</v>
      </c>
      <c r="ET34" s="236">
        <v>132</v>
      </c>
      <c r="EU34" s="236">
        <v>131</v>
      </c>
      <c r="EV34" s="236">
        <v>135</v>
      </c>
      <c r="EW34" s="236">
        <v>121</v>
      </c>
      <c r="EX34" s="236">
        <v>128</v>
      </c>
      <c r="EY34" s="236">
        <v>128</v>
      </c>
      <c r="EZ34" s="236">
        <v>125</v>
      </c>
      <c r="FA34" s="236">
        <v>126</v>
      </c>
      <c r="FB34" s="236">
        <v>122</v>
      </c>
      <c r="FC34" s="236">
        <v>126</v>
      </c>
      <c r="FD34" s="236">
        <v>128</v>
      </c>
      <c r="FE34" s="236">
        <v>117</v>
      </c>
      <c r="FF34" s="236">
        <v>127</v>
      </c>
      <c r="FG34" s="236">
        <v>123</v>
      </c>
      <c r="FH34" s="236">
        <v>129</v>
      </c>
      <c r="FI34" s="236">
        <v>126</v>
      </c>
      <c r="FJ34" s="236">
        <v>144</v>
      </c>
      <c r="FK34" s="236">
        <v>144</v>
      </c>
      <c r="FL34" s="236">
        <v>139</v>
      </c>
      <c r="FM34" s="236">
        <v>138</v>
      </c>
      <c r="FN34" s="236">
        <v>133</v>
      </c>
      <c r="FO34" s="236">
        <v>137</v>
      </c>
      <c r="FP34" s="236">
        <v>133</v>
      </c>
      <c r="FQ34" s="236">
        <v>125</v>
      </c>
      <c r="FR34" s="236">
        <v>134</v>
      </c>
      <c r="FS34" s="236">
        <v>120</v>
      </c>
      <c r="FT34" s="236">
        <v>124</v>
      </c>
      <c r="FU34" s="236">
        <v>121</v>
      </c>
      <c r="FV34" s="236">
        <v>132</v>
      </c>
      <c r="FW34" s="236">
        <v>132</v>
      </c>
      <c r="FX34" s="236">
        <v>128</v>
      </c>
      <c r="FY34" s="236">
        <v>135</v>
      </c>
      <c r="FZ34" s="236">
        <v>130</v>
      </c>
      <c r="GA34" s="236">
        <v>136</v>
      </c>
      <c r="GB34" s="236">
        <v>25</v>
      </c>
      <c r="GC34" s="236">
        <v>36</v>
      </c>
      <c r="GD34" s="325">
        <f t="shared" si="1"/>
        <v>258</v>
      </c>
      <c r="GE34" s="325">
        <f t="shared" si="2"/>
        <v>61</v>
      </c>
      <c r="GF34" s="278">
        <f t="shared" si="3"/>
        <v>1522</v>
      </c>
      <c r="GG34" s="278">
        <f t="shared" si="0"/>
        <v>1585</v>
      </c>
      <c r="GH34" s="278">
        <f t="shared" si="4"/>
        <v>1550</v>
      </c>
      <c r="GJ34" s="266"/>
    </row>
    <row r="35" spans="1:192">
      <c r="A35" s="173" t="str">
        <f>IF(I!$A$1=1,B35,C35)</f>
        <v xml:space="preserve">                у тому числі</v>
      </c>
      <c r="B35" s="211" t="s">
        <v>79</v>
      </c>
      <c r="C35" s="211" t="s">
        <v>171</v>
      </c>
      <c r="D35" s="236"/>
      <c r="E35" s="236"/>
      <c r="F35" s="236"/>
      <c r="G35" s="236"/>
      <c r="H35" s="236"/>
      <c r="I35" s="236"/>
      <c r="J35" s="236"/>
      <c r="K35" s="236"/>
      <c r="L35" s="236"/>
      <c r="M35" s="236"/>
      <c r="N35" s="236"/>
      <c r="O35" s="236"/>
      <c r="P35" s="236"/>
      <c r="Q35" s="236"/>
      <c r="R35" s="236"/>
      <c r="S35" s="236"/>
      <c r="T35" s="236"/>
      <c r="U35" s="236"/>
      <c r="V35" s="236"/>
      <c r="W35" s="236"/>
      <c r="X35" s="236"/>
      <c r="Y35" s="236"/>
      <c r="Z35" s="236"/>
      <c r="AA35" s="236"/>
      <c r="AB35" s="236"/>
      <c r="AC35" s="236"/>
      <c r="AD35" s="236"/>
      <c r="AE35" s="236"/>
      <c r="AF35" s="236"/>
      <c r="AG35" s="236"/>
      <c r="AH35" s="236"/>
      <c r="AI35" s="236"/>
      <c r="AJ35" s="236"/>
      <c r="AK35" s="236"/>
      <c r="AL35" s="236"/>
      <c r="AM35" s="236"/>
      <c r="AN35" s="236"/>
      <c r="AO35" s="236"/>
      <c r="AP35" s="236"/>
      <c r="AQ35" s="236"/>
      <c r="AR35" s="236"/>
      <c r="AS35" s="236"/>
      <c r="AT35" s="236"/>
      <c r="AU35" s="236"/>
      <c r="AV35" s="236"/>
      <c r="AW35" s="236"/>
      <c r="AX35" s="236"/>
      <c r="AY35" s="236"/>
      <c r="AZ35" s="236"/>
      <c r="BA35" s="236"/>
      <c r="BB35" s="236"/>
      <c r="BC35" s="236"/>
      <c r="BD35" s="236"/>
      <c r="BE35" s="236"/>
      <c r="BF35" s="236"/>
      <c r="BG35" s="236"/>
      <c r="BH35" s="236"/>
      <c r="BI35" s="236"/>
      <c r="BJ35" s="236"/>
      <c r="BK35" s="236"/>
      <c r="BL35" s="236"/>
      <c r="BM35" s="236"/>
      <c r="BN35" s="236"/>
      <c r="BO35" s="236"/>
      <c r="BP35" s="236"/>
      <c r="BQ35" s="236"/>
      <c r="BR35" s="236"/>
      <c r="BS35" s="236"/>
      <c r="BT35" s="236"/>
      <c r="BU35" s="236"/>
      <c r="BV35" s="236"/>
      <c r="BW35" s="236"/>
      <c r="BX35" s="236"/>
      <c r="BY35" s="236"/>
      <c r="BZ35" s="236"/>
      <c r="CA35" s="236"/>
      <c r="CB35" s="236"/>
      <c r="CC35" s="236"/>
      <c r="CD35" s="236"/>
      <c r="CE35" s="236"/>
      <c r="CF35" s="236"/>
      <c r="CG35" s="236"/>
      <c r="CH35" s="236"/>
      <c r="CI35" s="236"/>
      <c r="CJ35" s="236"/>
      <c r="CK35" s="236"/>
      <c r="CL35" s="236"/>
      <c r="CM35" s="236"/>
      <c r="CN35" s="236"/>
      <c r="CO35" s="236"/>
      <c r="CP35" s="236"/>
      <c r="CQ35" s="236"/>
      <c r="CR35" s="236"/>
      <c r="CS35" s="236"/>
      <c r="CT35" s="236"/>
      <c r="CU35" s="236"/>
      <c r="CV35" s="236"/>
      <c r="CW35" s="236"/>
      <c r="CX35" s="236"/>
      <c r="CY35" s="236"/>
      <c r="CZ35" s="236"/>
      <c r="DA35" s="236"/>
      <c r="DB35" s="236"/>
      <c r="DC35" s="236"/>
      <c r="DD35" s="236"/>
      <c r="DE35" s="236"/>
      <c r="DF35" s="236"/>
      <c r="DG35" s="236"/>
      <c r="DH35" s="236"/>
      <c r="DI35" s="236"/>
      <c r="DJ35" s="236"/>
      <c r="DK35" s="236"/>
      <c r="DL35" s="236"/>
      <c r="DM35" s="236"/>
      <c r="DN35" s="236"/>
      <c r="DO35" s="236"/>
      <c r="DP35" s="236"/>
      <c r="DQ35" s="236"/>
      <c r="DR35" s="236"/>
      <c r="DS35" s="236"/>
      <c r="DT35" s="236"/>
      <c r="DU35" s="236"/>
      <c r="DV35" s="236"/>
      <c r="DW35" s="236"/>
      <c r="DX35" s="236"/>
      <c r="DY35" s="236"/>
      <c r="DZ35" s="236"/>
      <c r="EA35" s="236"/>
      <c r="EB35" s="236"/>
      <c r="EC35" s="236"/>
      <c r="ED35" s="236"/>
      <c r="EE35" s="236"/>
      <c r="EF35" s="236"/>
      <c r="EG35" s="236"/>
      <c r="EH35" s="236"/>
      <c r="EI35" s="236"/>
      <c r="EJ35" s="236"/>
      <c r="EK35" s="236"/>
      <c r="EL35" s="236"/>
      <c r="EM35" s="236"/>
      <c r="EN35" s="236"/>
      <c r="EO35" s="236"/>
      <c r="EP35" s="236"/>
      <c r="EQ35" s="236"/>
      <c r="ER35" s="236"/>
      <c r="ES35" s="236"/>
      <c r="ET35" s="236"/>
      <c r="EU35" s="236"/>
      <c r="EV35" s="236"/>
      <c r="EW35" s="236"/>
      <c r="EX35" s="236"/>
      <c r="EY35" s="236"/>
      <c r="EZ35" s="236"/>
      <c r="FA35" s="236"/>
      <c r="FB35" s="236"/>
      <c r="FC35" s="236"/>
      <c r="FD35" s="236"/>
      <c r="FE35" s="236"/>
      <c r="FF35" s="236"/>
      <c r="FG35" s="236"/>
      <c r="FH35" s="236"/>
      <c r="FI35" s="236"/>
      <c r="FJ35" s="236"/>
      <c r="FK35" s="236"/>
      <c r="FL35" s="236"/>
      <c r="FM35" s="236"/>
      <c r="FN35" s="236"/>
      <c r="FO35" s="236"/>
      <c r="FP35" s="236"/>
      <c r="FQ35" s="236"/>
      <c r="FR35" s="236"/>
      <c r="FS35" s="236"/>
      <c r="FT35" s="236"/>
      <c r="FU35" s="236"/>
      <c r="FV35" s="236"/>
      <c r="FW35" s="236"/>
      <c r="FX35" s="236"/>
      <c r="FY35" s="236"/>
      <c r="FZ35" s="236"/>
      <c r="GA35" s="236"/>
      <c r="GB35" s="236"/>
      <c r="GC35" s="236"/>
      <c r="GD35" s="325"/>
      <c r="GE35" s="325"/>
      <c r="GF35" s="278"/>
      <c r="GG35" s="278"/>
      <c r="GH35" s="278"/>
      <c r="GJ35" s="266"/>
    </row>
    <row r="36" spans="1:192">
      <c r="A36" s="174" t="str">
        <f>IF(I!$A$1=1,B36,C36)</f>
        <v>трубопровідний транспорт</v>
      </c>
      <c r="B36" s="212" t="s">
        <v>80</v>
      </c>
      <c r="C36" s="212" t="s">
        <v>172</v>
      </c>
      <c r="D36" s="236">
        <v>355</v>
      </c>
      <c r="E36" s="236">
        <v>307</v>
      </c>
      <c r="F36" s="236">
        <v>297</v>
      </c>
      <c r="G36" s="236">
        <v>279</v>
      </c>
      <c r="H36" s="236">
        <v>256</v>
      </c>
      <c r="I36" s="236">
        <v>240</v>
      </c>
      <c r="J36" s="236">
        <v>230</v>
      </c>
      <c r="K36" s="236">
        <v>210</v>
      </c>
      <c r="L36" s="236">
        <v>237</v>
      </c>
      <c r="M36" s="236">
        <v>294</v>
      </c>
      <c r="N36" s="236">
        <v>294</v>
      </c>
      <c r="O36" s="236">
        <v>359</v>
      </c>
      <c r="P36" s="236">
        <v>382</v>
      </c>
      <c r="Q36" s="236">
        <v>349</v>
      </c>
      <c r="R36" s="236">
        <v>315</v>
      </c>
      <c r="S36" s="236">
        <v>327</v>
      </c>
      <c r="T36" s="236">
        <v>362</v>
      </c>
      <c r="U36" s="236">
        <v>273</v>
      </c>
      <c r="V36" s="236">
        <v>286</v>
      </c>
      <c r="W36" s="236">
        <v>237</v>
      </c>
      <c r="X36" s="236">
        <v>234</v>
      </c>
      <c r="Y36" s="236">
        <v>282</v>
      </c>
      <c r="Z36" s="236">
        <v>359</v>
      </c>
      <c r="AA36" s="236">
        <v>349</v>
      </c>
      <c r="AB36" s="236">
        <v>353</v>
      </c>
      <c r="AC36" s="236">
        <v>324</v>
      </c>
      <c r="AD36" s="236">
        <v>252</v>
      </c>
      <c r="AE36" s="236">
        <v>298</v>
      </c>
      <c r="AF36" s="236">
        <v>245</v>
      </c>
      <c r="AG36" s="236">
        <v>221</v>
      </c>
      <c r="AH36" s="236">
        <v>242</v>
      </c>
      <c r="AI36" s="236">
        <v>219</v>
      </c>
      <c r="AJ36" s="236">
        <v>259</v>
      </c>
      <c r="AK36" s="236">
        <v>254</v>
      </c>
      <c r="AL36" s="236">
        <v>233</v>
      </c>
      <c r="AM36" s="236">
        <v>347</v>
      </c>
      <c r="AN36" s="236">
        <v>271</v>
      </c>
      <c r="AO36" s="236">
        <v>245</v>
      </c>
      <c r="AP36" s="236">
        <v>266</v>
      </c>
      <c r="AQ36" s="236">
        <v>233</v>
      </c>
      <c r="AR36" s="236">
        <v>239</v>
      </c>
      <c r="AS36" s="236">
        <v>287</v>
      </c>
      <c r="AT36" s="236">
        <v>298</v>
      </c>
      <c r="AU36" s="236">
        <v>281</v>
      </c>
      <c r="AV36" s="236">
        <v>310</v>
      </c>
      <c r="AW36" s="236">
        <v>286</v>
      </c>
      <c r="AX36" s="236">
        <v>279</v>
      </c>
      <c r="AY36" s="236">
        <v>341</v>
      </c>
      <c r="AZ36" s="236">
        <v>259</v>
      </c>
      <c r="BA36" s="236">
        <v>190</v>
      </c>
      <c r="BB36" s="236">
        <v>198</v>
      </c>
      <c r="BC36" s="236">
        <v>203</v>
      </c>
      <c r="BD36" s="236">
        <v>215</v>
      </c>
      <c r="BE36" s="236">
        <v>211</v>
      </c>
      <c r="BF36" s="236">
        <v>186</v>
      </c>
      <c r="BG36" s="236">
        <v>162</v>
      </c>
      <c r="BH36" s="236">
        <v>139</v>
      </c>
      <c r="BI36" s="236">
        <v>145</v>
      </c>
      <c r="BJ36" s="236">
        <v>141</v>
      </c>
      <c r="BK36" s="236">
        <v>160</v>
      </c>
      <c r="BL36" s="236">
        <v>138</v>
      </c>
      <c r="BM36" s="236">
        <v>121</v>
      </c>
      <c r="BN36" s="236">
        <v>164</v>
      </c>
      <c r="BO36" s="236">
        <v>180</v>
      </c>
      <c r="BP36" s="236">
        <v>190</v>
      </c>
      <c r="BQ36" s="236">
        <v>187</v>
      </c>
      <c r="BR36" s="236">
        <v>232</v>
      </c>
      <c r="BS36" s="236">
        <v>226</v>
      </c>
      <c r="BT36" s="236">
        <v>204</v>
      </c>
      <c r="BU36" s="236">
        <v>205</v>
      </c>
      <c r="BV36" s="236">
        <v>189</v>
      </c>
      <c r="BW36" s="236">
        <v>222</v>
      </c>
      <c r="BX36" s="236">
        <v>207</v>
      </c>
      <c r="BY36" s="236">
        <v>196</v>
      </c>
      <c r="BZ36" s="236">
        <v>217</v>
      </c>
      <c r="CA36" s="236">
        <v>184</v>
      </c>
      <c r="CB36" s="236">
        <v>215</v>
      </c>
      <c r="CC36" s="236">
        <v>207</v>
      </c>
      <c r="CD36" s="236">
        <v>174</v>
      </c>
      <c r="CE36" s="236">
        <v>218</v>
      </c>
      <c r="CF36" s="236">
        <v>215</v>
      </c>
      <c r="CG36" s="236">
        <v>265</v>
      </c>
      <c r="CH36" s="236">
        <v>270</v>
      </c>
      <c r="CI36" s="236">
        <v>263</v>
      </c>
      <c r="CJ36" s="236">
        <v>278</v>
      </c>
      <c r="CK36" s="236">
        <v>233</v>
      </c>
      <c r="CL36" s="236">
        <v>205</v>
      </c>
      <c r="CM36" s="236">
        <v>238</v>
      </c>
      <c r="CN36" s="236">
        <v>251</v>
      </c>
      <c r="CO36" s="236">
        <v>243</v>
      </c>
      <c r="CP36" s="236">
        <v>244</v>
      </c>
      <c r="CQ36" s="236">
        <v>286</v>
      </c>
      <c r="CR36" s="236">
        <v>275</v>
      </c>
      <c r="CS36" s="236">
        <v>227</v>
      </c>
      <c r="CT36" s="236">
        <v>261</v>
      </c>
      <c r="CU36" s="236">
        <v>257</v>
      </c>
      <c r="CV36" s="236">
        <v>191</v>
      </c>
      <c r="CW36" s="236">
        <v>191</v>
      </c>
      <c r="CX36" s="236">
        <v>265</v>
      </c>
      <c r="CY36" s="236">
        <v>256</v>
      </c>
      <c r="CZ36" s="236">
        <v>242</v>
      </c>
      <c r="DA36" s="236">
        <v>257</v>
      </c>
      <c r="DB36" s="236">
        <v>296</v>
      </c>
      <c r="DC36" s="236">
        <v>256</v>
      </c>
      <c r="DD36" s="236">
        <v>253</v>
      </c>
      <c r="DE36" s="236">
        <v>234</v>
      </c>
      <c r="DF36" s="236">
        <v>251</v>
      </c>
      <c r="DG36" s="236">
        <v>268</v>
      </c>
      <c r="DH36" s="236">
        <v>269</v>
      </c>
      <c r="DI36" s="236">
        <v>220</v>
      </c>
      <c r="DJ36" s="236">
        <v>255</v>
      </c>
      <c r="DK36" s="236">
        <v>273</v>
      </c>
      <c r="DL36" s="236">
        <v>276</v>
      </c>
      <c r="DM36" s="236">
        <v>246</v>
      </c>
      <c r="DN36" s="236">
        <v>262</v>
      </c>
      <c r="DO36" s="236">
        <v>207</v>
      </c>
      <c r="DP36" s="236">
        <v>223</v>
      </c>
      <c r="DQ36" s="236">
        <v>226</v>
      </c>
      <c r="DR36" s="236">
        <v>266</v>
      </c>
      <c r="DS36" s="236">
        <v>262</v>
      </c>
      <c r="DT36" s="236">
        <v>196</v>
      </c>
      <c r="DU36" s="236">
        <v>183</v>
      </c>
      <c r="DV36" s="236">
        <v>195</v>
      </c>
      <c r="DW36" s="236">
        <v>194</v>
      </c>
      <c r="DX36" s="236">
        <v>201</v>
      </c>
      <c r="DY36" s="236">
        <v>194</v>
      </c>
      <c r="DZ36" s="236">
        <v>218</v>
      </c>
      <c r="EA36" s="236">
        <v>218</v>
      </c>
      <c r="EB36" s="236">
        <v>211</v>
      </c>
      <c r="EC36" s="236">
        <v>205</v>
      </c>
      <c r="ED36" s="236">
        <v>210</v>
      </c>
      <c r="EE36" s="236">
        <v>218</v>
      </c>
      <c r="EF36" s="236">
        <v>187</v>
      </c>
      <c r="EG36" s="236">
        <v>136</v>
      </c>
      <c r="EH36" s="236">
        <v>146</v>
      </c>
      <c r="EI36" s="236">
        <v>128</v>
      </c>
      <c r="EJ36" s="236">
        <v>133</v>
      </c>
      <c r="EK36" s="236">
        <v>128</v>
      </c>
      <c r="EL36" s="236">
        <v>145</v>
      </c>
      <c r="EM36" s="236">
        <v>145</v>
      </c>
      <c r="EN36" s="236">
        <v>122</v>
      </c>
      <c r="EO36" s="236">
        <v>126</v>
      </c>
      <c r="EP36" s="236">
        <v>131</v>
      </c>
      <c r="EQ36" s="236">
        <v>137</v>
      </c>
      <c r="ER36" s="236">
        <v>128</v>
      </c>
      <c r="ES36" s="236">
        <v>118</v>
      </c>
      <c r="ET36" s="236">
        <v>131</v>
      </c>
      <c r="EU36" s="236">
        <v>128</v>
      </c>
      <c r="EV36" s="236">
        <v>132</v>
      </c>
      <c r="EW36" s="236">
        <v>119</v>
      </c>
      <c r="EX36" s="236">
        <v>123</v>
      </c>
      <c r="EY36" s="236">
        <v>123</v>
      </c>
      <c r="EZ36" s="236">
        <v>120</v>
      </c>
      <c r="FA36" s="236">
        <v>123</v>
      </c>
      <c r="FB36" s="236">
        <v>119</v>
      </c>
      <c r="FC36" s="236">
        <v>123</v>
      </c>
      <c r="FD36" s="236">
        <v>125</v>
      </c>
      <c r="FE36" s="236">
        <v>114</v>
      </c>
      <c r="FF36" s="236">
        <v>125</v>
      </c>
      <c r="FG36" s="236">
        <v>120</v>
      </c>
      <c r="FH36" s="236">
        <v>126</v>
      </c>
      <c r="FI36" s="236">
        <v>123</v>
      </c>
      <c r="FJ36" s="236">
        <v>140</v>
      </c>
      <c r="FK36" s="236">
        <v>140</v>
      </c>
      <c r="FL36" s="236">
        <v>134</v>
      </c>
      <c r="FM36" s="236">
        <v>135</v>
      </c>
      <c r="FN36" s="236">
        <v>130</v>
      </c>
      <c r="FO36" s="236">
        <v>134</v>
      </c>
      <c r="FP36" s="236">
        <v>133</v>
      </c>
      <c r="FQ36" s="236">
        <v>125</v>
      </c>
      <c r="FR36" s="236">
        <v>134</v>
      </c>
      <c r="FS36" s="236">
        <v>119</v>
      </c>
      <c r="FT36" s="236">
        <v>123</v>
      </c>
      <c r="FU36" s="236">
        <v>120</v>
      </c>
      <c r="FV36" s="236">
        <v>132</v>
      </c>
      <c r="FW36" s="236">
        <v>132</v>
      </c>
      <c r="FX36" s="236">
        <v>127</v>
      </c>
      <c r="FY36" s="236">
        <v>135</v>
      </c>
      <c r="FZ36" s="236">
        <v>130</v>
      </c>
      <c r="GA36" s="236">
        <v>135</v>
      </c>
      <c r="GB36" s="236">
        <v>25</v>
      </c>
      <c r="GC36" s="236">
        <v>36</v>
      </c>
      <c r="GD36" s="325">
        <f t="shared" si="1"/>
        <v>258</v>
      </c>
      <c r="GE36" s="325">
        <f t="shared" si="2"/>
        <v>61</v>
      </c>
      <c r="GF36" s="278">
        <f t="shared" si="3"/>
        <v>1487</v>
      </c>
      <c r="GG36" s="278">
        <f t="shared" si="0"/>
        <v>1546</v>
      </c>
      <c r="GH36" s="278">
        <f t="shared" si="4"/>
        <v>1545</v>
      </c>
      <c r="GJ36" s="266"/>
    </row>
    <row r="37" spans="1:192">
      <c r="A37" s="171" t="str">
        <f>IF(I!$A$1=1,B37,C37)</f>
        <v>Інший</v>
      </c>
      <c r="B37" s="209" t="s">
        <v>73</v>
      </c>
      <c r="C37" s="209" t="s">
        <v>165</v>
      </c>
      <c r="D37" s="236">
        <v>19</v>
      </c>
      <c r="E37" s="236">
        <v>19</v>
      </c>
      <c r="F37" s="236">
        <v>19</v>
      </c>
      <c r="G37" s="236">
        <v>17</v>
      </c>
      <c r="H37" s="236">
        <v>17</v>
      </c>
      <c r="I37" s="236">
        <v>18</v>
      </c>
      <c r="J37" s="236">
        <v>17</v>
      </c>
      <c r="K37" s="236">
        <v>17</v>
      </c>
      <c r="L37" s="236">
        <v>19</v>
      </c>
      <c r="M37" s="236">
        <v>20</v>
      </c>
      <c r="N37" s="236">
        <v>20</v>
      </c>
      <c r="O37" s="236">
        <v>18</v>
      </c>
      <c r="P37" s="236">
        <v>23</v>
      </c>
      <c r="Q37" s="236">
        <v>23</v>
      </c>
      <c r="R37" s="236">
        <v>22</v>
      </c>
      <c r="S37" s="236">
        <v>23</v>
      </c>
      <c r="T37" s="236">
        <v>23</v>
      </c>
      <c r="U37" s="236">
        <v>22</v>
      </c>
      <c r="V37" s="236">
        <v>25</v>
      </c>
      <c r="W37" s="236">
        <v>25</v>
      </c>
      <c r="X37" s="236">
        <v>26</v>
      </c>
      <c r="Y37" s="236">
        <v>35</v>
      </c>
      <c r="Z37" s="236">
        <v>35</v>
      </c>
      <c r="AA37" s="236">
        <v>35</v>
      </c>
      <c r="AB37" s="236">
        <v>32</v>
      </c>
      <c r="AC37" s="236">
        <v>32</v>
      </c>
      <c r="AD37" s="236">
        <v>35</v>
      </c>
      <c r="AE37" s="236">
        <v>36</v>
      </c>
      <c r="AF37" s="236">
        <v>36</v>
      </c>
      <c r="AG37" s="236">
        <v>38</v>
      </c>
      <c r="AH37" s="236">
        <v>30</v>
      </c>
      <c r="AI37" s="236">
        <v>30</v>
      </c>
      <c r="AJ37" s="236">
        <v>32</v>
      </c>
      <c r="AK37" s="236">
        <v>35</v>
      </c>
      <c r="AL37" s="236">
        <v>35</v>
      </c>
      <c r="AM37" s="236">
        <v>38</v>
      </c>
      <c r="AN37" s="236">
        <v>26</v>
      </c>
      <c r="AO37" s="236">
        <v>26</v>
      </c>
      <c r="AP37" s="236">
        <v>28</v>
      </c>
      <c r="AQ37" s="236">
        <v>23</v>
      </c>
      <c r="AR37" s="236">
        <v>23</v>
      </c>
      <c r="AS37" s="236">
        <v>26</v>
      </c>
      <c r="AT37" s="236">
        <v>31</v>
      </c>
      <c r="AU37" s="236">
        <v>31</v>
      </c>
      <c r="AV37" s="236">
        <v>34</v>
      </c>
      <c r="AW37" s="236">
        <v>33</v>
      </c>
      <c r="AX37" s="236">
        <v>33</v>
      </c>
      <c r="AY37" s="236">
        <v>35</v>
      </c>
      <c r="AZ37" s="236">
        <v>31</v>
      </c>
      <c r="BA37" s="236">
        <v>31</v>
      </c>
      <c r="BB37" s="236">
        <v>33</v>
      </c>
      <c r="BC37" s="236">
        <v>24</v>
      </c>
      <c r="BD37" s="236">
        <v>24</v>
      </c>
      <c r="BE37" s="236">
        <v>26</v>
      </c>
      <c r="BF37" s="236">
        <v>29</v>
      </c>
      <c r="BG37" s="236">
        <v>29</v>
      </c>
      <c r="BH37" s="236">
        <v>31</v>
      </c>
      <c r="BI37" s="236">
        <v>28</v>
      </c>
      <c r="BJ37" s="236">
        <v>28</v>
      </c>
      <c r="BK37" s="236">
        <v>30</v>
      </c>
      <c r="BL37" s="236">
        <v>29</v>
      </c>
      <c r="BM37" s="236">
        <v>29</v>
      </c>
      <c r="BN37" s="236">
        <v>31</v>
      </c>
      <c r="BO37" s="236">
        <v>28</v>
      </c>
      <c r="BP37" s="236">
        <v>28</v>
      </c>
      <c r="BQ37" s="236">
        <v>31</v>
      </c>
      <c r="BR37" s="236">
        <v>32</v>
      </c>
      <c r="BS37" s="236">
        <v>32</v>
      </c>
      <c r="BT37" s="236">
        <v>30</v>
      </c>
      <c r="BU37" s="236">
        <v>31</v>
      </c>
      <c r="BV37" s="236">
        <v>31</v>
      </c>
      <c r="BW37" s="236">
        <v>32</v>
      </c>
      <c r="BX37" s="236">
        <v>25</v>
      </c>
      <c r="BY37" s="236">
        <v>25</v>
      </c>
      <c r="BZ37" s="236">
        <v>25</v>
      </c>
      <c r="CA37" s="236">
        <v>21</v>
      </c>
      <c r="CB37" s="236">
        <v>21</v>
      </c>
      <c r="CC37" s="236">
        <v>23</v>
      </c>
      <c r="CD37" s="236">
        <v>20</v>
      </c>
      <c r="CE37" s="236">
        <v>20</v>
      </c>
      <c r="CF37" s="236">
        <v>21</v>
      </c>
      <c r="CG37" s="236">
        <v>23</v>
      </c>
      <c r="CH37" s="236">
        <v>23</v>
      </c>
      <c r="CI37" s="236">
        <v>24</v>
      </c>
      <c r="CJ37" s="236">
        <v>20</v>
      </c>
      <c r="CK37" s="236">
        <v>21</v>
      </c>
      <c r="CL37" s="236">
        <v>21</v>
      </c>
      <c r="CM37" s="236">
        <v>23</v>
      </c>
      <c r="CN37" s="236">
        <v>23</v>
      </c>
      <c r="CO37" s="236">
        <v>21</v>
      </c>
      <c r="CP37" s="236">
        <v>21</v>
      </c>
      <c r="CQ37" s="236">
        <v>21</v>
      </c>
      <c r="CR37" s="236">
        <v>24</v>
      </c>
      <c r="CS37" s="236">
        <v>20</v>
      </c>
      <c r="CT37" s="236">
        <v>20</v>
      </c>
      <c r="CU37" s="236">
        <v>22</v>
      </c>
      <c r="CV37" s="236">
        <v>17</v>
      </c>
      <c r="CW37" s="236">
        <v>19</v>
      </c>
      <c r="CX37" s="236">
        <v>25</v>
      </c>
      <c r="CY37" s="236">
        <v>20</v>
      </c>
      <c r="CZ37" s="236">
        <v>20</v>
      </c>
      <c r="DA37" s="236">
        <v>19</v>
      </c>
      <c r="DB37" s="236">
        <v>19</v>
      </c>
      <c r="DC37" s="236">
        <v>19</v>
      </c>
      <c r="DD37" s="236">
        <v>17</v>
      </c>
      <c r="DE37" s="236">
        <v>23</v>
      </c>
      <c r="DF37" s="236">
        <v>23</v>
      </c>
      <c r="DG37" s="236">
        <v>22</v>
      </c>
      <c r="DH37" s="236">
        <v>21</v>
      </c>
      <c r="DI37" s="236">
        <v>21</v>
      </c>
      <c r="DJ37" s="236">
        <v>22</v>
      </c>
      <c r="DK37" s="236">
        <v>21</v>
      </c>
      <c r="DL37" s="236">
        <v>21</v>
      </c>
      <c r="DM37" s="236">
        <v>20</v>
      </c>
      <c r="DN37" s="236">
        <v>22</v>
      </c>
      <c r="DO37" s="236">
        <v>22</v>
      </c>
      <c r="DP37" s="236">
        <v>21</v>
      </c>
      <c r="DQ37" s="236">
        <v>25</v>
      </c>
      <c r="DR37" s="236">
        <v>25</v>
      </c>
      <c r="DS37" s="236">
        <v>25</v>
      </c>
      <c r="DT37" s="236">
        <v>26</v>
      </c>
      <c r="DU37" s="236">
        <v>26</v>
      </c>
      <c r="DV37" s="236">
        <v>25</v>
      </c>
      <c r="DW37" s="236">
        <v>22</v>
      </c>
      <c r="DX37" s="236">
        <v>22</v>
      </c>
      <c r="DY37" s="236">
        <v>24</v>
      </c>
      <c r="DZ37" s="236">
        <v>28</v>
      </c>
      <c r="EA37" s="236">
        <v>28</v>
      </c>
      <c r="EB37" s="236">
        <v>26</v>
      </c>
      <c r="EC37" s="236">
        <v>34</v>
      </c>
      <c r="ED37" s="236">
        <v>34</v>
      </c>
      <c r="EE37" s="236">
        <v>32</v>
      </c>
      <c r="EF37" s="236">
        <v>27</v>
      </c>
      <c r="EG37" s="236">
        <v>27</v>
      </c>
      <c r="EH37" s="236">
        <v>27</v>
      </c>
      <c r="EI37" s="236">
        <v>26</v>
      </c>
      <c r="EJ37" s="236">
        <v>26</v>
      </c>
      <c r="EK37" s="236">
        <v>27</v>
      </c>
      <c r="EL37" s="236">
        <v>30</v>
      </c>
      <c r="EM37" s="236">
        <v>30</v>
      </c>
      <c r="EN37" s="236">
        <v>28</v>
      </c>
      <c r="EO37" s="236">
        <v>40</v>
      </c>
      <c r="EP37" s="236">
        <v>40</v>
      </c>
      <c r="EQ37" s="236">
        <v>40</v>
      </c>
      <c r="ER37" s="236">
        <v>20</v>
      </c>
      <c r="ES37" s="236">
        <v>20</v>
      </c>
      <c r="ET37" s="236">
        <v>22</v>
      </c>
      <c r="EU37" s="236">
        <v>9</v>
      </c>
      <c r="EV37" s="236">
        <v>9</v>
      </c>
      <c r="EW37" s="236">
        <v>10</v>
      </c>
      <c r="EX37" s="236">
        <v>28</v>
      </c>
      <c r="EY37" s="236">
        <v>28</v>
      </c>
      <c r="EZ37" s="236">
        <v>27</v>
      </c>
      <c r="FA37" s="236">
        <v>31</v>
      </c>
      <c r="FB37" s="236">
        <v>31</v>
      </c>
      <c r="FC37" s="236">
        <v>31</v>
      </c>
      <c r="FD37" s="236">
        <v>27</v>
      </c>
      <c r="FE37" s="236">
        <v>27</v>
      </c>
      <c r="FF37" s="236">
        <v>29</v>
      </c>
      <c r="FG37" s="236">
        <v>21</v>
      </c>
      <c r="FH37" s="236">
        <v>21</v>
      </c>
      <c r="FI37" s="236">
        <v>21</v>
      </c>
      <c r="FJ37" s="236">
        <v>20</v>
      </c>
      <c r="FK37" s="236">
        <v>20</v>
      </c>
      <c r="FL37" s="236">
        <v>20</v>
      </c>
      <c r="FM37" s="236">
        <v>27</v>
      </c>
      <c r="FN37" s="236">
        <v>27</v>
      </c>
      <c r="FO37" s="236">
        <v>29</v>
      </c>
      <c r="FP37" s="236">
        <v>34</v>
      </c>
      <c r="FQ37" s="236">
        <v>36</v>
      </c>
      <c r="FR37" s="236">
        <v>28</v>
      </c>
      <c r="FS37" s="236">
        <v>25</v>
      </c>
      <c r="FT37" s="236">
        <v>25</v>
      </c>
      <c r="FU37" s="236">
        <v>32</v>
      </c>
      <c r="FV37" s="236">
        <v>32</v>
      </c>
      <c r="FW37" s="236">
        <v>30</v>
      </c>
      <c r="FX37" s="236">
        <v>29</v>
      </c>
      <c r="FY37" s="236">
        <v>24</v>
      </c>
      <c r="FZ37" s="236">
        <v>23</v>
      </c>
      <c r="GA37" s="236">
        <v>24</v>
      </c>
      <c r="GB37" s="236">
        <v>21</v>
      </c>
      <c r="GC37" s="236">
        <v>19</v>
      </c>
      <c r="GD37" s="325">
        <f t="shared" si="1"/>
        <v>70</v>
      </c>
      <c r="GE37" s="325">
        <f t="shared" si="2"/>
        <v>40</v>
      </c>
      <c r="GF37" s="278">
        <f t="shared" si="3"/>
        <v>266</v>
      </c>
      <c r="GG37" s="278">
        <f t="shared" si="0"/>
        <v>289</v>
      </c>
      <c r="GH37" s="278">
        <f t="shared" si="4"/>
        <v>342</v>
      </c>
      <c r="GJ37" s="266"/>
    </row>
    <row r="38" spans="1:192" ht="25.5">
      <c r="A38" s="175" t="str">
        <f>IF(I!$A$1=1,B38,C38)</f>
        <v>Поштові послуги та послуги кур'єрського зв'язку</v>
      </c>
      <c r="B38" s="213" t="s">
        <v>81</v>
      </c>
      <c r="C38" s="213" t="s">
        <v>173</v>
      </c>
      <c r="D38" s="236">
        <v>13</v>
      </c>
      <c r="E38" s="236">
        <v>14</v>
      </c>
      <c r="F38" s="236">
        <v>20</v>
      </c>
      <c r="G38" s="236">
        <v>21</v>
      </c>
      <c r="H38" s="236">
        <v>16</v>
      </c>
      <c r="I38" s="236">
        <v>16</v>
      </c>
      <c r="J38" s="236">
        <v>21</v>
      </c>
      <c r="K38" s="236">
        <v>17</v>
      </c>
      <c r="L38" s="236">
        <v>25</v>
      </c>
      <c r="M38" s="236">
        <v>18</v>
      </c>
      <c r="N38" s="236">
        <v>23</v>
      </c>
      <c r="O38" s="236">
        <v>24</v>
      </c>
      <c r="P38" s="236">
        <v>13</v>
      </c>
      <c r="Q38" s="236">
        <v>15</v>
      </c>
      <c r="R38" s="236">
        <v>24</v>
      </c>
      <c r="S38" s="236">
        <v>21</v>
      </c>
      <c r="T38" s="236">
        <v>20</v>
      </c>
      <c r="U38" s="236">
        <v>17</v>
      </c>
      <c r="V38" s="236">
        <v>20</v>
      </c>
      <c r="W38" s="236">
        <v>21</v>
      </c>
      <c r="X38" s="236">
        <v>19</v>
      </c>
      <c r="Y38" s="236">
        <v>19</v>
      </c>
      <c r="Z38" s="236">
        <v>19</v>
      </c>
      <c r="AA38" s="236">
        <v>27</v>
      </c>
      <c r="AB38" s="236">
        <v>14</v>
      </c>
      <c r="AC38" s="236">
        <v>18</v>
      </c>
      <c r="AD38" s="236">
        <v>22</v>
      </c>
      <c r="AE38" s="236">
        <v>20</v>
      </c>
      <c r="AF38" s="236">
        <v>21</v>
      </c>
      <c r="AG38" s="236">
        <v>16</v>
      </c>
      <c r="AH38" s="236">
        <v>18</v>
      </c>
      <c r="AI38" s="236">
        <v>19</v>
      </c>
      <c r="AJ38" s="236">
        <v>16</v>
      </c>
      <c r="AK38" s="236">
        <v>18</v>
      </c>
      <c r="AL38" s="236">
        <v>17</v>
      </c>
      <c r="AM38" s="236">
        <v>22</v>
      </c>
      <c r="AN38" s="236">
        <v>15</v>
      </c>
      <c r="AO38" s="236">
        <v>16</v>
      </c>
      <c r="AP38" s="236">
        <v>21</v>
      </c>
      <c r="AQ38" s="236">
        <v>22</v>
      </c>
      <c r="AR38" s="236">
        <v>16</v>
      </c>
      <c r="AS38" s="236">
        <v>19</v>
      </c>
      <c r="AT38" s="236">
        <v>16</v>
      </c>
      <c r="AU38" s="236">
        <v>18</v>
      </c>
      <c r="AV38" s="236">
        <v>15</v>
      </c>
      <c r="AW38" s="236">
        <v>18</v>
      </c>
      <c r="AX38" s="236">
        <v>15</v>
      </c>
      <c r="AY38" s="236">
        <v>23</v>
      </c>
      <c r="AZ38" s="236">
        <v>13</v>
      </c>
      <c r="BA38" s="236">
        <v>13</v>
      </c>
      <c r="BB38" s="236">
        <v>16</v>
      </c>
      <c r="BC38" s="236">
        <v>20</v>
      </c>
      <c r="BD38" s="236">
        <v>13</v>
      </c>
      <c r="BE38" s="236">
        <v>13</v>
      </c>
      <c r="BF38" s="236">
        <v>15</v>
      </c>
      <c r="BG38" s="236">
        <v>13</v>
      </c>
      <c r="BH38" s="236">
        <v>13</v>
      </c>
      <c r="BI38" s="236">
        <v>10</v>
      </c>
      <c r="BJ38" s="236">
        <v>8</v>
      </c>
      <c r="BK38" s="236">
        <v>13</v>
      </c>
      <c r="BL38" s="236">
        <v>5</v>
      </c>
      <c r="BM38" s="236">
        <v>13</v>
      </c>
      <c r="BN38" s="236">
        <v>7</v>
      </c>
      <c r="BO38" s="236">
        <v>9</v>
      </c>
      <c r="BP38" s="236">
        <v>7</v>
      </c>
      <c r="BQ38" s="236">
        <v>7</v>
      </c>
      <c r="BR38" s="236">
        <v>6</v>
      </c>
      <c r="BS38" s="236">
        <v>5</v>
      </c>
      <c r="BT38" s="236">
        <v>7</v>
      </c>
      <c r="BU38" s="236">
        <v>6</v>
      </c>
      <c r="BV38" s="236">
        <v>5</v>
      </c>
      <c r="BW38" s="236">
        <v>7</v>
      </c>
      <c r="BX38" s="236">
        <v>5</v>
      </c>
      <c r="BY38" s="236">
        <v>10</v>
      </c>
      <c r="BZ38" s="236">
        <v>6</v>
      </c>
      <c r="CA38" s="236">
        <v>6</v>
      </c>
      <c r="CB38" s="236">
        <v>5</v>
      </c>
      <c r="CC38" s="236">
        <v>6</v>
      </c>
      <c r="CD38" s="236">
        <v>7</v>
      </c>
      <c r="CE38" s="236">
        <v>6</v>
      </c>
      <c r="CF38" s="236">
        <v>4</v>
      </c>
      <c r="CG38" s="236">
        <v>6</v>
      </c>
      <c r="CH38" s="236">
        <v>7</v>
      </c>
      <c r="CI38" s="236">
        <v>7</v>
      </c>
      <c r="CJ38" s="236">
        <v>11</v>
      </c>
      <c r="CK38" s="236">
        <v>6</v>
      </c>
      <c r="CL38" s="236">
        <v>9</v>
      </c>
      <c r="CM38" s="236">
        <v>6</v>
      </c>
      <c r="CN38" s="236">
        <v>8</v>
      </c>
      <c r="CO38" s="236">
        <v>7</v>
      </c>
      <c r="CP38" s="236">
        <v>8</v>
      </c>
      <c r="CQ38" s="236">
        <v>7</v>
      </c>
      <c r="CR38" s="236">
        <v>8</v>
      </c>
      <c r="CS38" s="236">
        <v>7</v>
      </c>
      <c r="CT38" s="236">
        <v>7</v>
      </c>
      <c r="CU38" s="236">
        <v>8</v>
      </c>
      <c r="CV38" s="236">
        <v>7</v>
      </c>
      <c r="CW38" s="236">
        <v>7</v>
      </c>
      <c r="CX38" s="236">
        <v>8</v>
      </c>
      <c r="CY38" s="236">
        <v>18</v>
      </c>
      <c r="CZ38" s="236">
        <v>8</v>
      </c>
      <c r="DA38" s="236">
        <v>7</v>
      </c>
      <c r="DB38" s="236">
        <v>22</v>
      </c>
      <c r="DC38" s="236">
        <v>12</v>
      </c>
      <c r="DD38" s="236">
        <v>8</v>
      </c>
      <c r="DE38" s="236">
        <v>10</v>
      </c>
      <c r="DF38" s="236">
        <v>10</v>
      </c>
      <c r="DG38" s="236">
        <v>17</v>
      </c>
      <c r="DH38" s="236">
        <v>6</v>
      </c>
      <c r="DI38" s="236">
        <v>8</v>
      </c>
      <c r="DJ38" s="236">
        <v>10</v>
      </c>
      <c r="DK38" s="236">
        <v>9</v>
      </c>
      <c r="DL38" s="236">
        <v>10</v>
      </c>
      <c r="DM38" s="236">
        <v>8</v>
      </c>
      <c r="DN38" s="236">
        <v>10</v>
      </c>
      <c r="DO38" s="236">
        <v>20</v>
      </c>
      <c r="DP38" s="236">
        <v>9</v>
      </c>
      <c r="DQ38" s="236">
        <v>9</v>
      </c>
      <c r="DR38" s="236">
        <v>10</v>
      </c>
      <c r="DS38" s="236">
        <v>12</v>
      </c>
      <c r="DT38" s="236">
        <v>11</v>
      </c>
      <c r="DU38" s="236">
        <v>9</v>
      </c>
      <c r="DV38" s="236">
        <v>12</v>
      </c>
      <c r="DW38" s="236">
        <v>8</v>
      </c>
      <c r="DX38" s="236">
        <v>9</v>
      </c>
      <c r="DY38" s="236">
        <v>10</v>
      </c>
      <c r="DZ38" s="236">
        <v>23</v>
      </c>
      <c r="EA38" s="236">
        <v>15</v>
      </c>
      <c r="EB38" s="236">
        <v>13</v>
      </c>
      <c r="EC38" s="236">
        <v>11</v>
      </c>
      <c r="ED38" s="236">
        <v>11</v>
      </c>
      <c r="EE38" s="236">
        <v>16</v>
      </c>
      <c r="EF38" s="236">
        <v>11</v>
      </c>
      <c r="EG38" s="236">
        <v>13</v>
      </c>
      <c r="EH38" s="236">
        <v>14</v>
      </c>
      <c r="EI38" s="236">
        <v>15</v>
      </c>
      <c r="EJ38" s="236">
        <v>11</v>
      </c>
      <c r="EK38" s="236">
        <v>14</v>
      </c>
      <c r="EL38" s="236">
        <v>13</v>
      </c>
      <c r="EM38" s="236">
        <v>20</v>
      </c>
      <c r="EN38" s="236">
        <v>13</v>
      </c>
      <c r="EO38" s="236">
        <v>16</v>
      </c>
      <c r="EP38" s="236">
        <v>14</v>
      </c>
      <c r="EQ38" s="236">
        <v>16</v>
      </c>
      <c r="ER38" s="236">
        <v>16</v>
      </c>
      <c r="ES38" s="236">
        <v>8</v>
      </c>
      <c r="ET38" s="236">
        <v>8</v>
      </c>
      <c r="EU38" s="236">
        <v>3</v>
      </c>
      <c r="EV38" s="236">
        <v>2</v>
      </c>
      <c r="EW38" s="236">
        <v>2</v>
      </c>
      <c r="EX38" s="236">
        <v>2</v>
      </c>
      <c r="EY38" s="236">
        <v>2</v>
      </c>
      <c r="EZ38" s="236">
        <v>5</v>
      </c>
      <c r="FA38" s="236">
        <v>4</v>
      </c>
      <c r="FB38" s="236">
        <v>4</v>
      </c>
      <c r="FC38" s="236">
        <v>4</v>
      </c>
      <c r="FD38" s="236">
        <v>6</v>
      </c>
      <c r="FE38" s="236">
        <v>3</v>
      </c>
      <c r="FF38" s="236">
        <v>9</v>
      </c>
      <c r="FG38" s="236">
        <v>3</v>
      </c>
      <c r="FH38" s="236">
        <v>7</v>
      </c>
      <c r="FI38" s="236">
        <v>4</v>
      </c>
      <c r="FJ38" s="236">
        <v>4</v>
      </c>
      <c r="FK38" s="236">
        <v>6</v>
      </c>
      <c r="FL38" s="236">
        <v>6</v>
      </c>
      <c r="FM38" s="236">
        <v>5</v>
      </c>
      <c r="FN38" s="236">
        <v>7</v>
      </c>
      <c r="FO38" s="236">
        <v>3</v>
      </c>
      <c r="FP38" s="236">
        <v>5</v>
      </c>
      <c r="FQ38" s="236">
        <v>5</v>
      </c>
      <c r="FR38" s="236">
        <v>3</v>
      </c>
      <c r="FS38" s="236">
        <v>7</v>
      </c>
      <c r="FT38" s="236">
        <v>2</v>
      </c>
      <c r="FU38" s="236">
        <v>6</v>
      </c>
      <c r="FV38" s="236">
        <v>4</v>
      </c>
      <c r="FW38" s="236">
        <v>5</v>
      </c>
      <c r="FX38" s="236">
        <v>4</v>
      </c>
      <c r="FY38" s="236">
        <v>4</v>
      </c>
      <c r="FZ38" s="236">
        <v>6</v>
      </c>
      <c r="GA38" s="236">
        <v>6</v>
      </c>
      <c r="GB38" s="236">
        <v>4</v>
      </c>
      <c r="GC38" s="236">
        <v>5</v>
      </c>
      <c r="GD38" s="325">
        <f t="shared" si="1"/>
        <v>10</v>
      </c>
      <c r="GE38" s="325">
        <f t="shared" si="2"/>
        <v>9</v>
      </c>
      <c r="GF38" s="278">
        <f t="shared" si="3"/>
        <v>60</v>
      </c>
      <c r="GG38" s="278">
        <f t="shared" si="0"/>
        <v>63</v>
      </c>
      <c r="GH38" s="278">
        <f t="shared" si="4"/>
        <v>57</v>
      </c>
      <c r="GJ38" s="266"/>
    </row>
    <row r="39" spans="1:192">
      <c r="A39" s="169" t="str">
        <f>IF(I!$A$1=1,B39,C39)</f>
        <v>Подорожі</v>
      </c>
      <c r="B39" s="207" t="s">
        <v>82</v>
      </c>
      <c r="C39" s="207" t="s">
        <v>174</v>
      </c>
      <c r="D39" s="236">
        <v>137</v>
      </c>
      <c r="E39" s="236">
        <v>153</v>
      </c>
      <c r="F39" s="236">
        <v>169</v>
      </c>
      <c r="G39" s="236">
        <v>253</v>
      </c>
      <c r="H39" s="236">
        <v>316</v>
      </c>
      <c r="I39" s="236">
        <v>380</v>
      </c>
      <c r="J39" s="236">
        <v>585</v>
      </c>
      <c r="K39" s="236">
        <v>634</v>
      </c>
      <c r="L39" s="236">
        <v>578</v>
      </c>
      <c r="M39" s="236">
        <v>181</v>
      </c>
      <c r="N39" s="236">
        <v>178</v>
      </c>
      <c r="O39" s="236">
        <v>224</v>
      </c>
      <c r="P39" s="236">
        <v>150</v>
      </c>
      <c r="Q39" s="236">
        <v>170</v>
      </c>
      <c r="R39" s="236">
        <v>191</v>
      </c>
      <c r="S39" s="236">
        <v>305</v>
      </c>
      <c r="T39" s="236">
        <v>385</v>
      </c>
      <c r="U39" s="236">
        <v>403</v>
      </c>
      <c r="V39" s="236">
        <v>662</v>
      </c>
      <c r="W39" s="236">
        <v>814</v>
      </c>
      <c r="X39" s="236">
        <v>603</v>
      </c>
      <c r="Y39" s="236">
        <v>211</v>
      </c>
      <c r="Z39" s="236">
        <v>195</v>
      </c>
      <c r="AA39" s="236">
        <v>205</v>
      </c>
      <c r="AB39" s="236">
        <v>170</v>
      </c>
      <c r="AC39" s="236">
        <v>190</v>
      </c>
      <c r="AD39" s="236">
        <v>216</v>
      </c>
      <c r="AE39" s="236">
        <v>372</v>
      </c>
      <c r="AF39" s="236">
        <v>402</v>
      </c>
      <c r="AG39" s="236">
        <v>445</v>
      </c>
      <c r="AH39" s="236">
        <v>679</v>
      </c>
      <c r="AI39" s="236">
        <v>902</v>
      </c>
      <c r="AJ39" s="236">
        <v>779</v>
      </c>
      <c r="AK39" s="236">
        <v>227</v>
      </c>
      <c r="AL39" s="236">
        <v>207</v>
      </c>
      <c r="AM39" s="236">
        <v>253</v>
      </c>
      <c r="AN39" s="236">
        <v>174</v>
      </c>
      <c r="AO39" s="236">
        <v>190</v>
      </c>
      <c r="AP39" s="236">
        <v>204</v>
      </c>
      <c r="AQ39" s="236">
        <v>313</v>
      </c>
      <c r="AR39" s="236">
        <v>416</v>
      </c>
      <c r="AS39" s="236">
        <v>520</v>
      </c>
      <c r="AT39" s="236">
        <v>817</v>
      </c>
      <c r="AU39" s="236">
        <v>966</v>
      </c>
      <c r="AV39" s="236">
        <v>787</v>
      </c>
      <c r="AW39" s="236">
        <v>248</v>
      </c>
      <c r="AX39" s="236">
        <v>212</v>
      </c>
      <c r="AY39" s="236">
        <v>236</v>
      </c>
      <c r="AZ39" s="236">
        <v>143</v>
      </c>
      <c r="BA39" s="236">
        <v>149</v>
      </c>
      <c r="BB39" s="236">
        <v>156</v>
      </c>
      <c r="BC39" s="236">
        <v>139</v>
      </c>
      <c r="BD39" s="236">
        <v>139</v>
      </c>
      <c r="BE39" s="236">
        <v>138</v>
      </c>
      <c r="BF39" s="236">
        <v>162</v>
      </c>
      <c r="BG39" s="236">
        <v>162</v>
      </c>
      <c r="BH39" s="236">
        <v>163</v>
      </c>
      <c r="BI39" s="236">
        <v>104</v>
      </c>
      <c r="BJ39" s="236">
        <v>74</v>
      </c>
      <c r="BK39" s="236">
        <v>83</v>
      </c>
      <c r="BL39" s="236">
        <v>65</v>
      </c>
      <c r="BM39" s="236">
        <v>69</v>
      </c>
      <c r="BN39" s="236">
        <v>72</v>
      </c>
      <c r="BO39" s="236">
        <v>87</v>
      </c>
      <c r="BP39" s="236">
        <v>102</v>
      </c>
      <c r="BQ39" s="236">
        <v>116</v>
      </c>
      <c r="BR39" s="236">
        <v>126</v>
      </c>
      <c r="BS39" s="236">
        <v>133</v>
      </c>
      <c r="BT39" s="236">
        <v>123</v>
      </c>
      <c r="BU39" s="236">
        <v>63</v>
      </c>
      <c r="BV39" s="236">
        <v>59</v>
      </c>
      <c r="BW39" s="236">
        <v>67</v>
      </c>
      <c r="BX39" s="236">
        <v>48</v>
      </c>
      <c r="BY39" s="236">
        <v>51</v>
      </c>
      <c r="BZ39" s="236">
        <v>55</v>
      </c>
      <c r="CA39" s="236">
        <v>70</v>
      </c>
      <c r="CB39" s="236">
        <v>94</v>
      </c>
      <c r="CC39" s="236">
        <v>121</v>
      </c>
      <c r="CD39" s="236">
        <v>130</v>
      </c>
      <c r="CE39" s="236">
        <v>159</v>
      </c>
      <c r="CF39" s="236">
        <v>150</v>
      </c>
      <c r="CG39" s="236">
        <v>77</v>
      </c>
      <c r="CH39" s="236">
        <v>61</v>
      </c>
      <c r="CI39" s="236">
        <v>62</v>
      </c>
      <c r="CJ39" s="236">
        <v>52</v>
      </c>
      <c r="CK39" s="236">
        <v>57</v>
      </c>
      <c r="CL39" s="236">
        <v>62</v>
      </c>
      <c r="CM39" s="236">
        <v>81</v>
      </c>
      <c r="CN39" s="236">
        <v>111</v>
      </c>
      <c r="CO39" s="236">
        <v>141</v>
      </c>
      <c r="CP39" s="236">
        <v>154</v>
      </c>
      <c r="CQ39" s="236">
        <v>186</v>
      </c>
      <c r="CR39" s="236">
        <v>172</v>
      </c>
      <c r="CS39" s="236">
        <v>87</v>
      </c>
      <c r="CT39" s="236">
        <v>82</v>
      </c>
      <c r="CU39" s="236">
        <v>76</v>
      </c>
      <c r="CV39" s="236">
        <v>63</v>
      </c>
      <c r="CW39" s="236">
        <v>64</v>
      </c>
      <c r="CX39" s="236">
        <v>64</v>
      </c>
      <c r="CY39" s="236">
        <v>105</v>
      </c>
      <c r="CZ39" s="236">
        <v>130</v>
      </c>
      <c r="DA39" s="236">
        <v>156</v>
      </c>
      <c r="DB39" s="236">
        <v>187</v>
      </c>
      <c r="DC39" s="236">
        <v>222</v>
      </c>
      <c r="DD39" s="236">
        <v>198</v>
      </c>
      <c r="DE39" s="236">
        <v>80</v>
      </c>
      <c r="DF39" s="236">
        <v>85</v>
      </c>
      <c r="DG39" s="236">
        <v>91</v>
      </c>
      <c r="DH39" s="236">
        <v>60</v>
      </c>
      <c r="DI39" s="236">
        <v>70</v>
      </c>
      <c r="DJ39" s="236">
        <v>78</v>
      </c>
      <c r="DK39" s="236">
        <v>115</v>
      </c>
      <c r="DL39" s="236">
        <v>140</v>
      </c>
      <c r="DM39" s="236">
        <v>164</v>
      </c>
      <c r="DN39" s="236">
        <v>200</v>
      </c>
      <c r="DO39" s="236">
        <v>233</v>
      </c>
      <c r="DP39" s="236">
        <v>267</v>
      </c>
      <c r="DQ39" s="236">
        <v>98</v>
      </c>
      <c r="DR39" s="236">
        <v>95</v>
      </c>
      <c r="DS39" s="236">
        <v>100</v>
      </c>
      <c r="DT39" s="236">
        <v>64</v>
      </c>
      <c r="DU39" s="236">
        <v>74</v>
      </c>
      <c r="DV39" s="236">
        <v>42</v>
      </c>
      <c r="DW39" s="236">
        <v>5</v>
      </c>
      <c r="DX39" s="236">
        <v>5</v>
      </c>
      <c r="DY39" s="236">
        <v>7</v>
      </c>
      <c r="DZ39" s="236">
        <v>24</v>
      </c>
      <c r="EA39" s="236">
        <v>36</v>
      </c>
      <c r="EB39" s="236">
        <v>31</v>
      </c>
      <c r="EC39" s="236">
        <v>23</v>
      </c>
      <c r="ED39" s="236">
        <v>20</v>
      </c>
      <c r="EE39" s="236">
        <v>25</v>
      </c>
      <c r="EF39" s="236">
        <v>37</v>
      </c>
      <c r="EG39" s="236">
        <v>37</v>
      </c>
      <c r="EH39" s="236">
        <v>47</v>
      </c>
      <c r="EI39" s="236">
        <v>46</v>
      </c>
      <c r="EJ39" s="236">
        <v>54</v>
      </c>
      <c r="EK39" s="236">
        <v>85</v>
      </c>
      <c r="EL39" s="236">
        <v>126</v>
      </c>
      <c r="EM39" s="236">
        <v>177</v>
      </c>
      <c r="EN39" s="236">
        <v>134</v>
      </c>
      <c r="EO39" s="236">
        <v>69</v>
      </c>
      <c r="EP39" s="236">
        <v>64</v>
      </c>
      <c r="EQ39" s="236">
        <v>74</v>
      </c>
      <c r="ER39" s="236">
        <v>85</v>
      </c>
      <c r="ES39" s="236">
        <v>73</v>
      </c>
      <c r="ET39" s="236">
        <v>42</v>
      </c>
      <c r="EU39" s="236">
        <v>48</v>
      </c>
      <c r="EV39" s="236">
        <v>57</v>
      </c>
      <c r="EW39" s="236">
        <v>57</v>
      </c>
      <c r="EX39" s="236">
        <v>70</v>
      </c>
      <c r="EY39" s="236">
        <v>59</v>
      </c>
      <c r="EZ39" s="236">
        <v>66</v>
      </c>
      <c r="FA39" s="236">
        <v>82</v>
      </c>
      <c r="FB39" s="236">
        <v>62</v>
      </c>
      <c r="FC39" s="236">
        <v>73</v>
      </c>
      <c r="FD39" s="236">
        <v>62</v>
      </c>
      <c r="FE39" s="236">
        <v>54</v>
      </c>
      <c r="FF39" s="236">
        <v>62</v>
      </c>
      <c r="FG39" s="236">
        <v>73</v>
      </c>
      <c r="FH39" s="236">
        <v>70</v>
      </c>
      <c r="FI39" s="236">
        <v>71</v>
      </c>
      <c r="FJ39" s="236">
        <v>77</v>
      </c>
      <c r="FK39" s="236">
        <v>83</v>
      </c>
      <c r="FL39" s="236">
        <v>75</v>
      </c>
      <c r="FM39" s="236">
        <v>76</v>
      </c>
      <c r="FN39" s="236">
        <v>74</v>
      </c>
      <c r="FO39" s="236">
        <v>80</v>
      </c>
      <c r="FP39" s="236">
        <v>72</v>
      </c>
      <c r="FQ39" s="236">
        <v>72</v>
      </c>
      <c r="FR39" s="236">
        <v>80</v>
      </c>
      <c r="FS39" s="236">
        <v>82</v>
      </c>
      <c r="FT39" s="236">
        <v>89</v>
      </c>
      <c r="FU39" s="236">
        <v>80</v>
      </c>
      <c r="FV39" s="236">
        <v>90</v>
      </c>
      <c r="FW39" s="236">
        <v>98</v>
      </c>
      <c r="FX39" s="236">
        <v>90</v>
      </c>
      <c r="FY39" s="236">
        <v>97</v>
      </c>
      <c r="FZ39" s="236">
        <v>94</v>
      </c>
      <c r="GA39" s="236">
        <v>103</v>
      </c>
      <c r="GB39" s="236">
        <v>103</v>
      </c>
      <c r="GC39" s="236">
        <v>89</v>
      </c>
      <c r="GD39" s="325">
        <f t="shared" si="1"/>
        <v>144</v>
      </c>
      <c r="GE39" s="325">
        <f t="shared" si="2"/>
        <v>192</v>
      </c>
      <c r="GF39" s="278">
        <f t="shared" si="3"/>
        <v>774</v>
      </c>
      <c r="GG39" s="278">
        <f t="shared" si="0"/>
        <v>857</v>
      </c>
      <c r="GH39" s="278">
        <f t="shared" si="4"/>
        <v>1047</v>
      </c>
      <c r="GJ39" s="266"/>
    </row>
    <row r="40" spans="1:192">
      <c r="A40" s="176" t="str">
        <f>IF(I!$A$1=1,B40,C40)</f>
        <v>Ділові</v>
      </c>
      <c r="B40" s="214" t="s">
        <v>83</v>
      </c>
      <c r="C40" s="214" t="s">
        <v>244</v>
      </c>
      <c r="D40" s="236">
        <v>0</v>
      </c>
      <c r="E40" s="236">
        <v>0</v>
      </c>
      <c r="F40" s="236">
        <v>0</v>
      </c>
      <c r="G40" s="236">
        <v>0</v>
      </c>
      <c r="H40" s="236">
        <v>0</v>
      </c>
      <c r="I40" s="236">
        <v>0</v>
      </c>
      <c r="J40" s="236">
        <v>0</v>
      </c>
      <c r="K40" s="236">
        <v>0</v>
      </c>
      <c r="L40" s="236">
        <v>0</v>
      </c>
      <c r="M40" s="236">
        <v>0</v>
      </c>
      <c r="N40" s="236">
        <v>0</v>
      </c>
      <c r="O40" s="236">
        <v>0</v>
      </c>
      <c r="P40" s="236">
        <v>0</v>
      </c>
      <c r="Q40" s="236">
        <v>0</v>
      </c>
      <c r="R40" s="236">
        <v>0</v>
      </c>
      <c r="S40" s="236">
        <v>0</v>
      </c>
      <c r="T40" s="236">
        <v>0</v>
      </c>
      <c r="U40" s="236">
        <v>0</v>
      </c>
      <c r="V40" s="236">
        <v>0</v>
      </c>
      <c r="W40" s="236">
        <v>0</v>
      </c>
      <c r="X40" s="236">
        <v>0</v>
      </c>
      <c r="Y40" s="236">
        <v>0</v>
      </c>
      <c r="Z40" s="236">
        <v>0</v>
      </c>
      <c r="AA40" s="236">
        <v>0</v>
      </c>
      <c r="AB40" s="236">
        <v>0</v>
      </c>
      <c r="AC40" s="236">
        <v>0</v>
      </c>
      <c r="AD40" s="236">
        <v>0</v>
      </c>
      <c r="AE40" s="236">
        <v>0</v>
      </c>
      <c r="AF40" s="236">
        <v>0</v>
      </c>
      <c r="AG40" s="236">
        <v>0</v>
      </c>
      <c r="AH40" s="236">
        <v>0</v>
      </c>
      <c r="AI40" s="236">
        <v>0</v>
      </c>
      <c r="AJ40" s="236">
        <v>0</v>
      </c>
      <c r="AK40" s="236">
        <v>0</v>
      </c>
      <c r="AL40" s="236">
        <v>0</v>
      </c>
      <c r="AM40" s="236">
        <v>0</v>
      </c>
      <c r="AN40" s="236">
        <v>0</v>
      </c>
      <c r="AO40" s="236">
        <v>0</v>
      </c>
      <c r="AP40" s="236">
        <v>0</v>
      </c>
      <c r="AQ40" s="236">
        <v>0</v>
      </c>
      <c r="AR40" s="236">
        <v>0</v>
      </c>
      <c r="AS40" s="236">
        <v>0</v>
      </c>
      <c r="AT40" s="236">
        <v>0</v>
      </c>
      <c r="AU40" s="236">
        <v>0</v>
      </c>
      <c r="AV40" s="236">
        <v>0</v>
      </c>
      <c r="AW40" s="236">
        <v>0</v>
      </c>
      <c r="AX40" s="236">
        <v>0</v>
      </c>
      <c r="AY40" s="236">
        <v>0</v>
      </c>
      <c r="AZ40" s="236">
        <v>0</v>
      </c>
      <c r="BA40" s="236">
        <v>0</v>
      </c>
      <c r="BB40" s="236">
        <v>0</v>
      </c>
      <c r="BC40" s="236">
        <v>0</v>
      </c>
      <c r="BD40" s="236">
        <v>0</v>
      </c>
      <c r="BE40" s="236">
        <v>0</v>
      </c>
      <c r="BF40" s="236">
        <v>0</v>
      </c>
      <c r="BG40" s="236">
        <v>0</v>
      </c>
      <c r="BH40" s="236">
        <v>0</v>
      </c>
      <c r="BI40" s="236">
        <v>0</v>
      </c>
      <c r="BJ40" s="236">
        <v>0</v>
      </c>
      <c r="BK40" s="236">
        <v>0</v>
      </c>
      <c r="BL40" s="236">
        <v>7</v>
      </c>
      <c r="BM40" s="236">
        <v>9</v>
      </c>
      <c r="BN40" s="236">
        <v>6</v>
      </c>
      <c r="BO40" s="236">
        <v>7</v>
      </c>
      <c r="BP40" s="236">
        <v>8</v>
      </c>
      <c r="BQ40" s="236">
        <v>8</v>
      </c>
      <c r="BR40" s="236">
        <v>7</v>
      </c>
      <c r="BS40" s="236">
        <v>7</v>
      </c>
      <c r="BT40" s="236">
        <v>7</v>
      </c>
      <c r="BU40" s="236">
        <v>7</v>
      </c>
      <c r="BV40" s="236">
        <v>6</v>
      </c>
      <c r="BW40" s="236">
        <v>7</v>
      </c>
      <c r="BX40" s="236">
        <v>7</v>
      </c>
      <c r="BY40" s="236">
        <v>7</v>
      </c>
      <c r="BZ40" s="236">
        <v>7</v>
      </c>
      <c r="CA40" s="236">
        <v>7</v>
      </c>
      <c r="CB40" s="236">
        <v>9</v>
      </c>
      <c r="CC40" s="236">
        <v>11</v>
      </c>
      <c r="CD40" s="236">
        <v>9</v>
      </c>
      <c r="CE40" s="236">
        <v>11</v>
      </c>
      <c r="CF40" s="236">
        <v>10</v>
      </c>
      <c r="CG40" s="236">
        <v>9</v>
      </c>
      <c r="CH40" s="236">
        <v>7</v>
      </c>
      <c r="CI40" s="236">
        <v>8</v>
      </c>
      <c r="CJ40" s="236">
        <v>7</v>
      </c>
      <c r="CK40" s="236">
        <v>8</v>
      </c>
      <c r="CL40" s="236">
        <v>8</v>
      </c>
      <c r="CM40" s="236">
        <v>8</v>
      </c>
      <c r="CN40" s="236">
        <v>11</v>
      </c>
      <c r="CO40" s="236">
        <v>13</v>
      </c>
      <c r="CP40" s="236">
        <v>10</v>
      </c>
      <c r="CQ40" s="236">
        <v>12</v>
      </c>
      <c r="CR40" s="236">
        <v>12</v>
      </c>
      <c r="CS40" s="236">
        <v>11</v>
      </c>
      <c r="CT40" s="236">
        <v>10</v>
      </c>
      <c r="CU40" s="236">
        <v>10</v>
      </c>
      <c r="CV40" s="236">
        <v>10</v>
      </c>
      <c r="CW40" s="236">
        <v>10</v>
      </c>
      <c r="CX40" s="236">
        <v>11</v>
      </c>
      <c r="CY40" s="236">
        <v>12</v>
      </c>
      <c r="CZ40" s="236">
        <v>15</v>
      </c>
      <c r="DA40" s="236">
        <v>17</v>
      </c>
      <c r="DB40" s="236">
        <v>13</v>
      </c>
      <c r="DC40" s="236">
        <v>16</v>
      </c>
      <c r="DD40" s="236">
        <v>14</v>
      </c>
      <c r="DE40" s="236">
        <v>9</v>
      </c>
      <c r="DF40" s="236">
        <v>10</v>
      </c>
      <c r="DG40" s="236">
        <v>11</v>
      </c>
      <c r="DH40" s="236">
        <v>10</v>
      </c>
      <c r="DI40" s="236">
        <v>12</v>
      </c>
      <c r="DJ40" s="236">
        <v>14</v>
      </c>
      <c r="DK40" s="236">
        <v>12</v>
      </c>
      <c r="DL40" s="236">
        <v>15</v>
      </c>
      <c r="DM40" s="236">
        <v>18</v>
      </c>
      <c r="DN40" s="236">
        <v>14</v>
      </c>
      <c r="DO40" s="236">
        <v>17</v>
      </c>
      <c r="DP40" s="236">
        <v>19</v>
      </c>
      <c r="DQ40" s="236">
        <v>13</v>
      </c>
      <c r="DR40" s="236">
        <v>13</v>
      </c>
      <c r="DS40" s="236">
        <v>13</v>
      </c>
      <c r="DT40" s="236">
        <v>12</v>
      </c>
      <c r="DU40" s="236">
        <v>14</v>
      </c>
      <c r="DV40" s="236">
        <v>9</v>
      </c>
      <c r="DW40" s="236">
        <v>1</v>
      </c>
      <c r="DX40" s="236">
        <v>1</v>
      </c>
      <c r="DY40" s="236">
        <v>1</v>
      </c>
      <c r="DZ40" s="236">
        <v>2</v>
      </c>
      <c r="EA40" s="236">
        <v>3</v>
      </c>
      <c r="EB40" s="236">
        <v>3</v>
      </c>
      <c r="EC40" s="236">
        <v>4</v>
      </c>
      <c r="ED40" s="236">
        <v>4</v>
      </c>
      <c r="EE40" s="236">
        <v>4</v>
      </c>
      <c r="EF40" s="236">
        <v>3</v>
      </c>
      <c r="EG40" s="236">
        <v>3</v>
      </c>
      <c r="EH40" s="236">
        <v>5</v>
      </c>
      <c r="EI40" s="236">
        <v>4</v>
      </c>
      <c r="EJ40" s="236">
        <v>4</v>
      </c>
      <c r="EK40" s="236">
        <v>7</v>
      </c>
      <c r="EL40" s="236">
        <v>8</v>
      </c>
      <c r="EM40" s="236">
        <v>11</v>
      </c>
      <c r="EN40" s="236">
        <v>8</v>
      </c>
      <c r="EO40" s="236">
        <v>7</v>
      </c>
      <c r="EP40" s="236">
        <v>7</v>
      </c>
      <c r="EQ40" s="236">
        <v>8</v>
      </c>
      <c r="ER40" s="236">
        <v>6</v>
      </c>
      <c r="ES40" s="236">
        <v>4</v>
      </c>
      <c r="ET40" s="236">
        <v>5</v>
      </c>
      <c r="EU40" s="236">
        <v>5</v>
      </c>
      <c r="EV40" s="236">
        <v>5</v>
      </c>
      <c r="EW40" s="236">
        <v>4</v>
      </c>
      <c r="EX40" s="236">
        <v>6</v>
      </c>
      <c r="EY40" s="236">
        <v>5</v>
      </c>
      <c r="EZ40" s="236">
        <v>6</v>
      </c>
      <c r="FA40" s="236">
        <v>7</v>
      </c>
      <c r="FB40" s="236">
        <v>5</v>
      </c>
      <c r="FC40" s="236">
        <v>6</v>
      </c>
      <c r="FD40" s="236">
        <v>5</v>
      </c>
      <c r="FE40" s="236">
        <v>4</v>
      </c>
      <c r="FF40" s="236">
        <v>5</v>
      </c>
      <c r="FG40" s="236">
        <v>6</v>
      </c>
      <c r="FH40" s="236">
        <v>6</v>
      </c>
      <c r="FI40" s="236">
        <v>6</v>
      </c>
      <c r="FJ40" s="236">
        <v>7</v>
      </c>
      <c r="FK40" s="236">
        <v>7</v>
      </c>
      <c r="FL40" s="236">
        <v>6</v>
      </c>
      <c r="FM40" s="236">
        <v>6</v>
      </c>
      <c r="FN40" s="236">
        <v>6</v>
      </c>
      <c r="FO40" s="236">
        <v>7</v>
      </c>
      <c r="FP40" s="236">
        <v>6</v>
      </c>
      <c r="FQ40" s="236">
        <v>6</v>
      </c>
      <c r="FR40" s="236">
        <v>7</v>
      </c>
      <c r="FS40" s="236">
        <v>7.0000000000000009</v>
      </c>
      <c r="FT40" s="236">
        <v>8</v>
      </c>
      <c r="FU40" s="236">
        <v>7</v>
      </c>
      <c r="FV40" s="236">
        <v>8</v>
      </c>
      <c r="FW40" s="236">
        <v>9</v>
      </c>
      <c r="FX40" s="236">
        <v>8</v>
      </c>
      <c r="FY40" s="236">
        <v>9</v>
      </c>
      <c r="FZ40" s="236">
        <v>9</v>
      </c>
      <c r="GA40" s="236">
        <v>10</v>
      </c>
      <c r="GB40" s="236">
        <v>9</v>
      </c>
      <c r="GC40" s="236">
        <v>8</v>
      </c>
      <c r="GD40" s="325">
        <f t="shared" si="1"/>
        <v>12</v>
      </c>
      <c r="GE40" s="325">
        <f t="shared" si="2"/>
        <v>17</v>
      </c>
      <c r="GF40" s="278">
        <f t="shared" si="3"/>
        <v>64</v>
      </c>
      <c r="GG40" s="278">
        <f t="shared" ref="GG40:GG59" si="5">SUM(FD40:FO40)</f>
        <v>71</v>
      </c>
      <c r="GH40" s="278">
        <f t="shared" si="4"/>
        <v>94</v>
      </c>
      <c r="GJ40" s="266"/>
    </row>
    <row r="41" spans="1:192">
      <c r="A41" s="176" t="str">
        <f>IF(I!$A$1=1,B41,C41)</f>
        <v>Особисті</v>
      </c>
      <c r="B41" s="214" t="s">
        <v>84</v>
      </c>
      <c r="C41" s="214" t="s">
        <v>175</v>
      </c>
      <c r="D41" s="236">
        <v>0</v>
      </c>
      <c r="E41" s="236">
        <v>0</v>
      </c>
      <c r="F41" s="236">
        <v>0</v>
      </c>
      <c r="G41" s="236">
        <v>0</v>
      </c>
      <c r="H41" s="236">
        <v>0</v>
      </c>
      <c r="I41" s="236">
        <v>0</v>
      </c>
      <c r="J41" s="236">
        <v>0</v>
      </c>
      <c r="K41" s="236">
        <v>0</v>
      </c>
      <c r="L41" s="236">
        <v>0</v>
      </c>
      <c r="M41" s="236">
        <v>0</v>
      </c>
      <c r="N41" s="236">
        <v>0</v>
      </c>
      <c r="O41" s="236">
        <v>0</v>
      </c>
      <c r="P41" s="236">
        <v>0</v>
      </c>
      <c r="Q41" s="236">
        <v>0</v>
      </c>
      <c r="R41" s="236">
        <v>0</v>
      </c>
      <c r="S41" s="236">
        <v>0</v>
      </c>
      <c r="T41" s="236">
        <v>0</v>
      </c>
      <c r="U41" s="236">
        <v>0</v>
      </c>
      <c r="V41" s="236">
        <v>0</v>
      </c>
      <c r="W41" s="236">
        <v>0</v>
      </c>
      <c r="X41" s="236">
        <v>0</v>
      </c>
      <c r="Y41" s="236">
        <v>0</v>
      </c>
      <c r="Z41" s="236">
        <v>0</v>
      </c>
      <c r="AA41" s="236">
        <v>0</v>
      </c>
      <c r="AB41" s="236">
        <v>0</v>
      </c>
      <c r="AC41" s="236">
        <v>0</v>
      </c>
      <c r="AD41" s="236">
        <v>0</v>
      </c>
      <c r="AE41" s="236">
        <v>0</v>
      </c>
      <c r="AF41" s="236">
        <v>0</v>
      </c>
      <c r="AG41" s="236">
        <v>0</v>
      </c>
      <c r="AH41" s="236">
        <v>0</v>
      </c>
      <c r="AI41" s="236">
        <v>0</v>
      </c>
      <c r="AJ41" s="236">
        <v>0</v>
      </c>
      <c r="AK41" s="236">
        <v>0</v>
      </c>
      <c r="AL41" s="236">
        <v>0</v>
      </c>
      <c r="AM41" s="236">
        <v>0</v>
      </c>
      <c r="AN41" s="236">
        <v>0</v>
      </c>
      <c r="AO41" s="236">
        <v>0</v>
      </c>
      <c r="AP41" s="236">
        <v>0</v>
      </c>
      <c r="AQ41" s="236">
        <v>0</v>
      </c>
      <c r="AR41" s="236">
        <v>0</v>
      </c>
      <c r="AS41" s="236">
        <v>0</v>
      </c>
      <c r="AT41" s="236">
        <v>0</v>
      </c>
      <c r="AU41" s="236">
        <v>0</v>
      </c>
      <c r="AV41" s="236">
        <v>0</v>
      </c>
      <c r="AW41" s="236">
        <v>0</v>
      </c>
      <c r="AX41" s="236">
        <v>0</v>
      </c>
      <c r="AY41" s="236">
        <v>0</v>
      </c>
      <c r="AZ41" s="236">
        <v>0</v>
      </c>
      <c r="BA41" s="236">
        <v>0</v>
      </c>
      <c r="BB41" s="236">
        <v>0</v>
      </c>
      <c r="BC41" s="236">
        <v>0</v>
      </c>
      <c r="BD41" s="236">
        <v>0</v>
      </c>
      <c r="BE41" s="236">
        <v>0</v>
      </c>
      <c r="BF41" s="236">
        <v>0</v>
      </c>
      <c r="BG41" s="236">
        <v>0</v>
      </c>
      <c r="BH41" s="236">
        <v>0</v>
      </c>
      <c r="BI41" s="236">
        <v>0</v>
      </c>
      <c r="BJ41" s="236">
        <v>0</v>
      </c>
      <c r="BK41" s="236">
        <v>0</v>
      </c>
      <c r="BL41" s="236">
        <v>58</v>
      </c>
      <c r="BM41" s="236">
        <v>60</v>
      </c>
      <c r="BN41" s="236">
        <v>66</v>
      </c>
      <c r="BO41" s="236">
        <v>80</v>
      </c>
      <c r="BP41" s="236">
        <v>94</v>
      </c>
      <c r="BQ41" s="236">
        <v>108</v>
      </c>
      <c r="BR41" s="236">
        <v>119</v>
      </c>
      <c r="BS41" s="236">
        <v>126</v>
      </c>
      <c r="BT41" s="236">
        <v>116</v>
      </c>
      <c r="BU41" s="236">
        <v>56</v>
      </c>
      <c r="BV41" s="236">
        <v>53</v>
      </c>
      <c r="BW41" s="236">
        <v>60</v>
      </c>
      <c r="BX41" s="236">
        <v>41</v>
      </c>
      <c r="BY41" s="236">
        <v>44</v>
      </c>
      <c r="BZ41" s="236">
        <v>48</v>
      </c>
      <c r="CA41" s="236">
        <v>63</v>
      </c>
      <c r="CB41" s="236">
        <v>85</v>
      </c>
      <c r="CC41" s="236">
        <v>110</v>
      </c>
      <c r="CD41" s="236">
        <v>121</v>
      </c>
      <c r="CE41" s="236">
        <v>148</v>
      </c>
      <c r="CF41" s="236">
        <v>140</v>
      </c>
      <c r="CG41" s="236">
        <v>68</v>
      </c>
      <c r="CH41" s="236">
        <v>54</v>
      </c>
      <c r="CI41" s="236">
        <v>54</v>
      </c>
      <c r="CJ41" s="236">
        <v>45</v>
      </c>
      <c r="CK41" s="236">
        <v>49</v>
      </c>
      <c r="CL41" s="236">
        <v>54</v>
      </c>
      <c r="CM41" s="236">
        <v>73</v>
      </c>
      <c r="CN41" s="236">
        <v>100</v>
      </c>
      <c r="CO41" s="236">
        <v>128</v>
      </c>
      <c r="CP41" s="236">
        <v>144</v>
      </c>
      <c r="CQ41" s="236">
        <v>174</v>
      </c>
      <c r="CR41" s="236">
        <v>160</v>
      </c>
      <c r="CS41" s="236">
        <v>76</v>
      </c>
      <c r="CT41" s="236">
        <v>72</v>
      </c>
      <c r="CU41" s="236">
        <v>66</v>
      </c>
      <c r="CV41" s="236">
        <v>53</v>
      </c>
      <c r="CW41" s="236">
        <v>54</v>
      </c>
      <c r="CX41" s="236">
        <v>53</v>
      </c>
      <c r="CY41" s="236">
        <v>93</v>
      </c>
      <c r="CZ41" s="236">
        <v>115</v>
      </c>
      <c r="DA41" s="236">
        <v>139</v>
      </c>
      <c r="DB41" s="236">
        <v>174</v>
      </c>
      <c r="DC41" s="236">
        <v>206</v>
      </c>
      <c r="DD41" s="236">
        <v>184</v>
      </c>
      <c r="DE41" s="236">
        <v>71</v>
      </c>
      <c r="DF41" s="236">
        <v>75</v>
      </c>
      <c r="DG41" s="236">
        <v>80</v>
      </c>
      <c r="DH41" s="236">
        <v>50</v>
      </c>
      <c r="DI41" s="236">
        <v>58</v>
      </c>
      <c r="DJ41" s="236">
        <v>64</v>
      </c>
      <c r="DK41" s="236">
        <v>103</v>
      </c>
      <c r="DL41" s="236">
        <v>125</v>
      </c>
      <c r="DM41" s="236">
        <v>146</v>
      </c>
      <c r="DN41" s="236">
        <v>186</v>
      </c>
      <c r="DO41" s="236">
        <v>216</v>
      </c>
      <c r="DP41" s="236">
        <v>248</v>
      </c>
      <c r="DQ41" s="236">
        <v>85</v>
      </c>
      <c r="DR41" s="236">
        <v>82</v>
      </c>
      <c r="DS41" s="236">
        <v>87</v>
      </c>
      <c r="DT41" s="236">
        <v>52</v>
      </c>
      <c r="DU41" s="236">
        <v>60</v>
      </c>
      <c r="DV41" s="236">
        <v>33</v>
      </c>
      <c r="DW41" s="236">
        <v>4</v>
      </c>
      <c r="DX41" s="236">
        <v>4</v>
      </c>
      <c r="DY41" s="236">
        <v>6</v>
      </c>
      <c r="DZ41" s="236">
        <v>22</v>
      </c>
      <c r="EA41" s="236">
        <v>33</v>
      </c>
      <c r="EB41" s="236">
        <v>28</v>
      </c>
      <c r="EC41" s="236">
        <v>19</v>
      </c>
      <c r="ED41" s="236">
        <v>16</v>
      </c>
      <c r="EE41" s="236">
        <v>21</v>
      </c>
      <c r="EF41" s="236">
        <v>34</v>
      </c>
      <c r="EG41" s="236">
        <v>34</v>
      </c>
      <c r="EH41" s="236">
        <v>42</v>
      </c>
      <c r="EI41" s="236">
        <v>42</v>
      </c>
      <c r="EJ41" s="236">
        <v>50</v>
      </c>
      <c r="EK41" s="236">
        <v>78</v>
      </c>
      <c r="EL41" s="236">
        <v>118</v>
      </c>
      <c r="EM41" s="236">
        <v>166</v>
      </c>
      <c r="EN41" s="236">
        <v>126</v>
      </c>
      <c r="EO41" s="236">
        <v>62</v>
      </c>
      <c r="EP41" s="236">
        <v>57</v>
      </c>
      <c r="EQ41" s="236">
        <v>66</v>
      </c>
      <c r="ER41" s="236">
        <v>79</v>
      </c>
      <c r="ES41" s="236">
        <v>69</v>
      </c>
      <c r="ET41" s="236">
        <v>37</v>
      </c>
      <c r="EU41" s="236">
        <v>43</v>
      </c>
      <c r="EV41" s="236">
        <v>52</v>
      </c>
      <c r="EW41" s="236">
        <v>53</v>
      </c>
      <c r="EX41" s="236">
        <v>64</v>
      </c>
      <c r="EY41" s="236">
        <v>54</v>
      </c>
      <c r="EZ41" s="236">
        <v>60</v>
      </c>
      <c r="FA41" s="236">
        <v>75</v>
      </c>
      <c r="FB41" s="236">
        <v>57</v>
      </c>
      <c r="FC41" s="236">
        <v>67</v>
      </c>
      <c r="FD41" s="236">
        <v>57</v>
      </c>
      <c r="FE41" s="236">
        <v>50</v>
      </c>
      <c r="FF41" s="236">
        <v>57</v>
      </c>
      <c r="FG41" s="236">
        <v>67</v>
      </c>
      <c r="FH41" s="236">
        <v>64</v>
      </c>
      <c r="FI41" s="236">
        <v>65</v>
      </c>
      <c r="FJ41" s="236">
        <v>70</v>
      </c>
      <c r="FK41" s="236">
        <v>76</v>
      </c>
      <c r="FL41" s="236">
        <v>69</v>
      </c>
      <c r="FM41" s="236">
        <v>70</v>
      </c>
      <c r="FN41" s="236">
        <v>68</v>
      </c>
      <c r="FO41" s="236">
        <v>73</v>
      </c>
      <c r="FP41" s="236">
        <v>66</v>
      </c>
      <c r="FQ41" s="236">
        <v>66</v>
      </c>
      <c r="FR41" s="236">
        <v>73</v>
      </c>
      <c r="FS41" s="236">
        <v>75</v>
      </c>
      <c r="FT41" s="236">
        <v>81</v>
      </c>
      <c r="FU41" s="236">
        <v>73</v>
      </c>
      <c r="FV41" s="236">
        <v>82</v>
      </c>
      <c r="FW41" s="236">
        <v>89</v>
      </c>
      <c r="FX41" s="236">
        <v>82</v>
      </c>
      <c r="FY41" s="236">
        <v>88</v>
      </c>
      <c r="FZ41" s="236">
        <v>85</v>
      </c>
      <c r="GA41" s="236">
        <v>93</v>
      </c>
      <c r="GB41" s="236">
        <v>94</v>
      </c>
      <c r="GC41" s="236">
        <v>81</v>
      </c>
      <c r="GD41" s="325">
        <f t="shared" si="1"/>
        <v>132</v>
      </c>
      <c r="GE41" s="325">
        <f t="shared" si="2"/>
        <v>175</v>
      </c>
      <c r="GF41" s="278">
        <f t="shared" si="3"/>
        <v>710</v>
      </c>
      <c r="GG41" s="278">
        <f t="shared" si="5"/>
        <v>786</v>
      </c>
      <c r="GH41" s="278">
        <f t="shared" si="4"/>
        <v>953</v>
      </c>
      <c r="GJ41" s="266"/>
    </row>
    <row r="42" spans="1:192">
      <c r="A42" s="169" t="str">
        <f>IF(I!$A$1=1,B42,C42)</f>
        <v>Будівництво</v>
      </c>
      <c r="B42" s="207" t="s">
        <v>85</v>
      </c>
      <c r="C42" s="207" t="s">
        <v>176</v>
      </c>
      <c r="D42" s="236">
        <v>19</v>
      </c>
      <c r="E42" s="236">
        <v>14</v>
      </c>
      <c r="F42" s="236">
        <v>22</v>
      </c>
      <c r="G42" s="236">
        <v>15</v>
      </c>
      <c r="H42" s="236">
        <v>34</v>
      </c>
      <c r="I42" s="236">
        <v>19</v>
      </c>
      <c r="J42" s="236">
        <v>27</v>
      </c>
      <c r="K42" s="236">
        <v>16</v>
      </c>
      <c r="L42" s="236">
        <v>12</v>
      </c>
      <c r="M42" s="236">
        <v>19</v>
      </c>
      <c r="N42" s="236">
        <v>18</v>
      </c>
      <c r="O42" s="236">
        <v>19</v>
      </c>
      <c r="P42" s="236">
        <v>9</v>
      </c>
      <c r="Q42" s="236">
        <v>10</v>
      </c>
      <c r="R42" s="236">
        <v>19</v>
      </c>
      <c r="S42" s="236">
        <v>13</v>
      </c>
      <c r="T42" s="236">
        <v>12</v>
      </c>
      <c r="U42" s="236">
        <v>19</v>
      </c>
      <c r="V42" s="236">
        <v>27</v>
      </c>
      <c r="W42" s="236">
        <v>24</v>
      </c>
      <c r="X42" s="236">
        <v>23</v>
      </c>
      <c r="Y42" s="236">
        <v>36</v>
      </c>
      <c r="Z42" s="236">
        <v>29</v>
      </c>
      <c r="AA42" s="236">
        <v>34</v>
      </c>
      <c r="AB42" s="236">
        <v>23</v>
      </c>
      <c r="AC42" s="236">
        <v>24</v>
      </c>
      <c r="AD42" s="236">
        <v>34</v>
      </c>
      <c r="AE42" s="236">
        <v>27</v>
      </c>
      <c r="AF42" s="236">
        <v>33</v>
      </c>
      <c r="AG42" s="236">
        <v>22</v>
      </c>
      <c r="AH42" s="236">
        <v>32</v>
      </c>
      <c r="AI42" s="236">
        <v>17</v>
      </c>
      <c r="AJ42" s="236">
        <v>28</v>
      </c>
      <c r="AK42" s="236">
        <v>16</v>
      </c>
      <c r="AL42" s="236">
        <v>28</v>
      </c>
      <c r="AM42" s="236">
        <v>20</v>
      </c>
      <c r="AN42" s="236">
        <v>8</v>
      </c>
      <c r="AO42" s="236">
        <v>9</v>
      </c>
      <c r="AP42" s="236">
        <v>14</v>
      </c>
      <c r="AQ42" s="236">
        <v>12</v>
      </c>
      <c r="AR42" s="236">
        <v>16</v>
      </c>
      <c r="AS42" s="236">
        <v>14</v>
      </c>
      <c r="AT42" s="236">
        <v>81</v>
      </c>
      <c r="AU42" s="236">
        <v>12</v>
      </c>
      <c r="AV42" s="236">
        <v>25</v>
      </c>
      <c r="AW42" s="236">
        <v>22</v>
      </c>
      <c r="AX42" s="236">
        <v>20</v>
      </c>
      <c r="AY42" s="236">
        <v>42</v>
      </c>
      <c r="AZ42" s="236">
        <v>32</v>
      </c>
      <c r="BA42" s="236">
        <v>18</v>
      </c>
      <c r="BB42" s="236">
        <v>8</v>
      </c>
      <c r="BC42" s="236">
        <v>12</v>
      </c>
      <c r="BD42" s="236">
        <v>6</v>
      </c>
      <c r="BE42" s="236">
        <v>9</v>
      </c>
      <c r="BF42" s="236">
        <v>22</v>
      </c>
      <c r="BG42" s="236">
        <v>42</v>
      </c>
      <c r="BH42" s="236">
        <v>5</v>
      </c>
      <c r="BI42" s="236">
        <v>10</v>
      </c>
      <c r="BJ42" s="236">
        <v>17</v>
      </c>
      <c r="BK42" s="236">
        <v>28</v>
      </c>
      <c r="BL42" s="236">
        <v>117</v>
      </c>
      <c r="BM42" s="236">
        <v>6</v>
      </c>
      <c r="BN42" s="236">
        <v>11</v>
      </c>
      <c r="BO42" s="236">
        <v>27</v>
      </c>
      <c r="BP42" s="236">
        <v>8</v>
      </c>
      <c r="BQ42" s="236">
        <v>34</v>
      </c>
      <c r="BR42" s="236">
        <v>7</v>
      </c>
      <c r="BS42" s="236">
        <v>14</v>
      </c>
      <c r="BT42" s="236">
        <v>29</v>
      </c>
      <c r="BU42" s="236">
        <v>19</v>
      </c>
      <c r="BV42" s="236">
        <v>9</v>
      </c>
      <c r="BW42" s="236">
        <v>7</v>
      </c>
      <c r="BX42" s="236">
        <v>7</v>
      </c>
      <c r="BY42" s="236">
        <v>32</v>
      </c>
      <c r="BZ42" s="236">
        <v>3</v>
      </c>
      <c r="CA42" s="236">
        <v>28</v>
      </c>
      <c r="CB42" s="236">
        <v>13</v>
      </c>
      <c r="CC42" s="236">
        <v>18</v>
      </c>
      <c r="CD42" s="236">
        <v>10</v>
      </c>
      <c r="CE42" s="236">
        <v>15</v>
      </c>
      <c r="CF42" s="236">
        <v>8</v>
      </c>
      <c r="CG42" s="236">
        <v>28</v>
      </c>
      <c r="CH42" s="236">
        <v>12</v>
      </c>
      <c r="CI42" s="236">
        <v>8</v>
      </c>
      <c r="CJ42" s="236">
        <v>5</v>
      </c>
      <c r="CK42" s="236">
        <v>4</v>
      </c>
      <c r="CL42" s="236">
        <v>3</v>
      </c>
      <c r="CM42" s="236">
        <v>14</v>
      </c>
      <c r="CN42" s="236">
        <v>8</v>
      </c>
      <c r="CO42" s="236">
        <v>7</v>
      </c>
      <c r="CP42" s="236">
        <v>10</v>
      </c>
      <c r="CQ42" s="236">
        <v>9</v>
      </c>
      <c r="CR42" s="236">
        <v>8</v>
      </c>
      <c r="CS42" s="236">
        <v>9</v>
      </c>
      <c r="CT42" s="236">
        <v>9</v>
      </c>
      <c r="CU42" s="236">
        <v>10</v>
      </c>
      <c r="CV42" s="236">
        <v>7</v>
      </c>
      <c r="CW42" s="236">
        <v>5</v>
      </c>
      <c r="CX42" s="236">
        <v>3</v>
      </c>
      <c r="CY42" s="236">
        <v>6</v>
      </c>
      <c r="CZ42" s="236">
        <v>12</v>
      </c>
      <c r="DA42" s="236">
        <v>5</v>
      </c>
      <c r="DB42" s="236">
        <v>9</v>
      </c>
      <c r="DC42" s="236">
        <v>12</v>
      </c>
      <c r="DD42" s="236">
        <v>20</v>
      </c>
      <c r="DE42" s="236">
        <v>13</v>
      </c>
      <c r="DF42" s="236">
        <v>33</v>
      </c>
      <c r="DG42" s="236">
        <v>28</v>
      </c>
      <c r="DH42" s="236">
        <v>6</v>
      </c>
      <c r="DI42" s="236">
        <v>5</v>
      </c>
      <c r="DJ42" s="236">
        <v>7</v>
      </c>
      <c r="DK42" s="236">
        <v>10</v>
      </c>
      <c r="DL42" s="236">
        <v>5</v>
      </c>
      <c r="DM42" s="236">
        <v>11</v>
      </c>
      <c r="DN42" s="236">
        <v>9</v>
      </c>
      <c r="DO42" s="236">
        <v>9</v>
      </c>
      <c r="DP42" s="236">
        <v>18</v>
      </c>
      <c r="DQ42" s="236">
        <v>7</v>
      </c>
      <c r="DR42" s="236">
        <v>9</v>
      </c>
      <c r="DS42" s="236">
        <v>21</v>
      </c>
      <c r="DT42" s="236">
        <v>9</v>
      </c>
      <c r="DU42" s="236">
        <v>5</v>
      </c>
      <c r="DV42" s="236">
        <v>6</v>
      </c>
      <c r="DW42" s="236">
        <v>4</v>
      </c>
      <c r="DX42" s="236">
        <v>10</v>
      </c>
      <c r="DY42" s="236">
        <v>7</v>
      </c>
      <c r="DZ42" s="236">
        <v>9</v>
      </c>
      <c r="EA42" s="236">
        <v>5</v>
      </c>
      <c r="EB42" s="236">
        <v>4</v>
      </c>
      <c r="EC42" s="236">
        <v>7</v>
      </c>
      <c r="ED42" s="236">
        <v>8</v>
      </c>
      <c r="EE42" s="236">
        <v>19</v>
      </c>
      <c r="EF42" s="236">
        <v>7</v>
      </c>
      <c r="EG42" s="236">
        <v>2</v>
      </c>
      <c r="EH42" s="236">
        <v>3</v>
      </c>
      <c r="EI42" s="236">
        <v>4</v>
      </c>
      <c r="EJ42" s="236">
        <v>4</v>
      </c>
      <c r="EK42" s="236">
        <v>3</v>
      </c>
      <c r="EL42" s="236">
        <v>3</v>
      </c>
      <c r="EM42" s="236">
        <v>5</v>
      </c>
      <c r="EN42" s="236">
        <v>7</v>
      </c>
      <c r="EO42" s="236">
        <v>5</v>
      </c>
      <c r="EP42" s="236">
        <v>3</v>
      </c>
      <c r="EQ42" s="236">
        <v>6</v>
      </c>
      <c r="ER42" s="236">
        <v>4</v>
      </c>
      <c r="ES42" s="236">
        <v>3</v>
      </c>
      <c r="ET42" s="236">
        <v>3</v>
      </c>
      <c r="EU42" s="236">
        <v>6</v>
      </c>
      <c r="EV42" s="236">
        <v>6</v>
      </c>
      <c r="EW42" s="236">
        <v>3</v>
      </c>
      <c r="EX42" s="236">
        <v>3</v>
      </c>
      <c r="EY42" s="236">
        <v>3</v>
      </c>
      <c r="EZ42" s="236">
        <v>3</v>
      </c>
      <c r="FA42" s="236">
        <v>7</v>
      </c>
      <c r="FB42" s="236">
        <v>7</v>
      </c>
      <c r="FC42" s="236">
        <v>11</v>
      </c>
      <c r="FD42" s="236">
        <v>3</v>
      </c>
      <c r="FE42" s="236">
        <v>7</v>
      </c>
      <c r="FF42" s="236">
        <v>4</v>
      </c>
      <c r="FG42" s="236">
        <v>8</v>
      </c>
      <c r="FH42" s="236">
        <v>11</v>
      </c>
      <c r="FI42" s="236">
        <v>9</v>
      </c>
      <c r="FJ42" s="236">
        <v>4</v>
      </c>
      <c r="FK42" s="236">
        <v>4</v>
      </c>
      <c r="FL42" s="236">
        <v>3</v>
      </c>
      <c r="FM42" s="236">
        <v>3</v>
      </c>
      <c r="FN42" s="236">
        <v>3</v>
      </c>
      <c r="FO42" s="236">
        <v>3</v>
      </c>
      <c r="FP42" s="236">
        <v>3</v>
      </c>
      <c r="FQ42" s="236">
        <v>2</v>
      </c>
      <c r="FR42" s="236">
        <v>3</v>
      </c>
      <c r="FS42" s="236">
        <v>4</v>
      </c>
      <c r="FT42" s="236">
        <v>4</v>
      </c>
      <c r="FU42" s="236">
        <v>4</v>
      </c>
      <c r="FV42" s="236">
        <v>6</v>
      </c>
      <c r="FW42" s="236">
        <v>1</v>
      </c>
      <c r="FX42" s="236">
        <v>11</v>
      </c>
      <c r="FY42" s="236">
        <v>5</v>
      </c>
      <c r="FZ42" s="236">
        <v>10</v>
      </c>
      <c r="GA42" s="236">
        <v>13</v>
      </c>
      <c r="GB42" s="236">
        <v>3</v>
      </c>
      <c r="GC42" s="236">
        <v>4</v>
      </c>
      <c r="GD42" s="325">
        <f t="shared" si="1"/>
        <v>5</v>
      </c>
      <c r="GE42" s="325">
        <f t="shared" si="2"/>
        <v>7</v>
      </c>
      <c r="GF42" s="278">
        <f t="shared" si="3"/>
        <v>59</v>
      </c>
      <c r="GG42" s="278">
        <f t="shared" si="5"/>
        <v>62</v>
      </c>
      <c r="GH42" s="278">
        <f t="shared" si="4"/>
        <v>66</v>
      </c>
      <c r="GJ42" s="266"/>
    </row>
    <row r="43" spans="1:192" ht="25.5">
      <c r="A43" s="168" t="str">
        <f>IF(I!$A$1=1,B43,C43)</f>
        <v>Послуги зі страхування та пенсійного забезпечення</v>
      </c>
      <c r="B43" s="206" t="s">
        <v>86</v>
      </c>
      <c r="C43" s="206" t="s">
        <v>177</v>
      </c>
      <c r="D43" s="236">
        <v>3</v>
      </c>
      <c r="E43" s="236">
        <v>0</v>
      </c>
      <c r="F43" s="236">
        <v>1</v>
      </c>
      <c r="G43" s="236">
        <v>4</v>
      </c>
      <c r="H43" s="236">
        <v>6</v>
      </c>
      <c r="I43" s="236">
        <v>4</v>
      </c>
      <c r="J43" s="236">
        <v>3</v>
      </c>
      <c r="K43" s="236">
        <v>1</v>
      </c>
      <c r="L43" s="236">
        <v>2</v>
      </c>
      <c r="M43" s="236">
        <v>2</v>
      </c>
      <c r="N43" s="236">
        <v>4</v>
      </c>
      <c r="O43" s="236">
        <v>2</v>
      </c>
      <c r="P43" s="236">
        <v>4</v>
      </c>
      <c r="Q43" s="236">
        <v>2</v>
      </c>
      <c r="R43" s="236">
        <v>6</v>
      </c>
      <c r="S43" s="236">
        <v>4</v>
      </c>
      <c r="T43" s="236">
        <v>5</v>
      </c>
      <c r="U43" s="236">
        <v>4</v>
      </c>
      <c r="V43" s="236">
        <v>2</v>
      </c>
      <c r="W43" s="236">
        <v>4</v>
      </c>
      <c r="X43" s="236">
        <v>3</v>
      </c>
      <c r="Y43" s="236">
        <v>2</v>
      </c>
      <c r="Z43" s="236">
        <v>3</v>
      </c>
      <c r="AA43" s="236">
        <v>4</v>
      </c>
      <c r="AB43" s="236">
        <v>8</v>
      </c>
      <c r="AC43" s="236">
        <v>6</v>
      </c>
      <c r="AD43" s="236">
        <v>8</v>
      </c>
      <c r="AE43" s="236">
        <v>5</v>
      </c>
      <c r="AF43" s="236">
        <v>8</v>
      </c>
      <c r="AG43" s="236">
        <v>6</v>
      </c>
      <c r="AH43" s="236">
        <v>1</v>
      </c>
      <c r="AI43" s="236">
        <v>5</v>
      </c>
      <c r="AJ43" s="236">
        <v>1</v>
      </c>
      <c r="AK43" s="236">
        <v>3</v>
      </c>
      <c r="AL43" s="236">
        <v>2</v>
      </c>
      <c r="AM43" s="236">
        <v>1</v>
      </c>
      <c r="AN43" s="236">
        <v>1</v>
      </c>
      <c r="AO43" s="236">
        <v>1</v>
      </c>
      <c r="AP43" s="236">
        <v>4</v>
      </c>
      <c r="AQ43" s="236">
        <v>1</v>
      </c>
      <c r="AR43" s="236">
        <v>5</v>
      </c>
      <c r="AS43" s="236">
        <v>2</v>
      </c>
      <c r="AT43" s="236">
        <v>5</v>
      </c>
      <c r="AU43" s="236">
        <v>3</v>
      </c>
      <c r="AV43" s="236">
        <v>7</v>
      </c>
      <c r="AW43" s="236">
        <v>4</v>
      </c>
      <c r="AX43" s="236">
        <v>4</v>
      </c>
      <c r="AY43" s="236">
        <v>3</v>
      </c>
      <c r="AZ43" s="236">
        <v>2</v>
      </c>
      <c r="BA43" s="236">
        <v>1</v>
      </c>
      <c r="BB43" s="236">
        <v>1</v>
      </c>
      <c r="BC43" s="236">
        <v>0</v>
      </c>
      <c r="BD43" s="236">
        <v>1</v>
      </c>
      <c r="BE43" s="236">
        <v>0</v>
      </c>
      <c r="BF43" s="236">
        <v>2</v>
      </c>
      <c r="BG43" s="236">
        <v>1</v>
      </c>
      <c r="BH43" s="236">
        <v>2</v>
      </c>
      <c r="BI43" s="236">
        <v>2</v>
      </c>
      <c r="BJ43" s="236">
        <v>0</v>
      </c>
      <c r="BK43" s="236">
        <v>1</v>
      </c>
      <c r="BL43" s="236">
        <v>1</v>
      </c>
      <c r="BM43" s="236">
        <v>1</v>
      </c>
      <c r="BN43" s="236">
        <v>4</v>
      </c>
      <c r="BO43" s="236">
        <v>2</v>
      </c>
      <c r="BP43" s="236">
        <v>1</v>
      </c>
      <c r="BQ43" s="236">
        <v>0</v>
      </c>
      <c r="BR43" s="236">
        <v>2</v>
      </c>
      <c r="BS43" s="236">
        <v>2</v>
      </c>
      <c r="BT43" s="236">
        <v>0</v>
      </c>
      <c r="BU43" s="236">
        <v>1</v>
      </c>
      <c r="BV43" s="236">
        <v>0</v>
      </c>
      <c r="BW43" s="236">
        <v>0</v>
      </c>
      <c r="BX43" s="236">
        <v>12</v>
      </c>
      <c r="BY43" s="236">
        <v>1</v>
      </c>
      <c r="BZ43" s="236">
        <v>1</v>
      </c>
      <c r="CA43" s="236">
        <v>1</v>
      </c>
      <c r="CB43" s="236">
        <v>1</v>
      </c>
      <c r="CC43" s="236">
        <v>0</v>
      </c>
      <c r="CD43" s="236">
        <v>1</v>
      </c>
      <c r="CE43" s="236">
        <v>1</v>
      </c>
      <c r="CF43" s="236">
        <v>1</v>
      </c>
      <c r="CG43" s="236">
        <v>2</v>
      </c>
      <c r="CH43" s="236">
        <v>1</v>
      </c>
      <c r="CI43" s="236">
        <v>2</v>
      </c>
      <c r="CJ43" s="236">
        <v>0</v>
      </c>
      <c r="CK43" s="236">
        <v>1</v>
      </c>
      <c r="CL43" s="236">
        <v>1</v>
      </c>
      <c r="CM43" s="236">
        <v>1</v>
      </c>
      <c r="CN43" s="236">
        <v>1</v>
      </c>
      <c r="CO43" s="236">
        <v>0</v>
      </c>
      <c r="CP43" s="236">
        <v>1</v>
      </c>
      <c r="CQ43" s="236">
        <v>1</v>
      </c>
      <c r="CR43" s="236">
        <v>1</v>
      </c>
      <c r="CS43" s="236">
        <v>2</v>
      </c>
      <c r="CT43" s="236">
        <v>2</v>
      </c>
      <c r="CU43" s="236">
        <v>1</v>
      </c>
      <c r="CV43" s="236">
        <v>1</v>
      </c>
      <c r="CW43" s="236">
        <v>1</v>
      </c>
      <c r="CX43" s="236">
        <v>4</v>
      </c>
      <c r="CY43" s="236">
        <v>1</v>
      </c>
      <c r="CZ43" s="236">
        <v>2</v>
      </c>
      <c r="DA43" s="236">
        <v>2</v>
      </c>
      <c r="DB43" s="236">
        <v>0</v>
      </c>
      <c r="DC43" s="236">
        <v>3</v>
      </c>
      <c r="DD43" s="236">
        <v>1</v>
      </c>
      <c r="DE43" s="236">
        <v>1</v>
      </c>
      <c r="DF43" s="236">
        <v>1</v>
      </c>
      <c r="DG43" s="236">
        <v>2</v>
      </c>
      <c r="DH43" s="236">
        <v>0</v>
      </c>
      <c r="DI43" s="236">
        <v>1</v>
      </c>
      <c r="DJ43" s="236">
        <v>1</v>
      </c>
      <c r="DK43" s="236">
        <v>1</v>
      </c>
      <c r="DL43" s="236">
        <v>2</v>
      </c>
      <c r="DM43" s="236">
        <v>1</v>
      </c>
      <c r="DN43" s="236">
        <v>1</v>
      </c>
      <c r="DO43" s="236">
        <v>1</v>
      </c>
      <c r="DP43" s="236">
        <v>1</v>
      </c>
      <c r="DQ43" s="236">
        <v>0</v>
      </c>
      <c r="DR43" s="236">
        <v>3</v>
      </c>
      <c r="DS43" s="236">
        <v>3</v>
      </c>
      <c r="DT43" s="236">
        <v>0</v>
      </c>
      <c r="DU43" s="236">
        <v>1</v>
      </c>
      <c r="DV43" s="236">
        <v>2</v>
      </c>
      <c r="DW43" s="236">
        <v>1</v>
      </c>
      <c r="DX43" s="236">
        <v>1</v>
      </c>
      <c r="DY43" s="236">
        <v>1</v>
      </c>
      <c r="DZ43" s="236">
        <v>2</v>
      </c>
      <c r="EA43" s="236">
        <v>0</v>
      </c>
      <c r="EB43" s="236">
        <v>3</v>
      </c>
      <c r="EC43" s="236">
        <v>2</v>
      </c>
      <c r="ED43" s="236">
        <v>1</v>
      </c>
      <c r="EE43" s="236">
        <v>1</v>
      </c>
      <c r="EF43" s="236">
        <v>1</v>
      </c>
      <c r="EG43" s="236">
        <v>0</v>
      </c>
      <c r="EH43" s="236">
        <v>1</v>
      </c>
      <c r="EI43" s="236">
        <v>5</v>
      </c>
      <c r="EJ43" s="236">
        <v>1</v>
      </c>
      <c r="EK43" s="236">
        <v>0</v>
      </c>
      <c r="EL43" s="236">
        <v>3</v>
      </c>
      <c r="EM43" s="236">
        <v>1</v>
      </c>
      <c r="EN43" s="236">
        <v>1</v>
      </c>
      <c r="EO43" s="236">
        <v>3</v>
      </c>
      <c r="EP43" s="236">
        <v>2</v>
      </c>
      <c r="EQ43" s="236">
        <v>2</v>
      </c>
      <c r="ER43" s="236">
        <v>3</v>
      </c>
      <c r="ES43" s="236">
        <v>1</v>
      </c>
      <c r="ET43" s="236">
        <v>0</v>
      </c>
      <c r="EU43" s="236">
        <v>1</v>
      </c>
      <c r="EV43" s="236">
        <v>1</v>
      </c>
      <c r="EW43" s="236">
        <v>1</v>
      </c>
      <c r="EX43" s="236">
        <v>6</v>
      </c>
      <c r="EY43" s="236">
        <v>1</v>
      </c>
      <c r="EZ43" s="236">
        <v>1</v>
      </c>
      <c r="FA43" s="236">
        <v>1</v>
      </c>
      <c r="FB43" s="236">
        <v>1</v>
      </c>
      <c r="FC43" s="236">
        <v>3</v>
      </c>
      <c r="FD43" s="236">
        <v>1</v>
      </c>
      <c r="FE43" s="236">
        <v>1</v>
      </c>
      <c r="FF43" s="236">
        <v>1</v>
      </c>
      <c r="FG43" s="236">
        <v>2</v>
      </c>
      <c r="FH43" s="236">
        <v>2</v>
      </c>
      <c r="FI43" s="236">
        <v>1</v>
      </c>
      <c r="FJ43" s="236">
        <v>1</v>
      </c>
      <c r="FK43" s="236">
        <v>1</v>
      </c>
      <c r="FL43" s="236">
        <v>1</v>
      </c>
      <c r="FM43" s="236">
        <v>1</v>
      </c>
      <c r="FN43" s="236">
        <v>1</v>
      </c>
      <c r="FO43" s="236">
        <v>1</v>
      </c>
      <c r="FP43" s="236">
        <v>1</v>
      </c>
      <c r="FQ43" s="236">
        <v>1</v>
      </c>
      <c r="FR43" s="236">
        <v>1</v>
      </c>
      <c r="FS43" s="236">
        <v>2</v>
      </c>
      <c r="FT43" s="236">
        <v>1</v>
      </c>
      <c r="FU43" s="236">
        <v>1</v>
      </c>
      <c r="FV43" s="236">
        <v>1</v>
      </c>
      <c r="FW43" s="236">
        <v>1</v>
      </c>
      <c r="FX43" s="236">
        <v>1</v>
      </c>
      <c r="FY43" s="236">
        <v>1</v>
      </c>
      <c r="FZ43" s="236">
        <v>1</v>
      </c>
      <c r="GA43" s="236">
        <v>1</v>
      </c>
      <c r="GB43" s="236">
        <v>1</v>
      </c>
      <c r="GC43" s="236">
        <v>1</v>
      </c>
      <c r="GD43" s="325">
        <f t="shared" si="1"/>
        <v>2</v>
      </c>
      <c r="GE43" s="325">
        <f t="shared" si="2"/>
        <v>2</v>
      </c>
      <c r="GF43" s="278">
        <f t="shared" si="3"/>
        <v>20</v>
      </c>
      <c r="GG43" s="278">
        <f t="shared" si="5"/>
        <v>14</v>
      </c>
      <c r="GH43" s="278">
        <f t="shared" si="4"/>
        <v>13</v>
      </c>
      <c r="GJ43" s="266"/>
    </row>
    <row r="44" spans="1:192">
      <c r="A44" s="169" t="str">
        <f>IF(I!$A$1=1,B44,C44)</f>
        <v>Фінансові послуги</v>
      </c>
      <c r="B44" s="207" t="s">
        <v>87</v>
      </c>
      <c r="C44" s="207" t="s">
        <v>178</v>
      </c>
      <c r="D44" s="236">
        <v>26</v>
      </c>
      <c r="E44" s="236">
        <v>26</v>
      </c>
      <c r="F44" s="236">
        <v>26</v>
      </c>
      <c r="G44" s="236">
        <v>28</v>
      </c>
      <c r="H44" s="236">
        <v>28</v>
      </c>
      <c r="I44" s="236">
        <v>29</v>
      </c>
      <c r="J44" s="236">
        <v>25</v>
      </c>
      <c r="K44" s="236">
        <v>25</v>
      </c>
      <c r="L44" s="236">
        <v>26</v>
      </c>
      <c r="M44" s="236">
        <v>63</v>
      </c>
      <c r="N44" s="236">
        <v>67</v>
      </c>
      <c r="O44" s="236">
        <v>106</v>
      </c>
      <c r="P44" s="236">
        <v>28</v>
      </c>
      <c r="Q44" s="236">
        <v>28</v>
      </c>
      <c r="R44" s="236">
        <v>27</v>
      </c>
      <c r="S44" s="236">
        <v>25</v>
      </c>
      <c r="T44" s="236">
        <v>25</v>
      </c>
      <c r="U44" s="236">
        <v>24</v>
      </c>
      <c r="V44" s="236">
        <v>29</v>
      </c>
      <c r="W44" s="236">
        <v>29</v>
      </c>
      <c r="X44" s="236">
        <v>30</v>
      </c>
      <c r="Y44" s="236">
        <v>22</v>
      </c>
      <c r="Z44" s="236">
        <v>22</v>
      </c>
      <c r="AA44" s="236">
        <v>23</v>
      </c>
      <c r="AB44" s="236">
        <v>21</v>
      </c>
      <c r="AC44" s="236">
        <v>21</v>
      </c>
      <c r="AD44" s="236">
        <v>21</v>
      </c>
      <c r="AE44" s="236">
        <v>21</v>
      </c>
      <c r="AF44" s="236">
        <v>21</v>
      </c>
      <c r="AG44" s="236">
        <v>23</v>
      </c>
      <c r="AH44" s="236">
        <v>25</v>
      </c>
      <c r="AI44" s="236">
        <v>25</v>
      </c>
      <c r="AJ44" s="236">
        <v>25</v>
      </c>
      <c r="AK44" s="236">
        <v>15</v>
      </c>
      <c r="AL44" s="236">
        <v>15</v>
      </c>
      <c r="AM44" s="236">
        <v>16</v>
      </c>
      <c r="AN44" s="236">
        <v>22</v>
      </c>
      <c r="AO44" s="236">
        <v>22</v>
      </c>
      <c r="AP44" s="236">
        <v>22</v>
      </c>
      <c r="AQ44" s="236">
        <v>28</v>
      </c>
      <c r="AR44" s="236">
        <v>28</v>
      </c>
      <c r="AS44" s="236">
        <v>29</v>
      </c>
      <c r="AT44" s="236">
        <v>40</v>
      </c>
      <c r="AU44" s="236">
        <v>40</v>
      </c>
      <c r="AV44" s="236">
        <v>41</v>
      </c>
      <c r="AW44" s="236">
        <v>25</v>
      </c>
      <c r="AX44" s="236">
        <v>25</v>
      </c>
      <c r="AY44" s="236">
        <v>27</v>
      </c>
      <c r="AZ44" s="236">
        <v>20</v>
      </c>
      <c r="BA44" s="236">
        <v>20</v>
      </c>
      <c r="BB44" s="236">
        <v>20</v>
      </c>
      <c r="BC44" s="236">
        <v>17</v>
      </c>
      <c r="BD44" s="236">
        <v>17</v>
      </c>
      <c r="BE44" s="236">
        <v>19</v>
      </c>
      <c r="BF44" s="236">
        <v>17</v>
      </c>
      <c r="BG44" s="236">
        <v>17</v>
      </c>
      <c r="BH44" s="236">
        <v>18</v>
      </c>
      <c r="BI44" s="236">
        <v>18</v>
      </c>
      <c r="BJ44" s="236">
        <v>18</v>
      </c>
      <c r="BK44" s="236">
        <v>20</v>
      </c>
      <c r="BL44" s="236">
        <v>13</v>
      </c>
      <c r="BM44" s="236">
        <v>13</v>
      </c>
      <c r="BN44" s="236">
        <v>14</v>
      </c>
      <c r="BO44" s="236">
        <v>11</v>
      </c>
      <c r="BP44" s="236">
        <v>11</v>
      </c>
      <c r="BQ44" s="236">
        <v>10</v>
      </c>
      <c r="BR44" s="236">
        <v>24</v>
      </c>
      <c r="BS44" s="236">
        <v>24</v>
      </c>
      <c r="BT44" s="236">
        <v>26</v>
      </c>
      <c r="BU44" s="236">
        <v>15</v>
      </c>
      <c r="BV44" s="236">
        <v>15</v>
      </c>
      <c r="BW44" s="236">
        <v>14</v>
      </c>
      <c r="BX44" s="236">
        <v>8</v>
      </c>
      <c r="BY44" s="236">
        <v>8</v>
      </c>
      <c r="BZ44" s="236">
        <v>8</v>
      </c>
      <c r="CA44" s="236">
        <v>6</v>
      </c>
      <c r="CB44" s="236">
        <v>6</v>
      </c>
      <c r="CC44" s="236">
        <v>5</v>
      </c>
      <c r="CD44" s="236">
        <v>7</v>
      </c>
      <c r="CE44" s="236">
        <v>7</v>
      </c>
      <c r="CF44" s="236">
        <v>6</v>
      </c>
      <c r="CG44" s="236">
        <v>7</v>
      </c>
      <c r="CH44" s="236">
        <v>7</v>
      </c>
      <c r="CI44" s="236">
        <v>8</v>
      </c>
      <c r="CJ44" s="236">
        <v>10</v>
      </c>
      <c r="CK44" s="236">
        <v>9</v>
      </c>
      <c r="CL44" s="236">
        <v>10</v>
      </c>
      <c r="CM44" s="236">
        <v>11</v>
      </c>
      <c r="CN44" s="236">
        <v>11</v>
      </c>
      <c r="CO44" s="236">
        <v>9</v>
      </c>
      <c r="CP44" s="236">
        <v>11</v>
      </c>
      <c r="CQ44" s="236">
        <v>15</v>
      </c>
      <c r="CR44" s="236">
        <v>14</v>
      </c>
      <c r="CS44" s="236">
        <v>13</v>
      </c>
      <c r="CT44" s="236">
        <v>13</v>
      </c>
      <c r="CU44" s="236">
        <v>24</v>
      </c>
      <c r="CV44" s="236">
        <v>27</v>
      </c>
      <c r="CW44" s="236">
        <v>7</v>
      </c>
      <c r="CX44" s="236">
        <v>9</v>
      </c>
      <c r="CY44" s="236">
        <v>11</v>
      </c>
      <c r="CZ44" s="236">
        <v>11</v>
      </c>
      <c r="DA44" s="236">
        <v>11</v>
      </c>
      <c r="DB44" s="236">
        <v>11</v>
      </c>
      <c r="DC44" s="236">
        <v>13</v>
      </c>
      <c r="DD44" s="236">
        <v>11</v>
      </c>
      <c r="DE44" s="236">
        <v>13</v>
      </c>
      <c r="DF44" s="236">
        <v>12</v>
      </c>
      <c r="DG44" s="236">
        <v>12</v>
      </c>
      <c r="DH44" s="236">
        <v>10</v>
      </c>
      <c r="DI44" s="236">
        <v>11</v>
      </c>
      <c r="DJ44" s="236">
        <v>11</v>
      </c>
      <c r="DK44" s="236">
        <v>12</v>
      </c>
      <c r="DL44" s="236">
        <v>13</v>
      </c>
      <c r="DM44" s="236">
        <v>15</v>
      </c>
      <c r="DN44" s="236">
        <v>15</v>
      </c>
      <c r="DO44" s="236">
        <v>19</v>
      </c>
      <c r="DP44" s="236">
        <v>18</v>
      </c>
      <c r="DQ44" s="236">
        <v>15</v>
      </c>
      <c r="DR44" s="236">
        <v>12</v>
      </c>
      <c r="DS44" s="236">
        <v>14</v>
      </c>
      <c r="DT44" s="236">
        <v>12</v>
      </c>
      <c r="DU44" s="236">
        <v>12</v>
      </c>
      <c r="DV44" s="236">
        <v>18</v>
      </c>
      <c r="DW44" s="236">
        <v>7</v>
      </c>
      <c r="DX44" s="236">
        <v>8</v>
      </c>
      <c r="DY44" s="236">
        <v>8</v>
      </c>
      <c r="DZ44" s="236">
        <v>11</v>
      </c>
      <c r="EA44" s="236">
        <v>10</v>
      </c>
      <c r="EB44" s="236">
        <v>11</v>
      </c>
      <c r="EC44" s="236">
        <v>12</v>
      </c>
      <c r="ED44" s="236">
        <v>11</v>
      </c>
      <c r="EE44" s="236">
        <v>10</v>
      </c>
      <c r="EF44" s="236">
        <v>9</v>
      </c>
      <c r="EG44" s="236">
        <v>9</v>
      </c>
      <c r="EH44" s="236">
        <v>9</v>
      </c>
      <c r="EI44" s="236">
        <v>8</v>
      </c>
      <c r="EJ44" s="236">
        <v>8</v>
      </c>
      <c r="EK44" s="236">
        <v>7</v>
      </c>
      <c r="EL44" s="236">
        <v>8</v>
      </c>
      <c r="EM44" s="236">
        <v>8</v>
      </c>
      <c r="EN44" s="236">
        <v>8</v>
      </c>
      <c r="EO44" s="236">
        <v>10</v>
      </c>
      <c r="EP44" s="236">
        <v>10</v>
      </c>
      <c r="EQ44" s="236">
        <v>9</v>
      </c>
      <c r="ER44" s="236">
        <v>22</v>
      </c>
      <c r="ES44" s="236">
        <v>11</v>
      </c>
      <c r="ET44" s="236">
        <v>13</v>
      </c>
      <c r="EU44" s="236">
        <v>15</v>
      </c>
      <c r="EV44" s="236">
        <v>15</v>
      </c>
      <c r="EW44" s="236">
        <v>17</v>
      </c>
      <c r="EX44" s="236">
        <v>14</v>
      </c>
      <c r="EY44" s="236">
        <v>12</v>
      </c>
      <c r="EZ44" s="236">
        <v>13</v>
      </c>
      <c r="FA44" s="236">
        <v>17</v>
      </c>
      <c r="FB44" s="236">
        <v>17</v>
      </c>
      <c r="FC44" s="236">
        <v>17</v>
      </c>
      <c r="FD44" s="236">
        <v>20</v>
      </c>
      <c r="FE44" s="236">
        <v>21</v>
      </c>
      <c r="FF44" s="236">
        <v>21</v>
      </c>
      <c r="FG44" s="236">
        <v>24</v>
      </c>
      <c r="FH44" s="236">
        <v>25</v>
      </c>
      <c r="FI44" s="236">
        <v>28</v>
      </c>
      <c r="FJ44" s="236">
        <v>25</v>
      </c>
      <c r="FK44" s="236">
        <v>26</v>
      </c>
      <c r="FL44" s="236">
        <v>25</v>
      </c>
      <c r="FM44" s="236">
        <v>29</v>
      </c>
      <c r="FN44" s="236">
        <v>28</v>
      </c>
      <c r="FO44" s="236">
        <v>27</v>
      </c>
      <c r="FP44" s="236">
        <v>28</v>
      </c>
      <c r="FQ44" s="236">
        <v>28</v>
      </c>
      <c r="FR44" s="236">
        <v>29</v>
      </c>
      <c r="FS44" s="236">
        <v>30</v>
      </c>
      <c r="FT44" s="236">
        <v>30</v>
      </c>
      <c r="FU44" s="236">
        <v>30</v>
      </c>
      <c r="FV44" s="236">
        <v>30</v>
      </c>
      <c r="FW44" s="236">
        <v>30</v>
      </c>
      <c r="FX44" s="236">
        <v>30</v>
      </c>
      <c r="FY44" s="236">
        <v>26</v>
      </c>
      <c r="FZ44" s="236">
        <v>25</v>
      </c>
      <c r="GA44" s="236">
        <v>26</v>
      </c>
      <c r="GB44" s="236">
        <v>26</v>
      </c>
      <c r="GC44" s="236">
        <v>19</v>
      </c>
      <c r="GD44" s="325">
        <f t="shared" si="1"/>
        <v>56</v>
      </c>
      <c r="GE44" s="325">
        <f t="shared" si="2"/>
        <v>45</v>
      </c>
      <c r="GF44" s="278">
        <f t="shared" si="3"/>
        <v>183</v>
      </c>
      <c r="GG44" s="278">
        <f t="shared" si="5"/>
        <v>299</v>
      </c>
      <c r="GH44" s="278">
        <f t="shared" si="4"/>
        <v>342</v>
      </c>
      <c r="GJ44" s="266"/>
    </row>
    <row r="45" spans="1:192" ht="25.5">
      <c r="A45" s="177" t="str">
        <f>IF(I!$A$1=1,B45,C45)</f>
        <v xml:space="preserve">Послуги, за які стягується плата у явній формі та інші фінансові послуги </v>
      </c>
      <c r="B45" s="215" t="s">
        <v>88</v>
      </c>
      <c r="C45" s="215" t="s">
        <v>179</v>
      </c>
      <c r="D45" s="236">
        <v>0</v>
      </c>
      <c r="E45" s="236">
        <v>0</v>
      </c>
      <c r="F45" s="236">
        <v>0</v>
      </c>
      <c r="G45" s="236">
        <v>0</v>
      </c>
      <c r="H45" s="236">
        <v>0</v>
      </c>
      <c r="I45" s="236">
        <v>0</v>
      </c>
      <c r="J45" s="236">
        <v>0</v>
      </c>
      <c r="K45" s="236">
        <v>0</v>
      </c>
      <c r="L45" s="236">
        <v>0</v>
      </c>
      <c r="M45" s="236">
        <v>0</v>
      </c>
      <c r="N45" s="236">
        <v>0</v>
      </c>
      <c r="O45" s="236">
        <v>0</v>
      </c>
      <c r="P45" s="236">
        <v>0</v>
      </c>
      <c r="Q45" s="236">
        <v>0</v>
      </c>
      <c r="R45" s="236">
        <v>0</v>
      </c>
      <c r="S45" s="236">
        <v>0</v>
      </c>
      <c r="T45" s="236">
        <v>0</v>
      </c>
      <c r="U45" s="236">
        <v>0</v>
      </c>
      <c r="V45" s="236">
        <v>0</v>
      </c>
      <c r="W45" s="236">
        <v>0</v>
      </c>
      <c r="X45" s="236">
        <v>0</v>
      </c>
      <c r="Y45" s="236">
        <v>0</v>
      </c>
      <c r="Z45" s="236">
        <v>0</v>
      </c>
      <c r="AA45" s="236">
        <v>0</v>
      </c>
      <c r="AB45" s="236">
        <v>0</v>
      </c>
      <c r="AC45" s="236">
        <v>0</v>
      </c>
      <c r="AD45" s="236">
        <v>0</v>
      </c>
      <c r="AE45" s="236">
        <v>0</v>
      </c>
      <c r="AF45" s="236">
        <v>0</v>
      </c>
      <c r="AG45" s="236">
        <v>0</v>
      </c>
      <c r="AH45" s="236">
        <v>0</v>
      </c>
      <c r="AI45" s="236">
        <v>0</v>
      </c>
      <c r="AJ45" s="236">
        <v>0</v>
      </c>
      <c r="AK45" s="236">
        <v>0</v>
      </c>
      <c r="AL45" s="236">
        <v>0</v>
      </c>
      <c r="AM45" s="236">
        <v>0</v>
      </c>
      <c r="AN45" s="236">
        <v>0</v>
      </c>
      <c r="AO45" s="236">
        <v>0</v>
      </c>
      <c r="AP45" s="236">
        <v>0</v>
      </c>
      <c r="AQ45" s="236">
        <v>0</v>
      </c>
      <c r="AR45" s="236">
        <v>0</v>
      </c>
      <c r="AS45" s="236">
        <v>0</v>
      </c>
      <c r="AT45" s="236">
        <v>0</v>
      </c>
      <c r="AU45" s="236">
        <v>0</v>
      </c>
      <c r="AV45" s="236">
        <v>0</v>
      </c>
      <c r="AW45" s="236">
        <v>0</v>
      </c>
      <c r="AX45" s="236">
        <v>0</v>
      </c>
      <c r="AY45" s="236">
        <v>0</v>
      </c>
      <c r="AZ45" s="236">
        <v>0</v>
      </c>
      <c r="BA45" s="236">
        <v>0</v>
      </c>
      <c r="BB45" s="236">
        <v>0</v>
      </c>
      <c r="BC45" s="236">
        <v>0</v>
      </c>
      <c r="BD45" s="236">
        <v>0</v>
      </c>
      <c r="BE45" s="236">
        <v>0</v>
      </c>
      <c r="BF45" s="236">
        <v>0</v>
      </c>
      <c r="BG45" s="236">
        <v>0</v>
      </c>
      <c r="BH45" s="236">
        <v>0</v>
      </c>
      <c r="BI45" s="236">
        <v>0</v>
      </c>
      <c r="BJ45" s="236">
        <v>0</v>
      </c>
      <c r="BK45" s="236">
        <v>0</v>
      </c>
      <c r="BL45" s="236">
        <v>0</v>
      </c>
      <c r="BM45" s="236">
        <v>0</v>
      </c>
      <c r="BN45" s="236">
        <v>0</v>
      </c>
      <c r="BO45" s="236">
        <v>0</v>
      </c>
      <c r="BP45" s="236">
        <v>0</v>
      </c>
      <c r="BQ45" s="236">
        <v>0</v>
      </c>
      <c r="BR45" s="236">
        <v>0</v>
      </c>
      <c r="BS45" s="236">
        <v>0</v>
      </c>
      <c r="BT45" s="236">
        <v>0</v>
      </c>
      <c r="BU45" s="236">
        <v>0</v>
      </c>
      <c r="BV45" s="236">
        <v>0</v>
      </c>
      <c r="BW45" s="236">
        <v>0</v>
      </c>
      <c r="BX45" s="236">
        <v>0</v>
      </c>
      <c r="BY45" s="236">
        <v>0</v>
      </c>
      <c r="BZ45" s="236">
        <v>0</v>
      </c>
      <c r="CA45" s="236">
        <v>0</v>
      </c>
      <c r="CB45" s="236">
        <v>0</v>
      </c>
      <c r="CC45" s="236">
        <v>0</v>
      </c>
      <c r="CD45" s="236">
        <v>0</v>
      </c>
      <c r="CE45" s="236">
        <v>0</v>
      </c>
      <c r="CF45" s="236">
        <v>0</v>
      </c>
      <c r="CG45" s="236">
        <v>0</v>
      </c>
      <c r="CH45" s="236">
        <v>0</v>
      </c>
      <c r="CI45" s="236">
        <v>0</v>
      </c>
      <c r="CJ45" s="236">
        <v>4</v>
      </c>
      <c r="CK45" s="236">
        <v>4</v>
      </c>
      <c r="CL45" s="236">
        <v>4</v>
      </c>
      <c r="CM45" s="236">
        <v>7</v>
      </c>
      <c r="CN45" s="236">
        <v>7</v>
      </c>
      <c r="CO45" s="236">
        <v>6</v>
      </c>
      <c r="CP45" s="236">
        <v>6</v>
      </c>
      <c r="CQ45" s="236">
        <v>6</v>
      </c>
      <c r="CR45" s="236">
        <v>7</v>
      </c>
      <c r="CS45" s="236">
        <v>8</v>
      </c>
      <c r="CT45" s="236">
        <v>8</v>
      </c>
      <c r="CU45" s="236">
        <v>7</v>
      </c>
      <c r="CV45" s="236">
        <v>6</v>
      </c>
      <c r="CW45" s="236">
        <v>6</v>
      </c>
      <c r="CX45" s="236">
        <v>7</v>
      </c>
      <c r="CY45" s="236">
        <v>10</v>
      </c>
      <c r="CZ45" s="236">
        <v>10</v>
      </c>
      <c r="DA45" s="236">
        <v>9</v>
      </c>
      <c r="DB45" s="236">
        <v>9</v>
      </c>
      <c r="DC45" s="236">
        <v>9</v>
      </c>
      <c r="DD45" s="236">
        <v>8</v>
      </c>
      <c r="DE45" s="236">
        <v>11</v>
      </c>
      <c r="DF45" s="236">
        <v>11</v>
      </c>
      <c r="DG45" s="236">
        <v>10</v>
      </c>
      <c r="DH45" s="236">
        <v>9</v>
      </c>
      <c r="DI45" s="236">
        <v>9</v>
      </c>
      <c r="DJ45" s="236">
        <v>9</v>
      </c>
      <c r="DK45" s="236">
        <v>11</v>
      </c>
      <c r="DL45" s="236">
        <v>11</v>
      </c>
      <c r="DM45" s="236">
        <v>12</v>
      </c>
      <c r="DN45" s="236">
        <v>13</v>
      </c>
      <c r="DO45" s="236">
        <v>13</v>
      </c>
      <c r="DP45" s="236">
        <v>14</v>
      </c>
      <c r="DQ45" s="236">
        <v>11</v>
      </c>
      <c r="DR45" s="236">
        <v>11</v>
      </c>
      <c r="DS45" s="236">
        <v>10</v>
      </c>
      <c r="DT45" s="236">
        <v>10</v>
      </c>
      <c r="DU45" s="236">
        <v>10</v>
      </c>
      <c r="DV45" s="236">
        <v>9</v>
      </c>
      <c r="DW45" s="236">
        <v>6</v>
      </c>
      <c r="DX45" s="236">
        <v>6</v>
      </c>
      <c r="DY45" s="236">
        <v>6</v>
      </c>
      <c r="DZ45" s="236">
        <v>8</v>
      </c>
      <c r="EA45" s="236">
        <v>8</v>
      </c>
      <c r="EB45" s="236">
        <v>9</v>
      </c>
      <c r="EC45" s="236">
        <v>11</v>
      </c>
      <c r="ED45" s="236">
        <v>11</v>
      </c>
      <c r="EE45" s="236">
        <v>10</v>
      </c>
      <c r="EF45" s="236">
        <v>8</v>
      </c>
      <c r="EG45" s="236">
        <v>8</v>
      </c>
      <c r="EH45" s="236">
        <v>8</v>
      </c>
      <c r="EI45" s="236">
        <v>7</v>
      </c>
      <c r="EJ45" s="236">
        <v>7</v>
      </c>
      <c r="EK45" s="236">
        <v>6</v>
      </c>
      <c r="EL45" s="236">
        <v>7</v>
      </c>
      <c r="EM45" s="236">
        <v>7</v>
      </c>
      <c r="EN45" s="236">
        <v>7</v>
      </c>
      <c r="EO45" s="236">
        <v>9</v>
      </c>
      <c r="EP45" s="236">
        <v>9</v>
      </c>
      <c r="EQ45" s="236">
        <v>8</v>
      </c>
      <c r="ER45" s="236">
        <v>22</v>
      </c>
      <c r="ES45" s="236">
        <v>11</v>
      </c>
      <c r="ET45" s="236">
        <v>12</v>
      </c>
      <c r="EU45" s="236">
        <v>15</v>
      </c>
      <c r="EV45" s="236">
        <v>15</v>
      </c>
      <c r="EW45" s="236">
        <v>16</v>
      </c>
      <c r="EX45" s="236">
        <v>11</v>
      </c>
      <c r="EY45" s="236">
        <v>11</v>
      </c>
      <c r="EZ45" s="236">
        <v>12</v>
      </c>
      <c r="FA45" s="236">
        <v>16</v>
      </c>
      <c r="FB45" s="236">
        <v>16</v>
      </c>
      <c r="FC45" s="236">
        <v>17</v>
      </c>
      <c r="FD45" s="236">
        <v>20</v>
      </c>
      <c r="FE45" s="236">
        <v>20</v>
      </c>
      <c r="FF45" s="236">
        <v>20</v>
      </c>
      <c r="FG45" s="236">
        <v>24</v>
      </c>
      <c r="FH45" s="236">
        <v>24</v>
      </c>
      <c r="FI45" s="236">
        <v>26</v>
      </c>
      <c r="FJ45" s="236">
        <v>25</v>
      </c>
      <c r="FK45" s="236">
        <v>25</v>
      </c>
      <c r="FL45" s="236">
        <v>24</v>
      </c>
      <c r="FM45" s="236">
        <v>27</v>
      </c>
      <c r="FN45" s="236">
        <v>27</v>
      </c>
      <c r="FO45" s="236">
        <v>25</v>
      </c>
      <c r="FP45" s="236">
        <v>27</v>
      </c>
      <c r="FQ45" s="236">
        <v>27</v>
      </c>
      <c r="FR45" s="236">
        <v>28</v>
      </c>
      <c r="FS45" s="236">
        <v>29</v>
      </c>
      <c r="FT45" s="236">
        <v>29</v>
      </c>
      <c r="FU45" s="236">
        <v>29</v>
      </c>
      <c r="FV45" s="236">
        <v>29</v>
      </c>
      <c r="FW45" s="236">
        <v>29</v>
      </c>
      <c r="FX45" s="236">
        <v>29</v>
      </c>
      <c r="FY45" s="236">
        <v>25</v>
      </c>
      <c r="FZ45" s="236">
        <v>24</v>
      </c>
      <c r="GA45" s="236">
        <v>25</v>
      </c>
      <c r="GB45" s="236">
        <v>25</v>
      </c>
      <c r="GC45" s="236">
        <v>18</v>
      </c>
      <c r="GD45" s="325">
        <f t="shared" si="1"/>
        <v>54</v>
      </c>
      <c r="GE45" s="325">
        <f t="shared" si="2"/>
        <v>43</v>
      </c>
      <c r="GF45" s="278">
        <f t="shared" si="3"/>
        <v>174</v>
      </c>
      <c r="GG45" s="278">
        <f t="shared" si="5"/>
        <v>287</v>
      </c>
      <c r="GH45" s="278">
        <f t="shared" si="4"/>
        <v>330</v>
      </c>
      <c r="GJ45" s="266"/>
    </row>
    <row r="46" spans="1:192" ht="25.5">
      <c r="A46" s="177" t="str">
        <f>IF(I!$A$1=1,B46,C46)</f>
        <v>Послуги з фінансового посередництва, що вимірюються непрямим шляхом (FISIM)</v>
      </c>
      <c r="B46" s="215" t="s">
        <v>89</v>
      </c>
      <c r="C46" s="215" t="s">
        <v>180</v>
      </c>
      <c r="D46" s="236">
        <v>0</v>
      </c>
      <c r="E46" s="236">
        <v>0</v>
      </c>
      <c r="F46" s="236">
        <v>0</v>
      </c>
      <c r="G46" s="236">
        <v>0</v>
      </c>
      <c r="H46" s="236">
        <v>0</v>
      </c>
      <c r="I46" s="236">
        <v>0</v>
      </c>
      <c r="J46" s="236">
        <v>0</v>
      </c>
      <c r="K46" s="236">
        <v>0</v>
      </c>
      <c r="L46" s="236">
        <v>0</v>
      </c>
      <c r="M46" s="236">
        <v>0</v>
      </c>
      <c r="N46" s="236">
        <v>0</v>
      </c>
      <c r="O46" s="236">
        <v>0</v>
      </c>
      <c r="P46" s="236">
        <v>0</v>
      </c>
      <c r="Q46" s="236">
        <v>0</v>
      </c>
      <c r="R46" s="236">
        <v>0</v>
      </c>
      <c r="S46" s="236">
        <v>0</v>
      </c>
      <c r="T46" s="236">
        <v>0</v>
      </c>
      <c r="U46" s="236">
        <v>0</v>
      </c>
      <c r="V46" s="236">
        <v>0</v>
      </c>
      <c r="W46" s="236">
        <v>0</v>
      </c>
      <c r="X46" s="236">
        <v>0</v>
      </c>
      <c r="Y46" s="236">
        <v>0</v>
      </c>
      <c r="Z46" s="236">
        <v>0</v>
      </c>
      <c r="AA46" s="236">
        <v>0</v>
      </c>
      <c r="AB46" s="236">
        <v>0</v>
      </c>
      <c r="AC46" s="236">
        <v>0</v>
      </c>
      <c r="AD46" s="236">
        <v>0</v>
      </c>
      <c r="AE46" s="236">
        <v>0</v>
      </c>
      <c r="AF46" s="236">
        <v>0</v>
      </c>
      <c r="AG46" s="236">
        <v>0</v>
      </c>
      <c r="AH46" s="236">
        <v>0</v>
      </c>
      <c r="AI46" s="236">
        <v>0</v>
      </c>
      <c r="AJ46" s="236">
        <v>0</v>
      </c>
      <c r="AK46" s="236">
        <v>0</v>
      </c>
      <c r="AL46" s="236">
        <v>0</v>
      </c>
      <c r="AM46" s="236">
        <v>0</v>
      </c>
      <c r="AN46" s="236">
        <v>0</v>
      </c>
      <c r="AO46" s="236">
        <v>0</v>
      </c>
      <c r="AP46" s="236">
        <v>0</v>
      </c>
      <c r="AQ46" s="236">
        <v>0</v>
      </c>
      <c r="AR46" s="236">
        <v>0</v>
      </c>
      <c r="AS46" s="236">
        <v>0</v>
      </c>
      <c r="AT46" s="236">
        <v>0</v>
      </c>
      <c r="AU46" s="236">
        <v>0</v>
      </c>
      <c r="AV46" s="236">
        <v>0</v>
      </c>
      <c r="AW46" s="236">
        <v>0</v>
      </c>
      <c r="AX46" s="236">
        <v>0</v>
      </c>
      <c r="AY46" s="236">
        <v>0</v>
      </c>
      <c r="AZ46" s="236">
        <v>0</v>
      </c>
      <c r="BA46" s="236">
        <v>0</v>
      </c>
      <c r="BB46" s="236">
        <v>0</v>
      </c>
      <c r="BC46" s="236">
        <v>0</v>
      </c>
      <c r="BD46" s="236">
        <v>0</v>
      </c>
      <c r="BE46" s="236">
        <v>0</v>
      </c>
      <c r="BF46" s="236">
        <v>0</v>
      </c>
      <c r="BG46" s="236">
        <v>0</v>
      </c>
      <c r="BH46" s="236">
        <v>0</v>
      </c>
      <c r="BI46" s="236">
        <v>0</v>
      </c>
      <c r="BJ46" s="236">
        <v>0</v>
      </c>
      <c r="BK46" s="236">
        <v>0</v>
      </c>
      <c r="BL46" s="236">
        <v>0</v>
      </c>
      <c r="BM46" s="236">
        <v>0</v>
      </c>
      <c r="BN46" s="236">
        <v>0</v>
      </c>
      <c r="BO46" s="236">
        <v>0</v>
      </c>
      <c r="BP46" s="236">
        <v>0</v>
      </c>
      <c r="BQ46" s="236">
        <v>0</v>
      </c>
      <c r="BR46" s="236">
        <v>0</v>
      </c>
      <c r="BS46" s="236">
        <v>0</v>
      </c>
      <c r="BT46" s="236">
        <v>0</v>
      </c>
      <c r="BU46" s="236">
        <v>0</v>
      </c>
      <c r="BV46" s="236">
        <v>0</v>
      </c>
      <c r="BW46" s="236">
        <v>0</v>
      </c>
      <c r="BX46" s="236">
        <v>0</v>
      </c>
      <c r="BY46" s="236">
        <v>0</v>
      </c>
      <c r="BZ46" s="236">
        <v>0</v>
      </c>
      <c r="CA46" s="236">
        <v>0</v>
      </c>
      <c r="CB46" s="236">
        <v>0</v>
      </c>
      <c r="CC46" s="236">
        <v>0</v>
      </c>
      <c r="CD46" s="236">
        <v>0</v>
      </c>
      <c r="CE46" s="236">
        <v>0</v>
      </c>
      <c r="CF46" s="236">
        <v>0</v>
      </c>
      <c r="CG46" s="236">
        <v>0</v>
      </c>
      <c r="CH46" s="236">
        <v>0</v>
      </c>
      <c r="CI46" s="236">
        <v>0</v>
      </c>
      <c r="CJ46" s="236">
        <v>6</v>
      </c>
      <c r="CK46" s="236">
        <v>5</v>
      </c>
      <c r="CL46" s="236">
        <v>6</v>
      </c>
      <c r="CM46" s="236">
        <v>4</v>
      </c>
      <c r="CN46" s="236">
        <v>4</v>
      </c>
      <c r="CO46" s="236">
        <v>3</v>
      </c>
      <c r="CP46" s="236">
        <v>5</v>
      </c>
      <c r="CQ46" s="236">
        <v>9</v>
      </c>
      <c r="CR46" s="236">
        <v>7</v>
      </c>
      <c r="CS46" s="236">
        <v>5</v>
      </c>
      <c r="CT46" s="236">
        <v>5</v>
      </c>
      <c r="CU46" s="236">
        <v>17</v>
      </c>
      <c r="CV46" s="236">
        <v>21</v>
      </c>
      <c r="CW46" s="236">
        <v>1</v>
      </c>
      <c r="CX46" s="236">
        <v>2</v>
      </c>
      <c r="CY46" s="236">
        <v>1</v>
      </c>
      <c r="CZ46" s="236">
        <v>1</v>
      </c>
      <c r="DA46" s="236">
        <v>2</v>
      </c>
      <c r="DB46" s="236">
        <v>2</v>
      </c>
      <c r="DC46" s="236">
        <v>4</v>
      </c>
      <c r="DD46" s="236">
        <v>3</v>
      </c>
      <c r="DE46" s="236">
        <v>2</v>
      </c>
      <c r="DF46" s="236">
        <v>1</v>
      </c>
      <c r="DG46" s="236">
        <v>2</v>
      </c>
      <c r="DH46" s="236">
        <v>1</v>
      </c>
      <c r="DI46" s="236">
        <v>2</v>
      </c>
      <c r="DJ46" s="236">
        <v>2</v>
      </c>
      <c r="DK46" s="236">
        <v>1</v>
      </c>
      <c r="DL46" s="236">
        <v>2</v>
      </c>
      <c r="DM46" s="236">
        <v>3</v>
      </c>
      <c r="DN46" s="236">
        <v>2</v>
      </c>
      <c r="DO46" s="236">
        <v>6</v>
      </c>
      <c r="DP46" s="236">
        <v>4</v>
      </c>
      <c r="DQ46" s="236">
        <v>4</v>
      </c>
      <c r="DR46" s="236">
        <v>1</v>
      </c>
      <c r="DS46" s="236">
        <v>4</v>
      </c>
      <c r="DT46" s="236">
        <v>2</v>
      </c>
      <c r="DU46" s="236">
        <v>2</v>
      </c>
      <c r="DV46" s="236">
        <v>9</v>
      </c>
      <c r="DW46" s="236">
        <v>1</v>
      </c>
      <c r="DX46" s="236">
        <v>2</v>
      </c>
      <c r="DY46" s="236">
        <v>2</v>
      </c>
      <c r="DZ46" s="236">
        <v>3</v>
      </c>
      <c r="EA46" s="236">
        <v>2</v>
      </c>
      <c r="EB46" s="236">
        <v>2</v>
      </c>
      <c r="EC46" s="236">
        <v>1</v>
      </c>
      <c r="ED46" s="236">
        <v>0</v>
      </c>
      <c r="EE46" s="236">
        <v>0</v>
      </c>
      <c r="EF46" s="236">
        <v>1</v>
      </c>
      <c r="EG46" s="236">
        <v>1</v>
      </c>
      <c r="EH46" s="236">
        <v>1</v>
      </c>
      <c r="EI46" s="236">
        <v>1</v>
      </c>
      <c r="EJ46" s="236">
        <v>1</v>
      </c>
      <c r="EK46" s="236">
        <v>1</v>
      </c>
      <c r="EL46" s="236">
        <v>1</v>
      </c>
      <c r="EM46" s="236">
        <v>1</v>
      </c>
      <c r="EN46" s="236">
        <v>1</v>
      </c>
      <c r="EO46" s="236">
        <v>1</v>
      </c>
      <c r="EP46" s="236">
        <v>1</v>
      </c>
      <c r="EQ46" s="236">
        <v>1</v>
      </c>
      <c r="ER46" s="236">
        <v>0</v>
      </c>
      <c r="ES46" s="236">
        <v>0</v>
      </c>
      <c r="ET46" s="236">
        <v>1</v>
      </c>
      <c r="EU46" s="236">
        <v>0</v>
      </c>
      <c r="EV46" s="236">
        <v>0</v>
      </c>
      <c r="EW46" s="236">
        <v>1</v>
      </c>
      <c r="EX46" s="236">
        <v>3</v>
      </c>
      <c r="EY46" s="236">
        <v>1</v>
      </c>
      <c r="EZ46" s="236">
        <v>1</v>
      </c>
      <c r="FA46" s="236">
        <v>1</v>
      </c>
      <c r="FB46" s="236">
        <v>1</v>
      </c>
      <c r="FC46" s="236">
        <v>0</v>
      </c>
      <c r="FD46" s="236">
        <v>0</v>
      </c>
      <c r="FE46" s="236">
        <v>1</v>
      </c>
      <c r="FF46" s="236">
        <v>1</v>
      </c>
      <c r="FG46" s="236">
        <v>0</v>
      </c>
      <c r="FH46" s="236">
        <v>1</v>
      </c>
      <c r="FI46" s="236">
        <v>2</v>
      </c>
      <c r="FJ46" s="236">
        <v>0</v>
      </c>
      <c r="FK46" s="236">
        <v>1</v>
      </c>
      <c r="FL46" s="236">
        <v>1</v>
      </c>
      <c r="FM46" s="236">
        <v>2</v>
      </c>
      <c r="FN46" s="236">
        <v>1</v>
      </c>
      <c r="FO46" s="236">
        <v>2</v>
      </c>
      <c r="FP46" s="236">
        <v>1</v>
      </c>
      <c r="FQ46" s="236">
        <v>1</v>
      </c>
      <c r="FR46" s="236">
        <v>1</v>
      </c>
      <c r="FS46" s="236">
        <v>1</v>
      </c>
      <c r="FT46" s="236">
        <v>1</v>
      </c>
      <c r="FU46" s="236">
        <v>1</v>
      </c>
      <c r="FV46" s="236">
        <v>1</v>
      </c>
      <c r="FW46" s="236">
        <v>1</v>
      </c>
      <c r="FX46" s="236">
        <v>1</v>
      </c>
      <c r="FY46" s="236">
        <v>1</v>
      </c>
      <c r="FZ46" s="236">
        <v>1</v>
      </c>
      <c r="GA46" s="236">
        <v>1</v>
      </c>
      <c r="GB46" s="236">
        <v>1</v>
      </c>
      <c r="GC46" s="236">
        <v>1</v>
      </c>
      <c r="GD46" s="325">
        <f t="shared" si="1"/>
        <v>2</v>
      </c>
      <c r="GE46" s="325">
        <f t="shared" si="2"/>
        <v>2</v>
      </c>
      <c r="GF46" s="278">
        <f t="shared" si="3"/>
        <v>9</v>
      </c>
      <c r="GG46" s="278">
        <f t="shared" si="5"/>
        <v>12</v>
      </c>
      <c r="GH46" s="278">
        <f t="shared" si="4"/>
        <v>12</v>
      </c>
      <c r="GJ46" s="266"/>
    </row>
    <row r="47" spans="1:192" ht="38.25">
      <c r="A47" s="168" t="str">
        <f>IF(I!$A$1=1,B47,C47)</f>
        <v xml:space="preserve">Плата за користування інтелектуальною власністю, що не віднесена до інших категорій  </v>
      </c>
      <c r="B47" s="206" t="s">
        <v>90</v>
      </c>
      <c r="C47" s="206" t="s">
        <v>181</v>
      </c>
      <c r="D47" s="236">
        <v>4</v>
      </c>
      <c r="E47" s="236">
        <v>9</v>
      </c>
      <c r="F47" s="236">
        <v>11</v>
      </c>
      <c r="G47" s="236">
        <v>11</v>
      </c>
      <c r="H47" s="236">
        <v>10</v>
      </c>
      <c r="I47" s="236">
        <v>8</v>
      </c>
      <c r="J47" s="236">
        <v>13</v>
      </c>
      <c r="K47" s="236">
        <v>18</v>
      </c>
      <c r="L47" s="236">
        <v>14</v>
      </c>
      <c r="M47" s="236">
        <v>7</v>
      </c>
      <c r="N47" s="236">
        <v>10</v>
      </c>
      <c r="O47" s="236">
        <v>17</v>
      </c>
      <c r="P47" s="236">
        <v>7</v>
      </c>
      <c r="Q47" s="236">
        <v>5</v>
      </c>
      <c r="R47" s="236">
        <v>7</v>
      </c>
      <c r="S47" s="236">
        <v>10</v>
      </c>
      <c r="T47" s="236">
        <v>14</v>
      </c>
      <c r="U47" s="236">
        <v>7</v>
      </c>
      <c r="V47" s="236">
        <v>13</v>
      </c>
      <c r="W47" s="236">
        <v>8</v>
      </c>
      <c r="X47" s="236">
        <v>9</v>
      </c>
      <c r="Y47" s="236">
        <v>9</v>
      </c>
      <c r="Z47" s="236">
        <v>6</v>
      </c>
      <c r="AA47" s="236">
        <v>12</v>
      </c>
      <c r="AB47" s="236">
        <v>7</v>
      </c>
      <c r="AC47" s="236">
        <v>9</v>
      </c>
      <c r="AD47" s="236">
        <v>12</v>
      </c>
      <c r="AE47" s="236">
        <v>12</v>
      </c>
      <c r="AF47" s="236">
        <v>8</v>
      </c>
      <c r="AG47" s="236">
        <v>12</v>
      </c>
      <c r="AH47" s="236">
        <v>12</v>
      </c>
      <c r="AI47" s="236">
        <v>9</v>
      </c>
      <c r="AJ47" s="236">
        <v>10</v>
      </c>
      <c r="AK47" s="236">
        <v>11</v>
      </c>
      <c r="AL47" s="236">
        <v>9</v>
      </c>
      <c r="AM47" s="236">
        <v>13</v>
      </c>
      <c r="AN47" s="236">
        <v>7</v>
      </c>
      <c r="AO47" s="236">
        <v>5</v>
      </c>
      <c r="AP47" s="236">
        <v>17</v>
      </c>
      <c r="AQ47" s="236">
        <v>6</v>
      </c>
      <c r="AR47" s="236">
        <v>10</v>
      </c>
      <c r="AS47" s="236">
        <v>10</v>
      </c>
      <c r="AT47" s="236">
        <v>8</v>
      </c>
      <c r="AU47" s="236">
        <v>10</v>
      </c>
      <c r="AV47" s="236">
        <v>17</v>
      </c>
      <c r="AW47" s="236">
        <v>18</v>
      </c>
      <c r="AX47" s="236">
        <v>20</v>
      </c>
      <c r="AY47" s="236">
        <v>39</v>
      </c>
      <c r="AZ47" s="236">
        <v>10</v>
      </c>
      <c r="BA47" s="236">
        <v>21</v>
      </c>
      <c r="BB47" s="236">
        <v>0</v>
      </c>
      <c r="BC47" s="236">
        <v>10</v>
      </c>
      <c r="BD47" s="236">
        <v>8</v>
      </c>
      <c r="BE47" s="236">
        <v>8</v>
      </c>
      <c r="BF47" s="236">
        <v>9</v>
      </c>
      <c r="BG47" s="236">
        <v>7</v>
      </c>
      <c r="BH47" s="236">
        <v>11</v>
      </c>
      <c r="BI47" s="236">
        <v>13</v>
      </c>
      <c r="BJ47" s="236">
        <v>9</v>
      </c>
      <c r="BK47" s="236">
        <v>12</v>
      </c>
      <c r="BL47" s="236">
        <v>8</v>
      </c>
      <c r="BM47" s="236">
        <v>7</v>
      </c>
      <c r="BN47" s="236">
        <v>7</v>
      </c>
      <c r="BO47" s="236">
        <v>10</v>
      </c>
      <c r="BP47" s="236">
        <v>7</v>
      </c>
      <c r="BQ47" s="236">
        <v>6</v>
      </c>
      <c r="BR47" s="236">
        <v>8</v>
      </c>
      <c r="BS47" s="236">
        <v>6</v>
      </c>
      <c r="BT47" s="236">
        <v>8</v>
      </c>
      <c r="BU47" s="236">
        <v>5</v>
      </c>
      <c r="BV47" s="236">
        <v>6</v>
      </c>
      <c r="BW47" s="236">
        <v>7</v>
      </c>
      <c r="BX47" s="236">
        <v>7</v>
      </c>
      <c r="BY47" s="236">
        <v>5</v>
      </c>
      <c r="BZ47" s="236">
        <v>7</v>
      </c>
      <c r="CA47" s="236">
        <v>8</v>
      </c>
      <c r="CB47" s="236">
        <v>6</v>
      </c>
      <c r="CC47" s="236">
        <v>6</v>
      </c>
      <c r="CD47" s="236">
        <v>6</v>
      </c>
      <c r="CE47" s="236">
        <v>5</v>
      </c>
      <c r="CF47" s="236">
        <v>5</v>
      </c>
      <c r="CG47" s="236">
        <v>5</v>
      </c>
      <c r="CH47" s="236">
        <v>6</v>
      </c>
      <c r="CI47" s="236">
        <v>7</v>
      </c>
      <c r="CJ47" s="236">
        <v>4</v>
      </c>
      <c r="CK47" s="236">
        <v>5</v>
      </c>
      <c r="CL47" s="236">
        <v>5</v>
      </c>
      <c r="CM47" s="236">
        <v>7</v>
      </c>
      <c r="CN47" s="236">
        <v>6</v>
      </c>
      <c r="CO47" s="236">
        <v>6</v>
      </c>
      <c r="CP47" s="236">
        <v>6</v>
      </c>
      <c r="CQ47" s="236">
        <v>6</v>
      </c>
      <c r="CR47" s="236">
        <v>7</v>
      </c>
      <c r="CS47" s="236">
        <v>7</v>
      </c>
      <c r="CT47" s="236">
        <v>7</v>
      </c>
      <c r="CU47" s="236">
        <v>6</v>
      </c>
      <c r="CV47" s="236">
        <v>9</v>
      </c>
      <c r="CW47" s="236">
        <v>5</v>
      </c>
      <c r="CX47" s="236">
        <v>10</v>
      </c>
      <c r="CY47" s="236">
        <v>6</v>
      </c>
      <c r="CZ47" s="236">
        <v>7</v>
      </c>
      <c r="DA47" s="236">
        <v>8</v>
      </c>
      <c r="DB47" s="236">
        <v>7</v>
      </c>
      <c r="DC47" s="236">
        <v>7</v>
      </c>
      <c r="DD47" s="236">
        <v>7</v>
      </c>
      <c r="DE47" s="236">
        <v>8</v>
      </c>
      <c r="DF47" s="236">
        <v>8</v>
      </c>
      <c r="DG47" s="236">
        <v>10</v>
      </c>
      <c r="DH47" s="236">
        <v>7</v>
      </c>
      <c r="DI47" s="236">
        <v>6</v>
      </c>
      <c r="DJ47" s="236">
        <v>10</v>
      </c>
      <c r="DK47" s="236">
        <v>8</v>
      </c>
      <c r="DL47" s="236">
        <v>9</v>
      </c>
      <c r="DM47" s="236">
        <v>6</v>
      </c>
      <c r="DN47" s="236">
        <v>8</v>
      </c>
      <c r="DO47" s="236">
        <v>6</v>
      </c>
      <c r="DP47" s="236">
        <v>7</v>
      </c>
      <c r="DQ47" s="236">
        <v>4</v>
      </c>
      <c r="DR47" s="236">
        <v>5</v>
      </c>
      <c r="DS47" s="236">
        <v>6</v>
      </c>
      <c r="DT47" s="236">
        <v>8</v>
      </c>
      <c r="DU47" s="236">
        <v>5</v>
      </c>
      <c r="DV47" s="236">
        <v>10</v>
      </c>
      <c r="DW47" s="236">
        <v>7</v>
      </c>
      <c r="DX47" s="236">
        <v>5</v>
      </c>
      <c r="DY47" s="236">
        <v>4</v>
      </c>
      <c r="DZ47" s="236">
        <v>5</v>
      </c>
      <c r="EA47" s="236">
        <v>5</v>
      </c>
      <c r="EB47" s="236">
        <v>5</v>
      </c>
      <c r="EC47" s="236">
        <v>7</v>
      </c>
      <c r="ED47" s="236">
        <v>6</v>
      </c>
      <c r="EE47" s="236">
        <v>7</v>
      </c>
      <c r="EF47" s="236">
        <v>6</v>
      </c>
      <c r="EG47" s="236">
        <v>4</v>
      </c>
      <c r="EH47" s="236">
        <v>6</v>
      </c>
      <c r="EI47" s="236">
        <v>7</v>
      </c>
      <c r="EJ47" s="236">
        <v>5</v>
      </c>
      <c r="EK47" s="236">
        <v>5</v>
      </c>
      <c r="EL47" s="236">
        <v>5</v>
      </c>
      <c r="EM47" s="236">
        <v>5</v>
      </c>
      <c r="EN47" s="236">
        <v>5</v>
      </c>
      <c r="EO47" s="236">
        <v>5</v>
      </c>
      <c r="EP47" s="236">
        <v>7</v>
      </c>
      <c r="EQ47" s="236">
        <v>9</v>
      </c>
      <c r="ER47" s="236">
        <v>6</v>
      </c>
      <c r="ES47" s="236">
        <v>5</v>
      </c>
      <c r="ET47" s="236">
        <v>3</v>
      </c>
      <c r="EU47" s="236">
        <v>3</v>
      </c>
      <c r="EV47" s="236">
        <v>2</v>
      </c>
      <c r="EW47" s="236">
        <v>3</v>
      </c>
      <c r="EX47" s="236">
        <v>4</v>
      </c>
      <c r="EY47" s="236">
        <v>4</v>
      </c>
      <c r="EZ47" s="236">
        <v>4</v>
      </c>
      <c r="FA47" s="236">
        <v>5</v>
      </c>
      <c r="FB47" s="236">
        <v>5</v>
      </c>
      <c r="FC47" s="236">
        <v>7</v>
      </c>
      <c r="FD47" s="236">
        <v>5</v>
      </c>
      <c r="FE47" s="236">
        <v>4</v>
      </c>
      <c r="FF47" s="236">
        <v>3</v>
      </c>
      <c r="FG47" s="236">
        <v>3</v>
      </c>
      <c r="FH47" s="236">
        <v>5</v>
      </c>
      <c r="FI47" s="236">
        <v>4</v>
      </c>
      <c r="FJ47" s="236">
        <v>5</v>
      </c>
      <c r="FK47" s="236">
        <v>6</v>
      </c>
      <c r="FL47" s="236">
        <v>4</v>
      </c>
      <c r="FM47" s="236">
        <v>5</v>
      </c>
      <c r="FN47" s="236">
        <v>6</v>
      </c>
      <c r="FO47" s="236">
        <v>7</v>
      </c>
      <c r="FP47" s="236">
        <v>6</v>
      </c>
      <c r="FQ47" s="236">
        <v>6</v>
      </c>
      <c r="FR47" s="236">
        <v>6</v>
      </c>
      <c r="FS47" s="236">
        <v>5</v>
      </c>
      <c r="FT47" s="236">
        <v>6</v>
      </c>
      <c r="FU47" s="236">
        <v>5</v>
      </c>
      <c r="FV47" s="236">
        <v>5</v>
      </c>
      <c r="FW47" s="236">
        <v>6</v>
      </c>
      <c r="FX47" s="236">
        <v>5</v>
      </c>
      <c r="FY47" s="236">
        <v>4</v>
      </c>
      <c r="FZ47" s="236">
        <v>5</v>
      </c>
      <c r="GA47" s="236">
        <v>8</v>
      </c>
      <c r="GB47" s="236">
        <v>5</v>
      </c>
      <c r="GC47" s="236">
        <v>5</v>
      </c>
      <c r="GD47" s="325">
        <f t="shared" si="1"/>
        <v>12</v>
      </c>
      <c r="GE47" s="325">
        <f t="shared" si="2"/>
        <v>10</v>
      </c>
      <c r="GF47" s="278">
        <f t="shared" si="3"/>
        <v>51</v>
      </c>
      <c r="GG47" s="278">
        <f t="shared" si="5"/>
        <v>57</v>
      </c>
      <c r="GH47" s="278">
        <f t="shared" si="4"/>
        <v>67</v>
      </c>
      <c r="GJ47" s="266"/>
    </row>
    <row r="48" spans="1:192" ht="25.5">
      <c r="A48" s="168" t="str">
        <f>IF(I!$A$1=1,B48,C48)</f>
        <v>Телекомунікаційні, комп'ютерні та інформаційні послуги</v>
      </c>
      <c r="B48" s="206" t="s">
        <v>91</v>
      </c>
      <c r="C48" s="206" t="s">
        <v>182</v>
      </c>
      <c r="D48" s="236">
        <v>42</v>
      </c>
      <c r="E48" s="236">
        <v>47</v>
      </c>
      <c r="F48" s="236">
        <v>59</v>
      </c>
      <c r="G48" s="236">
        <v>61</v>
      </c>
      <c r="H48" s="236">
        <v>52</v>
      </c>
      <c r="I48" s="236">
        <v>53</v>
      </c>
      <c r="J48" s="236">
        <v>64</v>
      </c>
      <c r="K48" s="236">
        <v>56</v>
      </c>
      <c r="L48" s="236">
        <v>68</v>
      </c>
      <c r="M48" s="236">
        <v>61</v>
      </c>
      <c r="N48" s="236">
        <v>76</v>
      </c>
      <c r="O48" s="236">
        <v>80</v>
      </c>
      <c r="P48" s="236">
        <v>58</v>
      </c>
      <c r="Q48" s="236">
        <v>58</v>
      </c>
      <c r="R48" s="236">
        <v>80</v>
      </c>
      <c r="S48" s="236">
        <v>75</v>
      </c>
      <c r="T48" s="236">
        <v>75</v>
      </c>
      <c r="U48" s="236">
        <v>83</v>
      </c>
      <c r="V48" s="236">
        <v>85</v>
      </c>
      <c r="W48" s="236">
        <v>99</v>
      </c>
      <c r="X48" s="236">
        <v>96</v>
      </c>
      <c r="Y48" s="236">
        <v>104</v>
      </c>
      <c r="Z48" s="236">
        <v>114</v>
      </c>
      <c r="AA48" s="236">
        <v>113</v>
      </c>
      <c r="AB48" s="236">
        <v>71</v>
      </c>
      <c r="AC48" s="236">
        <v>99</v>
      </c>
      <c r="AD48" s="236">
        <v>92</v>
      </c>
      <c r="AE48" s="236">
        <v>100</v>
      </c>
      <c r="AF48" s="236">
        <v>102</v>
      </c>
      <c r="AG48" s="236">
        <v>98</v>
      </c>
      <c r="AH48" s="236">
        <v>130</v>
      </c>
      <c r="AI48" s="236">
        <v>117</v>
      </c>
      <c r="AJ48" s="236">
        <v>101</v>
      </c>
      <c r="AK48" s="236">
        <v>129</v>
      </c>
      <c r="AL48" s="236">
        <v>126</v>
      </c>
      <c r="AM48" s="236">
        <v>156</v>
      </c>
      <c r="AN48" s="236">
        <v>125</v>
      </c>
      <c r="AO48" s="236">
        <v>118</v>
      </c>
      <c r="AP48" s="236">
        <v>127</v>
      </c>
      <c r="AQ48" s="236">
        <v>153</v>
      </c>
      <c r="AR48" s="236">
        <v>128</v>
      </c>
      <c r="AS48" s="236">
        <v>127</v>
      </c>
      <c r="AT48" s="236">
        <v>165</v>
      </c>
      <c r="AU48" s="236">
        <v>152</v>
      </c>
      <c r="AV48" s="236">
        <v>144</v>
      </c>
      <c r="AW48" s="236">
        <v>181</v>
      </c>
      <c r="AX48" s="236">
        <v>160</v>
      </c>
      <c r="AY48" s="236">
        <v>202</v>
      </c>
      <c r="AZ48" s="236">
        <v>153</v>
      </c>
      <c r="BA48" s="236">
        <v>153</v>
      </c>
      <c r="BB48" s="236">
        <v>152</v>
      </c>
      <c r="BC48" s="236">
        <v>177</v>
      </c>
      <c r="BD48" s="236">
        <v>142</v>
      </c>
      <c r="BE48" s="236">
        <v>141</v>
      </c>
      <c r="BF48" s="236">
        <v>197</v>
      </c>
      <c r="BG48" s="236">
        <v>145</v>
      </c>
      <c r="BH48" s="236">
        <v>159</v>
      </c>
      <c r="BI48" s="236">
        <v>233</v>
      </c>
      <c r="BJ48" s="236">
        <v>174</v>
      </c>
      <c r="BK48" s="236">
        <v>216</v>
      </c>
      <c r="BL48" s="236">
        <v>151</v>
      </c>
      <c r="BM48" s="236">
        <v>145</v>
      </c>
      <c r="BN48" s="236">
        <v>200</v>
      </c>
      <c r="BO48" s="236">
        <v>181</v>
      </c>
      <c r="BP48" s="236">
        <v>144</v>
      </c>
      <c r="BQ48" s="236">
        <v>193</v>
      </c>
      <c r="BR48" s="236">
        <v>166</v>
      </c>
      <c r="BS48" s="236">
        <v>164</v>
      </c>
      <c r="BT48" s="236">
        <v>183</v>
      </c>
      <c r="BU48" s="236">
        <v>166</v>
      </c>
      <c r="BV48" s="236">
        <v>174</v>
      </c>
      <c r="BW48" s="236">
        <v>238</v>
      </c>
      <c r="BX48" s="236">
        <v>135</v>
      </c>
      <c r="BY48" s="236">
        <v>181</v>
      </c>
      <c r="BZ48" s="236">
        <v>208</v>
      </c>
      <c r="CA48" s="236">
        <v>187</v>
      </c>
      <c r="CB48" s="236">
        <v>170</v>
      </c>
      <c r="CC48" s="236">
        <v>192</v>
      </c>
      <c r="CD48" s="236">
        <v>196</v>
      </c>
      <c r="CE48" s="236">
        <v>192</v>
      </c>
      <c r="CF48" s="236">
        <v>211</v>
      </c>
      <c r="CG48" s="236">
        <v>198</v>
      </c>
      <c r="CH48" s="236">
        <v>207</v>
      </c>
      <c r="CI48" s="236">
        <v>233</v>
      </c>
      <c r="CJ48" s="236">
        <v>183</v>
      </c>
      <c r="CK48" s="236">
        <v>205</v>
      </c>
      <c r="CL48" s="236">
        <v>214</v>
      </c>
      <c r="CM48" s="236">
        <v>215</v>
      </c>
      <c r="CN48" s="236">
        <v>235</v>
      </c>
      <c r="CO48" s="236">
        <v>217</v>
      </c>
      <c r="CP48" s="236">
        <v>238</v>
      </c>
      <c r="CQ48" s="236">
        <v>238</v>
      </c>
      <c r="CR48" s="236">
        <v>220</v>
      </c>
      <c r="CS48" s="236">
        <v>266</v>
      </c>
      <c r="CT48" s="236">
        <v>266</v>
      </c>
      <c r="CU48" s="236">
        <v>263</v>
      </c>
      <c r="CV48" s="236">
        <v>245</v>
      </c>
      <c r="CW48" s="236">
        <v>254</v>
      </c>
      <c r="CX48" s="236">
        <v>270</v>
      </c>
      <c r="CY48" s="236">
        <v>273</v>
      </c>
      <c r="CZ48" s="236">
        <v>296</v>
      </c>
      <c r="DA48" s="236">
        <v>264</v>
      </c>
      <c r="DB48" s="236">
        <v>298</v>
      </c>
      <c r="DC48" s="236">
        <v>303</v>
      </c>
      <c r="DD48" s="236">
        <v>296</v>
      </c>
      <c r="DE48" s="236">
        <v>303</v>
      </c>
      <c r="DF48" s="236">
        <v>319</v>
      </c>
      <c r="DG48" s="236">
        <v>352</v>
      </c>
      <c r="DH48" s="236">
        <v>301</v>
      </c>
      <c r="DI48" s="236">
        <v>315</v>
      </c>
      <c r="DJ48" s="236">
        <v>327</v>
      </c>
      <c r="DK48" s="236">
        <v>332</v>
      </c>
      <c r="DL48" s="236">
        <v>367</v>
      </c>
      <c r="DM48" s="236">
        <v>342</v>
      </c>
      <c r="DN48" s="236">
        <v>375</v>
      </c>
      <c r="DO48" s="236">
        <v>364</v>
      </c>
      <c r="DP48" s="236">
        <v>359</v>
      </c>
      <c r="DQ48" s="236">
        <v>384</v>
      </c>
      <c r="DR48" s="236">
        <v>393</v>
      </c>
      <c r="DS48" s="236">
        <v>472</v>
      </c>
      <c r="DT48" s="236">
        <v>382</v>
      </c>
      <c r="DU48" s="236">
        <v>399</v>
      </c>
      <c r="DV48" s="236">
        <v>437</v>
      </c>
      <c r="DW48" s="236">
        <v>398</v>
      </c>
      <c r="DX48" s="236">
        <v>389</v>
      </c>
      <c r="DY48" s="236">
        <v>404</v>
      </c>
      <c r="DZ48" s="236">
        <v>426</v>
      </c>
      <c r="EA48" s="236">
        <v>437</v>
      </c>
      <c r="EB48" s="236">
        <v>434</v>
      </c>
      <c r="EC48" s="236">
        <v>451</v>
      </c>
      <c r="ED48" s="236">
        <v>459</v>
      </c>
      <c r="EE48" s="236">
        <v>565</v>
      </c>
      <c r="EF48" s="236">
        <v>430</v>
      </c>
      <c r="EG48" s="236">
        <v>492</v>
      </c>
      <c r="EH48" s="236">
        <v>559</v>
      </c>
      <c r="EI48" s="236">
        <v>568</v>
      </c>
      <c r="EJ48" s="236">
        <v>515</v>
      </c>
      <c r="EK48" s="236">
        <v>558</v>
      </c>
      <c r="EL48" s="236">
        <v>587</v>
      </c>
      <c r="EM48" s="236">
        <v>608</v>
      </c>
      <c r="EN48" s="236">
        <v>636</v>
      </c>
      <c r="EO48" s="236">
        <v>656</v>
      </c>
      <c r="EP48" s="236">
        <v>689</v>
      </c>
      <c r="EQ48" s="236">
        <v>809</v>
      </c>
      <c r="ER48" s="236">
        <v>656</v>
      </c>
      <c r="ES48" s="236">
        <v>854</v>
      </c>
      <c r="ET48" s="236">
        <v>531</v>
      </c>
      <c r="EU48" s="236">
        <v>589</v>
      </c>
      <c r="EV48" s="236">
        <v>617</v>
      </c>
      <c r="EW48" s="236">
        <v>581</v>
      </c>
      <c r="EX48" s="236">
        <v>558</v>
      </c>
      <c r="EY48" s="236">
        <v>637</v>
      </c>
      <c r="EZ48" s="236">
        <v>592</v>
      </c>
      <c r="FA48" s="236">
        <v>546</v>
      </c>
      <c r="FB48" s="236">
        <v>598</v>
      </c>
      <c r="FC48" s="236">
        <v>762</v>
      </c>
      <c r="FD48" s="236">
        <v>542</v>
      </c>
      <c r="FE48" s="236">
        <v>558</v>
      </c>
      <c r="FF48" s="236">
        <v>616</v>
      </c>
      <c r="FG48" s="236">
        <v>551</v>
      </c>
      <c r="FH48" s="236">
        <v>605</v>
      </c>
      <c r="FI48" s="236">
        <v>586</v>
      </c>
      <c r="FJ48" s="236">
        <v>574</v>
      </c>
      <c r="FK48" s="236">
        <v>578</v>
      </c>
      <c r="FL48" s="236">
        <v>533</v>
      </c>
      <c r="FM48" s="236">
        <v>542</v>
      </c>
      <c r="FN48" s="236">
        <v>576</v>
      </c>
      <c r="FO48" s="236">
        <v>623</v>
      </c>
      <c r="FP48" s="236">
        <v>521</v>
      </c>
      <c r="FQ48" s="236">
        <v>533</v>
      </c>
      <c r="FR48" s="236">
        <v>576</v>
      </c>
      <c r="FS48" s="236">
        <v>562</v>
      </c>
      <c r="FT48" s="236">
        <v>574</v>
      </c>
      <c r="FU48" s="236">
        <v>525</v>
      </c>
      <c r="FV48" s="236">
        <v>555</v>
      </c>
      <c r="FW48" s="236">
        <v>518</v>
      </c>
      <c r="FX48" s="236">
        <v>531</v>
      </c>
      <c r="FY48" s="236">
        <v>546</v>
      </c>
      <c r="FZ48" s="236">
        <v>529</v>
      </c>
      <c r="GA48" s="236">
        <v>640</v>
      </c>
      <c r="GB48" s="236">
        <v>499</v>
      </c>
      <c r="GC48" s="236">
        <v>547</v>
      </c>
      <c r="GD48" s="325">
        <f t="shared" si="1"/>
        <v>1054</v>
      </c>
      <c r="GE48" s="325">
        <f t="shared" si="2"/>
        <v>1046</v>
      </c>
      <c r="GF48" s="278">
        <f t="shared" si="3"/>
        <v>7521</v>
      </c>
      <c r="GG48" s="278">
        <f t="shared" si="5"/>
        <v>6884</v>
      </c>
      <c r="GH48" s="278">
        <f t="shared" si="4"/>
        <v>6610</v>
      </c>
      <c r="GJ48" s="266"/>
    </row>
    <row r="49" spans="1:192">
      <c r="A49" s="170" t="str">
        <f>IF(I!$A$1=1,B49,C49)</f>
        <v>Телекомунікаційні послуги</v>
      </c>
      <c r="B49" s="208" t="s">
        <v>92</v>
      </c>
      <c r="C49" s="208" t="s">
        <v>183</v>
      </c>
      <c r="D49" s="236">
        <v>16</v>
      </c>
      <c r="E49" s="236">
        <v>18</v>
      </c>
      <c r="F49" s="236">
        <v>26</v>
      </c>
      <c r="G49" s="236">
        <v>26</v>
      </c>
      <c r="H49" s="236">
        <v>21</v>
      </c>
      <c r="I49" s="236">
        <v>20</v>
      </c>
      <c r="J49" s="236">
        <v>26</v>
      </c>
      <c r="K49" s="236">
        <v>22</v>
      </c>
      <c r="L49" s="236">
        <v>32</v>
      </c>
      <c r="M49" s="236">
        <v>23</v>
      </c>
      <c r="N49" s="236">
        <v>30</v>
      </c>
      <c r="O49" s="236">
        <v>30</v>
      </c>
      <c r="P49" s="236">
        <v>20</v>
      </c>
      <c r="Q49" s="236">
        <v>16</v>
      </c>
      <c r="R49" s="236">
        <v>30</v>
      </c>
      <c r="S49" s="236">
        <v>21</v>
      </c>
      <c r="T49" s="236">
        <v>19</v>
      </c>
      <c r="U49" s="236">
        <v>32</v>
      </c>
      <c r="V49" s="236">
        <v>27</v>
      </c>
      <c r="W49" s="236">
        <v>34</v>
      </c>
      <c r="X49" s="236">
        <v>33</v>
      </c>
      <c r="Y49" s="236">
        <v>39</v>
      </c>
      <c r="Z49" s="236">
        <v>38</v>
      </c>
      <c r="AA49" s="236">
        <v>33</v>
      </c>
      <c r="AB49" s="236">
        <v>14</v>
      </c>
      <c r="AC49" s="236">
        <v>30</v>
      </c>
      <c r="AD49" s="236">
        <v>22</v>
      </c>
      <c r="AE49" s="236">
        <v>18</v>
      </c>
      <c r="AF49" s="236">
        <v>20</v>
      </c>
      <c r="AG49" s="236">
        <v>25</v>
      </c>
      <c r="AH49" s="236">
        <v>36</v>
      </c>
      <c r="AI49" s="236">
        <v>30</v>
      </c>
      <c r="AJ49" s="236">
        <v>26</v>
      </c>
      <c r="AK49" s="236">
        <v>38</v>
      </c>
      <c r="AL49" s="236">
        <v>26</v>
      </c>
      <c r="AM49" s="236">
        <v>44</v>
      </c>
      <c r="AN49" s="236">
        <v>27</v>
      </c>
      <c r="AO49" s="236">
        <v>22</v>
      </c>
      <c r="AP49" s="236">
        <v>27</v>
      </c>
      <c r="AQ49" s="236">
        <v>29</v>
      </c>
      <c r="AR49" s="236">
        <v>28</v>
      </c>
      <c r="AS49" s="236">
        <v>32</v>
      </c>
      <c r="AT49" s="236">
        <v>34</v>
      </c>
      <c r="AU49" s="236">
        <v>40</v>
      </c>
      <c r="AV49" s="236">
        <v>32</v>
      </c>
      <c r="AW49" s="236">
        <v>46</v>
      </c>
      <c r="AX49" s="236">
        <v>35</v>
      </c>
      <c r="AY49" s="236">
        <v>36</v>
      </c>
      <c r="AZ49" s="236">
        <v>32</v>
      </c>
      <c r="BA49" s="236">
        <v>25</v>
      </c>
      <c r="BB49" s="236">
        <v>29</v>
      </c>
      <c r="BC49" s="236">
        <v>30</v>
      </c>
      <c r="BD49" s="236">
        <v>28</v>
      </c>
      <c r="BE49" s="236">
        <v>25</v>
      </c>
      <c r="BF49" s="236">
        <v>35</v>
      </c>
      <c r="BG49" s="236">
        <v>28</v>
      </c>
      <c r="BH49" s="236">
        <v>26</v>
      </c>
      <c r="BI49" s="236">
        <v>94</v>
      </c>
      <c r="BJ49" s="236">
        <v>42</v>
      </c>
      <c r="BK49" s="236">
        <v>50</v>
      </c>
      <c r="BL49" s="236">
        <v>33</v>
      </c>
      <c r="BM49" s="236">
        <v>35</v>
      </c>
      <c r="BN49" s="236">
        <v>36</v>
      </c>
      <c r="BO49" s="236">
        <v>46</v>
      </c>
      <c r="BP49" s="236">
        <v>33</v>
      </c>
      <c r="BQ49" s="236">
        <v>32</v>
      </c>
      <c r="BR49" s="236">
        <v>35</v>
      </c>
      <c r="BS49" s="236">
        <v>29</v>
      </c>
      <c r="BT49" s="236">
        <v>32</v>
      </c>
      <c r="BU49" s="236">
        <v>27</v>
      </c>
      <c r="BV49" s="236">
        <v>28</v>
      </c>
      <c r="BW49" s="236">
        <v>32</v>
      </c>
      <c r="BX49" s="236">
        <v>21</v>
      </c>
      <c r="BY49" s="236">
        <v>25</v>
      </c>
      <c r="BZ49" s="236">
        <v>27</v>
      </c>
      <c r="CA49" s="236">
        <v>25</v>
      </c>
      <c r="CB49" s="236">
        <v>25</v>
      </c>
      <c r="CC49" s="236">
        <v>24</v>
      </c>
      <c r="CD49" s="236">
        <v>25</v>
      </c>
      <c r="CE49" s="236">
        <v>22</v>
      </c>
      <c r="CF49" s="236">
        <v>45</v>
      </c>
      <c r="CG49" s="236">
        <v>25</v>
      </c>
      <c r="CH49" s="236">
        <v>23</v>
      </c>
      <c r="CI49" s="236">
        <v>23</v>
      </c>
      <c r="CJ49" s="236">
        <v>25</v>
      </c>
      <c r="CK49" s="236">
        <v>19</v>
      </c>
      <c r="CL49" s="236">
        <v>17</v>
      </c>
      <c r="CM49" s="236">
        <v>18</v>
      </c>
      <c r="CN49" s="236">
        <v>30</v>
      </c>
      <c r="CO49" s="236">
        <v>19</v>
      </c>
      <c r="CP49" s="236">
        <v>33</v>
      </c>
      <c r="CQ49" s="236">
        <v>26</v>
      </c>
      <c r="CR49" s="236">
        <v>13</v>
      </c>
      <c r="CS49" s="236">
        <v>19</v>
      </c>
      <c r="CT49" s="236">
        <v>19</v>
      </c>
      <c r="CU49" s="236">
        <v>18</v>
      </c>
      <c r="CV49" s="236">
        <v>39</v>
      </c>
      <c r="CW49" s="236">
        <v>14</v>
      </c>
      <c r="CX49" s="236">
        <v>16</v>
      </c>
      <c r="CY49" s="236">
        <v>15</v>
      </c>
      <c r="CZ49" s="236">
        <v>31</v>
      </c>
      <c r="DA49" s="236">
        <v>12</v>
      </c>
      <c r="DB49" s="236">
        <v>16</v>
      </c>
      <c r="DC49" s="236">
        <v>20</v>
      </c>
      <c r="DD49" s="236">
        <v>35</v>
      </c>
      <c r="DE49" s="236">
        <v>17</v>
      </c>
      <c r="DF49" s="236">
        <v>20</v>
      </c>
      <c r="DG49" s="236">
        <v>12</v>
      </c>
      <c r="DH49" s="236">
        <v>13</v>
      </c>
      <c r="DI49" s="236">
        <v>9</v>
      </c>
      <c r="DJ49" s="236">
        <v>15</v>
      </c>
      <c r="DK49" s="236">
        <v>11</v>
      </c>
      <c r="DL49" s="236">
        <v>9</v>
      </c>
      <c r="DM49" s="236">
        <v>8</v>
      </c>
      <c r="DN49" s="236">
        <v>11</v>
      </c>
      <c r="DO49" s="236">
        <v>7</v>
      </c>
      <c r="DP49" s="236">
        <v>12</v>
      </c>
      <c r="DQ49" s="236">
        <v>9</v>
      </c>
      <c r="DR49" s="236">
        <v>9</v>
      </c>
      <c r="DS49" s="236">
        <v>12</v>
      </c>
      <c r="DT49" s="236">
        <v>11</v>
      </c>
      <c r="DU49" s="236">
        <v>8</v>
      </c>
      <c r="DV49" s="236">
        <v>7</v>
      </c>
      <c r="DW49" s="236">
        <v>8</v>
      </c>
      <c r="DX49" s="236">
        <v>8</v>
      </c>
      <c r="DY49" s="236">
        <v>7</v>
      </c>
      <c r="DZ49" s="236">
        <v>9</v>
      </c>
      <c r="EA49" s="236">
        <v>9</v>
      </c>
      <c r="EB49" s="236">
        <v>10</v>
      </c>
      <c r="EC49" s="236">
        <v>14</v>
      </c>
      <c r="ED49" s="236">
        <v>9</v>
      </c>
      <c r="EE49" s="236">
        <v>11</v>
      </c>
      <c r="EF49" s="236">
        <v>9</v>
      </c>
      <c r="EG49" s="236">
        <v>9</v>
      </c>
      <c r="EH49" s="236">
        <v>9</v>
      </c>
      <c r="EI49" s="236">
        <v>8</v>
      </c>
      <c r="EJ49" s="236">
        <v>9</v>
      </c>
      <c r="EK49" s="236">
        <v>8</v>
      </c>
      <c r="EL49" s="236">
        <v>9</v>
      </c>
      <c r="EM49" s="236">
        <v>10</v>
      </c>
      <c r="EN49" s="236">
        <v>10</v>
      </c>
      <c r="EO49" s="236">
        <v>13</v>
      </c>
      <c r="EP49" s="236">
        <v>10</v>
      </c>
      <c r="EQ49" s="236">
        <v>12</v>
      </c>
      <c r="ER49" s="236">
        <v>9</v>
      </c>
      <c r="ES49" s="236">
        <v>9</v>
      </c>
      <c r="ET49" s="236">
        <v>8</v>
      </c>
      <c r="EU49" s="236">
        <v>9</v>
      </c>
      <c r="EV49" s="236">
        <v>14</v>
      </c>
      <c r="EW49" s="236">
        <v>14</v>
      </c>
      <c r="EX49" s="236">
        <v>13</v>
      </c>
      <c r="EY49" s="236">
        <v>13</v>
      </c>
      <c r="EZ49" s="236">
        <v>11</v>
      </c>
      <c r="FA49" s="236">
        <v>8</v>
      </c>
      <c r="FB49" s="236">
        <v>15</v>
      </c>
      <c r="FC49" s="236">
        <v>9</v>
      </c>
      <c r="FD49" s="236">
        <v>11</v>
      </c>
      <c r="FE49" s="236">
        <v>8</v>
      </c>
      <c r="FF49" s="236">
        <v>12</v>
      </c>
      <c r="FG49" s="236">
        <v>8</v>
      </c>
      <c r="FH49" s="236">
        <v>10</v>
      </c>
      <c r="FI49" s="236">
        <v>9</v>
      </c>
      <c r="FJ49" s="236">
        <v>10</v>
      </c>
      <c r="FK49" s="236">
        <v>8</v>
      </c>
      <c r="FL49" s="236">
        <v>8</v>
      </c>
      <c r="FM49" s="236">
        <v>8</v>
      </c>
      <c r="FN49" s="236">
        <v>7</v>
      </c>
      <c r="FO49" s="236">
        <v>8</v>
      </c>
      <c r="FP49" s="236">
        <v>8</v>
      </c>
      <c r="FQ49" s="236">
        <v>12</v>
      </c>
      <c r="FR49" s="236">
        <v>7</v>
      </c>
      <c r="FS49" s="236">
        <v>13</v>
      </c>
      <c r="FT49" s="236">
        <v>9</v>
      </c>
      <c r="FU49" s="236">
        <v>10</v>
      </c>
      <c r="FV49" s="236">
        <v>7</v>
      </c>
      <c r="FW49" s="236">
        <v>8</v>
      </c>
      <c r="FX49" s="236">
        <v>9</v>
      </c>
      <c r="FY49" s="236">
        <v>11</v>
      </c>
      <c r="FZ49" s="236">
        <v>6</v>
      </c>
      <c r="GA49" s="236">
        <v>17</v>
      </c>
      <c r="GB49" s="236">
        <v>8</v>
      </c>
      <c r="GC49" s="236">
        <v>10</v>
      </c>
      <c r="GD49" s="325">
        <f t="shared" si="1"/>
        <v>20</v>
      </c>
      <c r="GE49" s="325">
        <f t="shared" si="2"/>
        <v>18</v>
      </c>
      <c r="GF49" s="278">
        <f t="shared" si="3"/>
        <v>132</v>
      </c>
      <c r="GG49" s="278">
        <f t="shared" si="5"/>
        <v>107</v>
      </c>
      <c r="GH49" s="278">
        <f t="shared" si="4"/>
        <v>117</v>
      </c>
      <c r="GJ49" s="266"/>
    </row>
    <row r="50" spans="1:192">
      <c r="A50" s="170" t="str">
        <f>IF(I!$A$1=1,B50,C50)</f>
        <v>Комп'ютерні послуги</v>
      </c>
      <c r="B50" s="208" t="s">
        <v>93</v>
      </c>
      <c r="C50" s="208" t="s">
        <v>184</v>
      </c>
      <c r="D50" s="236">
        <v>25</v>
      </c>
      <c r="E50" s="236">
        <v>27</v>
      </c>
      <c r="F50" s="236">
        <v>31</v>
      </c>
      <c r="G50" s="236">
        <v>33</v>
      </c>
      <c r="H50" s="236">
        <v>29</v>
      </c>
      <c r="I50" s="236">
        <v>31</v>
      </c>
      <c r="J50" s="236">
        <v>36</v>
      </c>
      <c r="K50" s="236">
        <v>32</v>
      </c>
      <c r="L50" s="236">
        <v>34</v>
      </c>
      <c r="M50" s="236">
        <v>36</v>
      </c>
      <c r="N50" s="236">
        <v>43</v>
      </c>
      <c r="O50" s="236">
        <v>47</v>
      </c>
      <c r="P50" s="236">
        <v>36</v>
      </c>
      <c r="Q50" s="236">
        <v>40</v>
      </c>
      <c r="R50" s="236">
        <v>47</v>
      </c>
      <c r="S50" s="236">
        <v>50</v>
      </c>
      <c r="T50" s="236">
        <v>52</v>
      </c>
      <c r="U50" s="236">
        <v>49</v>
      </c>
      <c r="V50" s="236">
        <v>54</v>
      </c>
      <c r="W50" s="236">
        <v>61</v>
      </c>
      <c r="X50" s="236">
        <v>60</v>
      </c>
      <c r="Y50" s="236">
        <v>62</v>
      </c>
      <c r="Z50" s="236">
        <v>73</v>
      </c>
      <c r="AA50" s="236">
        <v>74</v>
      </c>
      <c r="AB50" s="236">
        <v>54</v>
      </c>
      <c r="AC50" s="236">
        <v>66</v>
      </c>
      <c r="AD50" s="236">
        <v>65</v>
      </c>
      <c r="AE50" s="236">
        <v>76</v>
      </c>
      <c r="AF50" s="236">
        <v>78</v>
      </c>
      <c r="AG50" s="236">
        <v>70</v>
      </c>
      <c r="AH50" s="236">
        <v>89</v>
      </c>
      <c r="AI50" s="236">
        <v>83</v>
      </c>
      <c r="AJ50" s="236">
        <v>71</v>
      </c>
      <c r="AK50" s="236">
        <v>85</v>
      </c>
      <c r="AL50" s="236">
        <v>94</v>
      </c>
      <c r="AM50" s="236">
        <v>106</v>
      </c>
      <c r="AN50" s="236">
        <v>94</v>
      </c>
      <c r="AO50" s="236">
        <v>91</v>
      </c>
      <c r="AP50" s="236">
        <v>94</v>
      </c>
      <c r="AQ50" s="236">
        <v>117</v>
      </c>
      <c r="AR50" s="236">
        <v>94</v>
      </c>
      <c r="AS50" s="236">
        <v>91</v>
      </c>
      <c r="AT50" s="236">
        <v>116</v>
      </c>
      <c r="AU50" s="236">
        <v>101</v>
      </c>
      <c r="AV50" s="236">
        <v>100</v>
      </c>
      <c r="AW50" s="236">
        <v>128</v>
      </c>
      <c r="AX50" s="236">
        <v>113</v>
      </c>
      <c r="AY50" s="236">
        <v>153</v>
      </c>
      <c r="AZ50" s="236">
        <v>110</v>
      </c>
      <c r="BA50" s="236">
        <v>118</v>
      </c>
      <c r="BB50" s="236">
        <v>112</v>
      </c>
      <c r="BC50" s="236">
        <v>137</v>
      </c>
      <c r="BD50" s="236">
        <v>102</v>
      </c>
      <c r="BE50" s="236">
        <v>106</v>
      </c>
      <c r="BF50" s="236">
        <v>152</v>
      </c>
      <c r="BG50" s="236">
        <v>114</v>
      </c>
      <c r="BH50" s="236">
        <v>131</v>
      </c>
      <c r="BI50" s="236">
        <v>136</v>
      </c>
      <c r="BJ50" s="236">
        <v>125</v>
      </c>
      <c r="BK50" s="236">
        <v>157</v>
      </c>
      <c r="BL50" s="236">
        <v>110</v>
      </c>
      <c r="BM50" s="236">
        <v>103</v>
      </c>
      <c r="BN50" s="236">
        <v>161</v>
      </c>
      <c r="BO50" s="236">
        <v>133</v>
      </c>
      <c r="BP50" s="236">
        <v>109</v>
      </c>
      <c r="BQ50" s="236">
        <v>159</v>
      </c>
      <c r="BR50" s="236">
        <v>129</v>
      </c>
      <c r="BS50" s="236">
        <v>133</v>
      </c>
      <c r="BT50" s="236">
        <v>148</v>
      </c>
      <c r="BU50" s="236">
        <v>137</v>
      </c>
      <c r="BV50" s="236">
        <v>144</v>
      </c>
      <c r="BW50" s="236">
        <v>202</v>
      </c>
      <c r="BX50" s="236">
        <v>112</v>
      </c>
      <c r="BY50" s="236">
        <v>154</v>
      </c>
      <c r="BZ50" s="236">
        <v>179</v>
      </c>
      <c r="CA50" s="236">
        <v>160</v>
      </c>
      <c r="CB50" s="236">
        <v>143</v>
      </c>
      <c r="CC50" s="236">
        <v>165</v>
      </c>
      <c r="CD50" s="236">
        <v>169</v>
      </c>
      <c r="CE50" s="236">
        <v>168</v>
      </c>
      <c r="CF50" s="236">
        <v>164</v>
      </c>
      <c r="CG50" s="236">
        <v>171</v>
      </c>
      <c r="CH50" s="236">
        <v>182</v>
      </c>
      <c r="CI50" s="236">
        <v>208</v>
      </c>
      <c r="CJ50" s="236">
        <v>156</v>
      </c>
      <c r="CK50" s="236">
        <v>184</v>
      </c>
      <c r="CL50" s="236">
        <v>196</v>
      </c>
      <c r="CM50" s="236">
        <v>196</v>
      </c>
      <c r="CN50" s="236">
        <v>203</v>
      </c>
      <c r="CO50" s="236">
        <v>197</v>
      </c>
      <c r="CP50" s="236">
        <v>203</v>
      </c>
      <c r="CQ50" s="236">
        <v>210</v>
      </c>
      <c r="CR50" s="236">
        <v>206</v>
      </c>
      <c r="CS50" s="236">
        <v>245</v>
      </c>
      <c r="CT50" s="236">
        <v>245</v>
      </c>
      <c r="CU50" s="236">
        <v>244</v>
      </c>
      <c r="CV50" s="236">
        <v>204</v>
      </c>
      <c r="CW50" s="236">
        <v>238</v>
      </c>
      <c r="CX50" s="236">
        <v>252</v>
      </c>
      <c r="CY50" s="236">
        <v>256</v>
      </c>
      <c r="CZ50" s="236">
        <v>263</v>
      </c>
      <c r="DA50" s="236">
        <v>251</v>
      </c>
      <c r="DB50" s="236">
        <v>281</v>
      </c>
      <c r="DC50" s="236">
        <v>281</v>
      </c>
      <c r="DD50" s="236">
        <v>259</v>
      </c>
      <c r="DE50" s="236">
        <v>284</v>
      </c>
      <c r="DF50" s="236">
        <v>297</v>
      </c>
      <c r="DG50" s="236">
        <v>338</v>
      </c>
      <c r="DH50" s="236">
        <v>286</v>
      </c>
      <c r="DI50" s="236">
        <v>304</v>
      </c>
      <c r="DJ50" s="236">
        <v>310</v>
      </c>
      <c r="DK50" s="236">
        <v>319</v>
      </c>
      <c r="DL50" s="236">
        <v>356</v>
      </c>
      <c r="DM50" s="236">
        <v>332</v>
      </c>
      <c r="DN50" s="236">
        <v>361</v>
      </c>
      <c r="DO50" s="236">
        <v>355</v>
      </c>
      <c r="DP50" s="236">
        <v>344</v>
      </c>
      <c r="DQ50" s="236">
        <v>372</v>
      </c>
      <c r="DR50" s="236">
        <v>380</v>
      </c>
      <c r="DS50" s="236">
        <v>454</v>
      </c>
      <c r="DT50" s="236">
        <v>366</v>
      </c>
      <c r="DU50" s="236">
        <v>387</v>
      </c>
      <c r="DV50" s="236">
        <v>427</v>
      </c>
      <c r="DW50" s="236">
        <v>387</v>
      </c>
      <c r="DX50" s="236">
        <v>379</v>
      </c>
      <c r="DY50" s="236">
        <v>393</v>
      </c>
      <c r="DZ50" s="236">
        <v>413</v>
      </c>
      <c r="EA50" s="236">
        <v>423</v>
      </c>
      <c r="EB50" s="236">
        <v>421</v>
      </c>
      <c r="EC50" s="236">
        <v>433</v>
      </c>
      <c r="ED50" s="236">
        <v>447</v>
      </c>
      <c r="EE50" s="236">
        <v>550</v>
      </c>
      <c r="EF50" s="236">
        <v>418</v>
      </c>
      <c r="EG50" s="236">
        <v>480</v>
      </c>
      <c r="EH50" s="236">
        <v>546</v>
      </c>
      <c r="EI50" s="236">
        <v>556</v>
      </c>
      <c r="EJ50" s="236">
        <v>502</v>
      </c>
      <c r="EK50" s="236">
        <v>547</v>
      </c>
      <c r="EL50" s="236">
        <v>574</v>
      </c>
      <c r="EM50" s="236">
        <v>594</v>
      </c>
      <c r="EN50" s="236">
        <v>621</v>
      </c>
      <c r="EO50" s="236">
        <v>638</v>
      </c>
      <c r="EP50" s="236">
        <v>675</v>
      </c>
      <c r="EQ50" s="236">
        <v>792</v>
      </c>
      <c r="ER50" s="236">
        <v>639</v>
      </c>
      <c r="ES50" s="236">
        <v>839</v>
      </c>
      <c r="ET50" s="236">
        <v>521</v>
      </c>
      <c r="EU50" s="236">
        <v>578</v>
      </c>
      <c r="EV50" s="236">
        <v>601</v>
      </c>
      <c r="EW50" s="236">
        <v>564</v>
      </c>
      <c r="EX50" s="236">
        <v>542</v>
      </c>
      <c r="EY50" s="236">
        <v>621</v>
      </c>
      <c r="EZ50" s="236">
        <v>578</v>
      </c>
      <c r="FA50" s="236">
        <v>535</v>
      </c>
      <c r="FB50" s="236">
        <v>580</v>
      </c>
      <c r="FC50" s="236">
        <v>751</v>
      </c>
      <c r="FD50" s="236">
        <v>528</v>
      </c>
      <c r="FE50" s="236">
        <v>547</v>
      </c>
      <c r="FF50" s="236">
        <v>600</v>
      </c>
      <c r="FG50" s="236">
        <v>539</v>
      </c>
      <c r="FH50" s="236">
        <v>590</v>
      </c>
      <c r="FI50" s="236">
        <v>573</v>
      </c>
      <c r="FJ50" s="236">
        <v>559</v>
      </c>
      <c r="FK50" s="236">
        <v>566</v>
      </c>
      <c r="FL50" s="236">
        <v>521</v>
      </c>
      <c r="FM50" s="236">
        <v>529</v>
      </c>
      <c r="FN50" s="236">
        <v>564</v>
      </c>
      <c r="FO50" s="236">
        <v>611</v>
      </c>
      <c r="FP50" s="236">
        <v>508</v>
      </c>
      <c r="FQ50" s="236">
        <v>517</v>
      </c>
      <c r="FR50" s="236">
        <v>565</v>
      </c>
      <c r="FS50" s="236">
        <v>545</v>
      </c>
      <c r="FT50" s="236">
        <v>560</v>
      </c>
      <c r="FU50" s="236">
        <v>512</v>
      </c>
      <c r="FV50" s="236">
        <v>545</v>
      </c>
      <c r="FW50" s="236">
        <v>507</v>
      </c>
      <c r="FX50" s="236">
        <v>519</v>
      </c>
      <c r="FY50" s="236">
        <v>532</v>
      </c>
      <c r="FZ50" s="236">
        <v>520</v>
      </c>
      <c r="GA50" s="236">
        <v>616</v>
      </c>
      <c r="GB50" s="236">
        <v>489</v>
      </c>
      <c r="GC50" s="236">
        <v>535</v>
      </c>
      <c r="GD50" s="325">
        <f t="shared" si="1"/>
        <v>1025</v>
      </c>
      <c r="GE50" s="325">
        <f t="shared" si="2"/>
        <v>1024</v>
      </c>
      <c r="GF50" s="278">
        <f t="shared" si="3"/>
        <v>7349</v>
      </c>
      <c r="GG50" s="278">
        <f t="shared" si="5"/>
        <v>6727</v>
      </c>
      <c r="GH50" s="278">
        <f t="shared" si="4"/>
        <v>6446</v>
      </c>
      <c r="GJ50" s="266"/>
    </row>
    <row r="51" spans="1:192">
      <c r="A51" s="170" t="str">
        <f>IF(I!$A$1=1,B51,C51)</f>
        <v>Інформаційні послуги</v>
      </c>
      <c r="B51" s="208" t="s">
        <v>94</v>
      </c>
      <c r="C51" s="208" t="s">
        <v>185</v>
      </c>
      <c r="D51" s="236">
        <v>1</v>
      </c>
      <c r="E51" s="236">
        <v>2</v>
      </c>
      <c r="F51" s="236">
        <v>2</v>
      </c>
      <c r="G51" s="236">
        <v>2</v>
      </c>
      <c r="H51" s="236">
        <v>2</v>
      </c>
      <c r="I51" s="236">
        <v>2</v>
      </c>
      <c r="J51" s="236">
        <v>2</v>
      </c>
      <c r="K51" s="236">
        <v>2</v>
      </c>
      <c r="L51" s="236">
        <v>2</v>
      </c>
      <c r="M51" s="236">
        <v>2</v>
      </c>
      <c r="N51" s="236">
        <v>3</v>
      </c>
      <c r="O51" s="236">
        <v>3</v>
      </c>
      <c r="P51" s="236">
        <v>2</v>
      </c>
      <c r="Q51" s="236">
        <v>2</v>
      </c>
      <c r="R51" s="236">
        <v>3</v>
      </c>
      <c r="S51" s="236">
        <v>4</v>
      </c>
      <c r="T51" s="236">
        <v>4</v>
      </c>
      <c r="U51" s="236">
        <v>2</v>
      </c>
      <c r="V51" s="236">
        <v>4</v>
      </c>
      <c r="W51" s="236">
        <v>4</v>
      </c>
      <c r="X51" s="236">
        <v>3</v>
      </c>
      <c r="Y51" s="236">
        <v>3</v>
      </c>
      <c r="Z51" s="236">
        <v>3</v>
      </c>
      <c r="AA51" s="236">
        <v>6</v>
      </c>
      <c r="AB51" s="236">
        <v>3</v>
      </c>
      <c r="AC51" s="236">
        <v>3</v>
      </c>
      <c r="AD51" s="236">
        <v>5</v>
      </c>
      <c r="AE51" s="236">
        <v>6</v>
      </c>
      <c r="AF51" s="236">
        <v>4</v>
      </c>
      <c r="AG51" s="236">
        <v>3</v>
      </c>
      <c r="AH51" s="236">
        <v>5</v>
      </c>
      <c r="AI51" s="236">
        <v>4</v>
      </c>
      <c r="AJ51" s="236">
        <v>4</v>
      </c>
      <c r="AK51" s="236">
        <v>6</v>
      </c>
      <c r="AL51" s="236">
        <v>6</v>
      </c>
      <c r="AM51" s="236">
        <v>6</v>
      </c>
      <c r="AN51" s="236">
        <v>4</v>
      </c>
      <c r="AO51" s="236">
        <v>5</v>
      </c>
      <c r="AP51" s="236">
        <v>6</v>
      </c>
      <c r="AQ51" s="236">
        <v>7</v>
      </c>
      <c r="AR51" s="236">
        <v>6</v>
      </c>
      <c r="AS51" s="236">
        <v>4</v>
      </c>
      <c r="AT51" s="236">
        <v>15</v>
      </c>
      <c r="AU51" s="236">
        <v>11</v>
      </c>
      <c r="AV51" s="236">
        <v>12</v>
      </c>
      <c r="AW51" s="236">
        <v>7</v>
      </c>
      <c r="AX51" s="236">
        <v>12</v>
      </c>
      <c r="AY51" s="236">
        <v>13</v>
      </c>
      <c r="AZ51" s="236">
        <v>11</v>
      </c>
      <c r="BA51" s="236">
        <v>10</v>
      </c>
      <c r="BB51" s="236">
        <v>11</v>
      </c>
      <c r="BC51" s="236">
        <v>10</v>
      </c>
      <c r="BD51" s="236">
        <v>12</v>
      </c>
      <c r="BE51" s="236">
        <v>10</v>
      </c>
      <c r="BF51" s="236">
        <v>10</v>
      </c>
      <c r="BG51" s="236">
        <v>3</v>
      </c>
      <c r="BH51" s="236">
        <v>2</v>
      </c>
      <c r="BI51" s="236">
        <v>3</v>
      </c>
      <c r="BJ51" s="236">
        <v>7</v>
      </c>
      <c r="BK51" s="236">
        <v>9</v>
      </c>
      <c r="BL51" s="236">
        <v>8</v>
      </c>
      <c r="BM51" s="236">
        <v>7</v>
      </c>
      <c r="BN51" s="236">
        <v>3</v>
      </c>
      <c r="BO51" s="236">
        <v>2</v>
      </c>
      <c r="BP51" s="236">
        <v>2</v>
      </c>
      <c r="BQ51" s="236">
        <v>2</v>
      </c>
      <c r="BR51" s="236">
        <v>2</v>
      </c>
      <c r="BS51" s="236">
        <v>2</v>
      </c>
      <c r="BT51" s="236">
        <v>3</v>
      </c>
      <c r="BU51" s="236">
        <v>2</v>
      </c>
      <c r="BV51" s="236">
        <v>2</v>
      </c>
      <c r="BW51" s="236">
        <v>4</v>
      </c>
      <c r="BX51" s="236">
        <v>2</v>
      </c>
      <c r="BY51" s="236">
        <v>2</v>
      </c>
      <c r="BZ51" s="236">
        <v>2</v>
      </c>
      <c r="CA51" s="236">
        <v>2</v>
      </c>
      <c r="CB51" s="236">
        <v>2</v>
      </c>
      <c r="CC51" s="236">
        <v>3</v>
      </c>
      <c r="CD51" s="236">
        <v>2</v>
      </c>
      <c r="CE51" s="236">
        <v>2</v>
      </c>
      <c r="CF51" s="236">
        <v>2</v>
      </c>
      <c r="CG51" s="236">
        <v>2</v>
      </c>
      <c r="CH51" s="236">
        <v>2</v>
      </c>
      <c r="CI51" s="236">
        <v>2</v>
      </c>
      <c r="CJ51" s="236">
        <v>2</v>
      </c>
      <c r="CK51" s="236">
        <v>2</v>
      </c>
      <c r="CL51" s="236">
        <v>1</v>
      </c>
      <c r="CM51" s="236">
        <v>1</v>
      </c>
      <c r="CN51" s="236">
        <v>2</v>
      </c>
      <c r="CO51" s="236">
        <v>1</v>
      </c>
      <c r="CP51" s="236">
        <v>2</v>
      </c>
      <c r="CQ51" s="236">
        <v>2</v>
      </c>
      <c r="CR51" s="236">
        <v>1</v>
      </c>
      <c r="CS51" s="236">
        <v>2</v>
      </c>
      <c r="CT51" s="236">
        <v>2</v>
      </c>
      <c r="CU51" s="236">
        <v>1</v>
      </c>
      <c r="CV51" s="236">
        <v>2</v>
      </c>
      <c r="CW51" s="236">
        <v>2</v>
      </c>
      <c r="CX51" s="236">
        <v>2</v>
      </c>
      <c r="CY51" s="236">
        <v>2</v>
      </c>
      <c r="CZ51" s="236">
        <v>2</v>
      </c>
      <c r="DA51" s="236">
        <v>1</v>
      </c>
      <c r="DB51" s="236">
        <v>1</v>
      </c>
      <c r="DC51" s="236">
        <v>2</v>
      </c>
      <c r="DD51" s="236">
        <v>2</v>
      </c>
      <c r="DE51" s="236">
        <v>2</v>
      </c>
      <c r="DF51" s="236">
        <v>2</v>
      </c>
      <c r="DG51" s="236">
        <v>2</v>
      </c>
      <c r="DH51" s="236">
        <v>2</v>
      </c>
      <c r="DI51" s="236">
        <v>2</v>
      </c>
      <c r="DJ51" s="236">
        <v>2</v>
      </c>
      <c r="DK51" s="236">
        <v>2</v>
      </c>
      <c r="DL51" s="236">
        <v>2</v>
      </c>
      <c r="DM51" s="236">
        <v>2</v>
      </c>
      <c r="DN51" s="236">
        <v>3</v>
      </c>
      <c r="DO51" s="236">
        <v>2</v>
      </c>
      <c r="DP51" s="236">
        <v>3</v>
      </c>
      <c r="DQ51" s="236">
        <v>3</v>
      </c>
      <c r="DR51" s="236">
        <v>4</v>
      </c>
      <c r="DS51" s="236">
        <v>6</v>
      </c>
      <c r="DT51" s="236">
        <v>5</v>
      </c>
      <c r="DU51" s="236">
        <v>4</v>
      </c>
      <c r="DV51" s="236">
        <v>3</v>
      </c>
      <c r="DW51" s="236">
        <v>3</v>
      </c>
      <c r="DX51" s="236">
        <v>2</v>
      </c>
      <c r="DY51" s="236">
        <v>4</v>
      </c>
      <c r="DZ51" s="236">
        <v>4</v>
      </c>
      <c r="EA51" s="236">
        <v>5</v>
      </c>
      <c r="EB51" s="236">
        <v>3</v>
      </c>
      <c r="EC51" s="236">
        <v>4</v>
      </c>
      <c r="ED51" s="236">
        <v>3</v>
      </c>
      <c r="EE51" s="236">
        <v>4</v>
      </c>
      <c r="EF51" s="236">
        <v>3</v>
      </c>
      <c r="EG51" s="236">
        <v>3</v>
      </c>
      <c r="EH51" s="236">
        <v>4</v>
      </c>
      <c r="EI51" s="236">
        <v>4</v>
      </c>
      <c r="EJ51" s="236">
        <v>4</v>
      </c>
      <c r="EK51" s="236">
        <v>3</v>
      </c>
      <c r="EL51" s="236">
        <v>4</v>
      </c>
      <c r="EM51" s="236">
        <v>4</v>
      </c>
      <c r="EN51" s="236">
        <v>5</v>
      </c>
      <c r="EO51" s="236">
        <v>5</v>
      </c>
      <c r="EP51" s="236">
        <v>4</v>
      </c>
      <c r="EQ51" s="236">
        <v>5</v>
      </c>
      <c r="ER51" s="236">
        <v>8</v>
      </c>
      <c r="ES51" s="236">
        <v>6</v>
      </c>
      <c r="ET51" s="236">
        <v>2</v>
      </c>
      <c r="EU51" s="236">
        <v>2</v>
      </c>
      <c r="EV51" s="236">
        <v>2</v>
      </c>
      <c r="EW51" s="236">
        <v>3</v>
      </c>
      <c r="EX51" s="236">
        <v>3</v>
      </c>
      <c r="EY51" s="236">
        <v>3</v>
      </c>
      <c r="EZ51" s="236">
        <v>3</v>
      </c>
      <c r="FA51" s="236">
        <v>3</v>
      </c>
      <c r="FB51" s="236">
        <v>3</v>
      </c>
      <c r="FC51" s="236">
        <v>2</v>
      </c>
      <c r="FD51" s="236">
        <v>3</v>
      </c>
      <c r="FE51" s="236">
        <v>3</v>
      </c>
      <c r="FF51" s="236">
        <v>4</v>
      </c>
      <c r="FG51" s="236">
        <v>4</v>
      </c>
      <c r="FH51" s="236">
        <v>5</v>
      </c>
      <c r="FI51" s="236">
        <v>4</v>
      </c>
      <c r="FJ51" s="236">
        <v>5</v>
      </c>
      <c r="FK51" s="236">
        <v>4</v>
      </c>
      <c r="FL51" s="236">
        <v>4</v>
      </c>
      <c r="FM51" s="236">
        <v>5</v>
      </c>
      <c r="FN51" s="236">
        <v>5</v>
      </c>
      <c r="FO51" s="236">
        <v>4</v>
      </c>
      <c r="FP51" s="236">
        <v>5</v>
      </c>
      <c r="FQ51" s="236">
        <v>4</v>
      </c>
      <c r="FR51" s="236">
        <v>4</v>
      </c>
      <c r="FS51" s="236">
        <v>4</v>
      </c>
      <c r="FT51" s="236">
        <v>5</v>
      </c>
      <c r="FU51" s="236">
        <v>3</v>
      </c>
      <c r="FV51" s="236">
        <v>3</v>
      </c>
      <c r="FW51" s="236">
        <v>3</v>
      </c>
      <c r="FX51" s="236">
        <v>3</v>
      </c>
      <c r="FY51" s="236">
        <v>3</v>
      </c>
      <c r="FZ51" s="236">
        <v>3</v>
      </c>
      <c r="GA51" s="236">
        <v>7</v>
      </c>
      <c r="GB51" s="236">
        <v>2</v>
      </c>
      <c r="GC51" s="236">
        <v>2</v>
      </c>
      <c r="GD51" s="325">
        <f t="shared" si="1"/>
        <v>9</v>
      </c>
      <c r="GE51" s="325">
        <f t="shared" si="2"/>
        <v>4</v>
      </c>
      <c r="GF51" s="278">
        <f t="shared" si="3"/>
        <v>40</v>
      </c>
      <c r="GG51" s="278">
        <f t="shared" si="5"/>
        <v>50</v>
      </c>
      <c r="GH51" s="278">
        <f t="shared" si="4"/>
        <v>47</v>
      </c>
      <c r="GJ51" s="266"/>
    </row>
    <row r="52" spans="1:192">
      <c r="A52" s="169" t="str">
        <f>IF(I!$A$1=1,B52,C52)</f>
        <v>Інші ділові послуги</v>
      </c>
      <c r="B52" s="207" t="s">
        <v>95</v>
      </c>
      <c r="C52" s="207" t="s">
        <v>186</v>
      </c>
      <c r="D52" s="236">
        <v>182</v>
      </c>
      <c r="E52" s="236">
        <v>181</v>
      </c>
      <c r="F52" s="236">
        <v>195</v>
      </c>
      <c r="G52" s="236">
        <v>186</v>
      </c>
      <c r="H52" s="236">
        <v>191</v>
      </c>
      <c r="I52" s="236">
        <v>214</v>
      </c>
      <c r="J52" s="236">
        <v>198</v>
      </c>
      <c r="K52" s="236">
        <v>202</v>
      </c>
      <c r="L52" s="236">
        <v>203</v>
      </c>
      <c r="M52" s="236">
        <v>218</v>
      </c>
      <c r="N52" s="236">
        <v>207</v>
      </c>
      <c r="O52" s="236">
        <v>279</v>
      </c>
      <c r="P52" s="236">
        <v>187</v>
      </c>
      <c r="Q52" s="236">
        <v>220</v>
      </c>
      <c r="R52" s="236">
        <v>236</v>
      </c>
      <c r="S52" s="236">
        <v>223</v>
      </c>
      <c r="T52" s="236">
        <v>223</v>
      </c>
      <c r="U52" s="236">
        <v>223</v>
      </c>
      <c r="V52" s="236">
        <v>210</v>
      </c>
      <c r="W52" s="236">
        <v>232</v>
      </c>
      <c r="X52" s="236">
        <v>207</v>
      </c>
      <c r="Y52" s="236">
        <v>240</v>
      </c>
      <c r="Z52" s="236">
        <v>253</v>
      </c>
      <c r="AA52" s="236">
        <v>318</v>
      </c>
      <c r="AB52" s="236">
        <v>234</v>
      </c>
      <c r="AC52" s="236">
        <v>256</v>
      </c>
      <c r="AD52" s="236">
        <v>254</v>
      </c>
      <c r="AE52" s="236">
        <v>243</v>
      </c>
      <c r="AF52" s="236">
        <v>259</v>
      </c>
      <c r="AG52" s="236">
        <v>208</v>
      </c>
      <c r="AH52" s="236">
        <v>249</v>
      </c>
      <c r="AI52" s="236">
        <v>239</v>
      </c>
      <c r="AJ52" s="236">
        <v>217</v>
      </c>
      <c r="AK52" s="236">
        <v>254</v>
      </c>
      <c r="AL52" s="236">
        <v>225</v>
      </c>
      <c r="AM52" s="236">
        <v>313</v>
      </c>
      <c r="AN52" s="236">
        <v>250</v>
      </c>
      <c r="AO52" s="236">
        <v>264</v>
      </c>
      <c r="AP52" s="236">
        <v>300</v>
      </c>
      <c r="AQ52" s="236">
        <v>297</v>
      </c>
      <c r="AR52" s="236">
        <v>253</v>
      </c>
      <c r="AS52" s="236">
        <v>203</v>
      </c>
      <c r="AT52" s="236">
        <v>286</v>
      </c>
      <c r="AU52" s="236">
        <v>285</v>
      </c>
      <c r="AV52" s="236">
        <v>221</v>
      </c>
      <c r="AW52" s="236">
        <v>257</v>
      </c>
      <c r="AX52" s="236">
        <v>276</v>
      </c>
      <c r="AY52" s="236">
        <v>347</v>
      </c>
      <c r="AZ52" s="236">
        <v>249</v>
      </c>
      <c r="BA52" s="236">
        <v>245</v>
      </c>
      <c r="BB52" s="236">
        <v>231</v>
      </c>
      <c r="BC52" s="236">
        <v>196</v>
      </c>
      <c r="BD52" s="236">
        <v>198</v>
      </c>
      <c r="BE52" s="236">
        <v>184</v>
      </c>
      <c r="BF52" s="236">
        <v>225</v>
      </c>
      <c r="BG52" s="236">
        <v>173</v>
      </c>
      <c r="BH52" s="236">
        <v>187</v>
      </c>
      <c r="BI52" s="236">
        <v>182</v>
      </c>
      <c r="BJ52" s="236">
        <v>192</v>
      </c>
      <c r="BK52" s="236">
        <v>233</v>
      </c>
      <c r="BL52" s="236">
        <v>161</v>
      </c>
      <c r="BM52" s="236">
        <v>138</v>
      </c>
      <c r="BN52" s="236">
        <v>176</v>
      </c>
      <c r="BO52" s="236">
        <v>155</v>
      </c>
      <c r="BP52" s="236">
        <v>134</v>
      </c>
      <c r="BQ52" s="236">
        <v>152</v>
      </c>
      <c r="BR52" s="236">
        <v>148</v>
      </c>
      <c r="BS52" s="236">
        <v>125</v>
      </c>
      <c r="BT52" s="236">
        <v>123</v>
      </c>
      <c r="BU52" s="236">
        <v>168</v>
      </c>
      <c r="BV52" s="236">
        <v>144</v>
      </c>
      <c r="BW52" s="236">
        <v>183</v>
      </c>
      <c r="BX52" s="236">
        <v>118</v>
      </c>
      <c r="BY52" s="236">
        <v>133</v>
      </c>
      <c r="BZ52" s="236">
        <v>145</v>
      </c>
      <c r="CA52" s="236">
        <v>128</v>
      </c>
      <c r="CB52" s="236">
        <v>135</v>
      </c>
      <c r="CC52" s="236">
        <v>132</v>
      </c>
      <c r="CD52" s="236">
        <v>146</v>
      </c>
      <c r="CE52" s="236">
        <v>143</v>
      </c>
      <c r="CF52" s="236">
        <v>122</v>
      </c>
      <c r="CG52" s="236">
        <v>112</v>
      </c>
      <c r="CH52" s="236">
        <v>146</v>
      </c>
      <c r="CI52" s="236">
        <v>183</v>
      </c>
      <c r="CJ52" s="236">
        <v>131</v>
      </c>
      <c r="CK52" s="236">
        <v>138</v>
      </c>
      <c r="CL52" s="236">
        <v>145</v>
      </c>
      <c r="CM52" s="236">
        <v>150</v>
      </c>
      <c r="CN52" s="236">
        <v>157</v>
      </c>
      <c r="CO52" s="236">
        <v>178</v>
      </c>
      <c r="CP52" s="236">
        <v>164</v>
      </c>
      <c r="CQ52" s="236">
        <v>182</v>
      </c>
      <c r="CR52" s="236">
        <v>168</v>
      </c>
      <c r="CS52" s="236">
        <v>183</v>
      </c>
      <c r="CT52" s="236">
        <v>183</v>
      </c>
      <c r="CU52" s="236">
        <v>184</v>
      </c>
      <c r="CV52" s="236">
        <v>183</v>
      </c>
      <c r="CW52" s="236">
        <v>180</v>
      </c>
      <c r="CX52" s="236">
        <v>184</v>
      </c>
      <c r="CY52" s="236">
        <v>173</v>
      </c>
      <c r="CZ52" s="236">
        <v>188</v>
      </c>
      <c r="DA52" s="236">
        <v>161</v>
      </c>
      <c r="DB52" s="236">
        <v>196</v>
      </c>
      <c r="DC52" s="236">
        <v>186</v>
      </c>
      <c r="DD52" s="236">
        <v>167</v>
      </c>
      <c r="DE52" s="236">
        <v>191</v>
      </c>
      <c r="DF52" s="236">
        <v>213</v>
      </c>
      <c r="DG52" s="236">
        <v>242</v>
      </c>
      <c r="DH52" s="236">
        <v>209</v>
      </c>
      <c r="DI52" s="236">
        <v>183</v>
      </c>
      <c r="DJ52" s="236">
        <v>201</v>
      </c>
      <c r="DK52" s="236">
        <v>192</v>
      </c>
      <c r="DL52" s="236">
        <v>218</v>
      </c>
      <c r="DM52" s="236">
        <v>195</v>
      </c>
      <c r="DN52" s="236">
        <v>220</v>
      </c>
      <c r="DO52" s="236">
        <v>216</v>
      </c>
      <c r="DP52" s="236">
        <v>208</v>
      </c>
      <c r="DQ52" s="236">
        <v>238</v>
      </c>
      <c r="DR52" s="236">
        <v>250</v>
      </c>
      <c r="DS52" s="236">
        <v>266</v>
      </c>
      <c r="DT52" s="236">
        <v>222</v>
      </c>
      <c r="DU52" s="236">
        <v>237</v>
      </c>
      <c r="DV52" s="236">
        <v>224</v>
      </c>
      <c r="DW52" s="236">
        <v>210</v>
      </c>
      <c r="DX52" s="236">
        <v>177</v>
      </c>
      <c r="DY52" s="236">
        <v>189</v>
      </c>
      <c r="DZ52" s="236">
        <v>222</v>
      </c>
      <c r="EA52" s="236">
        <v>199</v>
      </c>
      <c r="EB52" s="236">
        <v>218</v>
      </c>
      <c r="EC52" s="236">
        <v>216</v>
      </c>
      <c r="ED52" s="236">
        <v>232</v>
      </c>
      <c r="EE52" s="236">
        <v>339</v>
      </c>
      <c r="EF52" s="236">
        <v>209</v>
      </c>
      <c r="EG52" s="236">
        <v>210</v>
      </c>
      <c r="EH52" s="236">
        <v>231</v>
      </c>
      <c r="EI52" s="236">
        <v>270</v>
      </c>
      <c r="EJ52" s="236">
        <v>234</v>
      </c>
      <c r="EK52" s="236">
        <v>242</v>
      </c>
      <c r="EL52" s="236">
        <v>263</v>
      </c>
      <c r="EM52" s="236">
        <v>249</v>
      </c>
      <c r="EN52" s="236">
        <v>266</v>
      </c>
      <c r="EO52" s="236">
        <v>260</v>
      </c>
      <c r="EP52" s="236">
        <v>284</v>
      </c>
      <c r="EQ52" s="236">
        <v>355</v>
      </c>
      <c r="ER52" s="236">
        <v>282</v>
      </c>
      <c r="ES52" s="236">
        <v>283</v>
      </c>
      <c r="ET52" s="236">
        <v>178</v>
      </c>
      <c r="EU52" s="236">
        <v>152</v>
      </c>
      <c r="EV52" s="236">
        <v>185</v>
      </c>
      <c r="EW52" s="236">
        <v>202</v>
      </c>
      <c r="EX52" s="236">
        <v>187</v>
      </c>
      <c r="EY52" s="236">
        <v>179</v>
      </c>
      <c r="EZ52" s="236">
        <v>197</v>
      </c>
      <c r="FA52" s="236">
        <v>198</v>
      </c>
      <c r="FB52" s="236">
        <v>226</v>
      </c>
      <c r="FC52" s="236">
        <v>272</v>
      </c>
      <c r="FD52" s="236">
        <v>197</v>
      </c>
      <c r="FE52" s="236">
        <v>241</v>
      </c>
      <c r="FF52" s="236">
        <v>249</v>
      </c>
      <c r="FG52" s="236">
        <v>230</v>
      </c>
      <c r="FH52" s="236">
        <v>239</v>
      </c>
      <c r="FI52" s="236">
        <v>262</v>
      </c>
      <c r="FJ52" s="236">
        <v>236</v>
      </c>
      <c r="FK52" s="236">
        <v>241</v>
      </c>
      <c r="FL52" s="236">
        <v>210</v>
      </c>
      <c r="FM52" s="236">
        <v>259</v>
      </c>
      <c r="FN52" s="236">
        <v>277</v>
      </c>
      <c r="FO52" s="236">
        <v>335</v>
      </c>
      <c r="FP52" s="236">
        <v>259</v>
      </c>
      <c r="FQ52" s="236">
        <v>258</v>
      </c>
      <c r="FR52" s="236">
        <v>249</v>
      </c>
      <c r="FS52" s="236">
        <v>265</v>
      </c>
      <c r="FT52" s="236">
        <v>267</v>
      </c>
      <c r="FU52" s="236">
        <v>296</v>
      </c>
      <c r="FV52" s="236">
        <v>260</v>
      </c>
      <c r="FW52" s="236">
        <v>267</v>
      </c>
      <c r="FX52" s="236">
        <v>273</v>
      </c>
      <c r="FY52" s="236">
        <v>266</v>
      </c>
      <c r="FZ52" s="236">
        <v>277</v>
      </c>
      <c r="GA52" s="236">
        <v>326</v>
      </c>
      <c r="GB52" s="236">
        <v>256</v>
      </c>
      <c r="GC52" s="236">
        <v>234</v>
      </c>
      <c r="GD52" s="325">
        <f t="shared" si="1"/>
        <v>517</v>
      </c>
      <c r="GE52" s="325">
        <f t="shared" si="2"/>
        <v>490</v>
      </c>
      <c r="GF52" s="278">
        <f t="shared" si="3"/>
        <v>2541</v>
      </c>
      <c r="GG52" s="278">
        <f t="shared" si="5"/>
        <v>2976</v>
      </c>
      <c r="GH52" s="278">
        <f t="shared" si="4"/>
        <v>3263</v>
      </c>
      <c r="GJ52" s="266"/>
    </row>
    <row r="53" spans="1:192" s="117" customFormat="1" ht="25.5">
      <c r="A53" s="177" t="str">
        <f>IF(I!$A$1=1,B53,C53)</f>
        <v>Науково-дослідні та дослідно-конструкторські послуги</v>
      </c>
      <c r="B53" s="215" t="s">
        <v>96</v>
      </c>
      <c r="C53" s="215" t="s">
        <v>187</v>
      </c>
      <c r="D53" s="278">
        <v>42</v>
      </c>
      <c r="E53" s="278">
        <v>46</v>
      </c>
      <c r="F53" s="278">
        <v>37</v>
      </c>
      <c r="G53" s="278">
        <v>35</v>
      </c>
      <c r="H53" s="278">
        <v>40</v>
      </c>
      <c r="I53" s="278">
        <v>68</v>
      </c>
      <c r="J53" s="278">
        <v>37</v>
      </c>
      <c r="K53" s="278">
        <v>42</v>
      </c>
      <c r="L53" s="278">
        <v>27</v>
      </c>
      <c r="M53" s="278">
        <v>29</v>
      </c>
      <c r="N53" s="278">
        <v>25</v>
      </c>
      <c r="O53" s="278">
        <v>62</v>
      </c>
      <c r="P53" s="278">
        <v>37</v>
      </c>
      <c r="Q53" s="278">
        <v>60</v>
      </c>
      <c r="R53" s="278">
        <v>46</v>
      </c>
      <c r="S53" s="278">
        <v>35</v>
      </c>
      <c r="T53" s="278">
        <v>30</v>
      </c>
      <c r="U53" s="278">
        <v>35</v>
      </c>
      <c r="V53" s="278">
        <v>33</v>
      </c>
      <c r="W53" s="278">
        <v>37</v>
      </c>
      <c r="X53" s="278">
        <v>26</v>
      </c>
      <c r="Y53" s="278">
        <v>44</v>
      </c>
      <c r="Z53" s="278">
        <v>56</v>
      </c>
      <c r="AA53" s="278">
        <v>87</v>
      </c>
      <c r="AB53" s="278">
        <v>48</v>
      </c>
      <c r="AC53" s="278">
        <v>80</v>
      </c>
      <c r="AD53" s="278">
        <v>48</v>
      </c>
      <c r="AE53" s="278">
        <v>46</v>
      </c>
      <c r="AF53" s="278">
        <v>40</v>
      </c>
      <c r="AG53" s="278">
        <v>30</v>
      </c>
      <c r="AH53" s="278">
        <v>44</v>
      </c>
      <c r="AI53" s="278">
        <v>43</v>
      </c>
      <c r="AJ53" s="278">
        <v>46</v>
      </c>
      <c r="AK53" s="278">
        <v>40</v>
      </c>
      <c r="AL53" s="278">
        <v>37</v>
      </c>
      <c r="AM53" s="278">
        <v>65</v>
      </c>
      <c r="AN53" s="278">
        <v>38</v>
      </c>
      <c r="AO53" s="278">
        <v>54</v>
      </c>
      <c r="AP53" s="278">
        <v>79</v>
      </c>
      <c r="AQ53" s="278">
        <v>30</v>
      </c>
      <c r="AR53" s="278">
        <v>42</v>
      </c>
      <c r="AS53" s="278">
        <v>31</v>
      </c>
      <c r="AT53" s="278">
        <v>60</v>
      </c>
      <c r="AU53" s="278">
        <v>60</v>
      </c>
      <c r="AV53" s="278">
        <v>34</v>
      </c>
      <c r="AW53" s="278">
        <v>31</v>
      </c>
      <c r="AX53" s="278">
        <v>50</v>
      </c>
      <c r="AY53" s="278">
        <v>72</v>
      </c>
      <c r="AZ53" s="278">
        <v>55</v>
      </c>
      <c r="BA53" s="278">
        <v>59</v>
      </c>
      <c r="BB53" s="278">
        <v>34</v>
      </c>
      <c r="BC53" s="278">
        <v>27</v>
      </c>
      <c r="BD53" s="278">
        <v>34</v>
      </c>
      <c r="BE53" s="278">
        <v>25</v>
      </c>
      <c r="BF53" s="278">
        <v>39</v>
      </c>
      <c r="BG53" s="278">
        <v>34</v>
      </c>
      <c r="BH53" s="278">
        <v>29</v>
      </c>
      <c r="BI53" s="278">
        <v>22</v>
      </c>
      <c r="BJ53" s="278">
        <v>47</v>
      </c>
      <c r="BK53" s="278">
        <v>35</v>
      </c>
      <c r="BL53" s="278">
        <v>31</v>
      </c>
      <c r="BM53" s="278">
        <v>17</v>
      </c>
      <c r="BN53" s="278">
        <v>56</v>
      </c>
      <c r="BO53" s="278">
        <v>37</v>
      </c>
      <c r="BP53" s="278">
        <v>20</v>
      </c>
      <c r="BQ53" s="278">
        <v>21</v>
      </c>
      <c r="BR53" s="278">
        <v>35</v>
      </c>
      <c r="BS53" s="278">
        <v>15</v>
      </c>
      <c r="BT53" s="278">
        <v>16</v>
      </c>
      <c r="BU53" s="278">
        <v>40</v>
      </c>
      <c r="BV53" s="278">
        <v>35</v>
      </c>
      <c r="BW53" s="278">
        <v>26</v>
      </c>
      <c r="BX53" s="278">
        <v>16</v>
      </c>
      <c r="BY53" s="278">
        <v>15</v>
      </c>
      <c r="BZ53" s="278">
        <v>23</v>
      </c>
      <c r="CA53" s="278">
        <v>13</v>
      </c>
      <c r="CB53" s="278">
        <v>33</v>
      </c>
      <c r="CC53" s="278">
        <v>25</v>
      </c>
      <c r="CD53" s="278">
        <v>18</v>
      </c>
      <c r="CE53" s="278">
        <v>29</v>
      </c>
      <c r="CF53" s="278">
        <v>17</v>
      </c>
      <c r="CG53" s="278">
        <v>13</v>
      </c>
      <c r="CH53" s="278">
        <v>17</v>
      </c>
      <c r="CI53" s="278">
        <v>37</v>
      </c>
      <c r="CJ53" s="278">
        <v>14</v>
      </c>
      <c r="CK53" s="278">
        <v>18</v>
      </c>
      <c r="CL53" s="278">
        <v>17</v>
      </c>
      <c r="CM53" s="278">
        <v>13</v>
      </c>
      <c r="CN53" s="278">
        <v>26</v>
      </c>
      <c r="CO53" s="278">
        <v>35</v>
      </c>
      <c r="CP53" s="278">
        <v>21</v>
      </c>
      <c r="CQ53" s="278">
        <v>30</v>
      </c>
      <c r="CR53" s="278">
        <v>19</v>
      </c>
      <c r="CS53" s="278">
        <v>24</v>
      </c>
      <c r="CT53" s="278">
        <v>24</v>
      </c>
      <c r="CU53" s="278">
        <v>25</v>
      </c>
      <c r="CV53" s="278">
        <v>16</v>
      </c>
      <c r="CW53" s="278">
        <v>22</v>
      </c>
      <c r="CX53" s="278">
        <v>18</v>
      </c>
      <c r="CY53" s="278">
        <v>18</v>
      </c>
      <c r="CZ53" s="278">
        <v>19</v>
      </c>
      <c r="DA53" s="278">
        <v>15</v>
      </c>
      <c r="DB53" s="278">
        <v>21</v>
      </c>
      <c r="DC53" s="278">
        <v>18</v>
      </c>
      <c r="DD53" s="278">
        <v>15</v>
      </c>
      <c r="DE53" s="278">
        <v>17</v>
      </c>
      <c r="DF53" s="278">
        <v>22</v>
      </c>
      <c r="DG53" s="278">
        <v>23</v>
      </c>
      <c r="DH53" s="278">
        <v>20</v>
      </c>
      <c r="DI53" s="278">
        <v>26</v>
      </c>
      <c r="DJ53" s="278">
        <v>18</v>
      </c>
      <c r="DK53" s="278">
        <v>21</v>
      </c>
      <c r="DL53" s="278">
        <v>24</v>
      </c>
      <c r="DM53" s="278">
        <v>20</v>
      </c>
      <c r="DN53" s="278">
        <v>21</v>
      </c>
      <c r="DO53" s="278">
        <v>30</v>
      </c>
      <c r="DP53" s="278">
        <v>26</v>
      </c>
      <c r="DQ53" s="278">
        <v>20</v>
      </c>
      <c r="DR53" s="278">
        <v>43</v>
      </c>
      <c r="DS53" s="278">
        <v>29</v>
      </c>
      <c r="DT53" s="278">
        <v>25</v>
      </c>
      <c r="DU53" s="278">
        <v>28</v>
      </c>
      <c r="DV53" s="278">
        <v>16</v>
      </c>
      <c r="DW53" s="278">
        <v>21</v>
      </c>
      <c r="DX53" s="278">
        <v>17</v>
      </c>
      <c r="DY53" s="278">
        <v>16</v>
      </c>
      <c r="DZ53" s="278">
        <v>18</v>
      </c>
      <c r="EA53" s="278">
        <v>16</v>
      </c>
      <c r="EB53" s="278">
        <v>36</v>
      </c>
      <c r="EC53" s="278">
        <v>18</v>
      </c>
      <c r="ED53" s="278">
        <v>18</v>
      </c>
      <c r="EE53" s="278">
        <v>46</v>
      </c>
      <c r="EF53" s="278">
        <v>17</v>
      </c>
      <c r="EG53" s="278">
        <v>17</v>
      </c>
      <c r="EH53" s="278">
        <v>21</v>
      </c>
      <c r="EI53" s="278">
        <v>25</v>
      </c>
      <c r="EJ53" s="278">
        <v>18</v>
      </c>
      <c r="EK53" s="278">
        <v>20</v>
      </c>
      <c r="EL53" s="278">
        <v>24</v>
      </c>
      <c r="EM53" s="278">
        <v>20</v>
      </c>
      <c r="EN53" s="278">
        <v>21</v>
      </c>
      <c r="EO53" s="278">
        <v>21</v>
      </c>
      <c r="EP53" s="278">
        <v>20</v>
      </c>
      <c r="EQ53" s="278">
        <v>31</v>
      </c>
      <c r="ER53" s="278">
        <v>26</v>
      </c>
      <c r="ES53" s="278">
        <v>24</v>
      </c>
      <c r="ET53" s="278">
        <v>17</v>
      </c>
      <c r="EU53" s="278">
        <v>16</v>
      </c>
      <c r="EV53" s="278">
        <v>20</v>
      </c>
      <c r="EW53" s="278">
        <v>17</v>
      </c>
      <c r="EX53" s="278">
        <v>11</v>
      </c>
      <c r="EY53" s="278">
        <v>17</v>
      </c>
      <c r="EZ53" s="278">
        <v>18</v>
      </c>
      <c r="FA53" s="278">
        <v>13</v>
      </c>
      <c r="FB53" s="278">
        <v>20</v>
      </c>
      <c r="FC53" s="278">
        <v>24</v>
      </c>
      <c r="FD53" s="278">
        <v>24</v>
      </c>
      <c r="FE53" s="278">
        <v>26</v>
      </c>
      <c r="FF53" s="278">
        <v>20</v>
      </c>
      <c r="FG53" s="278">
        <v>19</v>
      </c>
      <c r="FH53" s="278">
        <v>22</v>
      </c>
      <c r="FI53" s="278">
        <v>27</v>
      </c>
      <c r="FJ53" s="278">
        <v>25</v>
      </c>
      <c r="FK53" s="278">
        <v>21</v>
      </c>
      <c r="FL53" s="278">
        <v>18</v>
      </c>
      <c r="FM53" s="278">
        <v>22</v>
      </c>
      <c r="FN53" s="278">
        <v>34</v>
      </c>
      <c r="FO53" s="278">
        <v>27</v>
      </c>
      <c r="FP53" s="278">
        <v>21</v>
      </c>
      <c r="FQ53" s="278">
        <v>22</v>
      </c>
      <c r="FR53" s="278">
        <v>27</v>
      </c>
      <c r="FS53" s="278">
        <v>19</v>
      </c>
      <c r="FT53" s="278">
        <v>19</v>
      </c>
      <c r="FU53" s="278">
        <v>20</v>
      </c>
      <c r="FV53" s="278">
        <v>22</v>
      </c>
      <c r="FW53" s="278">
        <v>17</v>
      </c>
      <c r="FX53" s="278">
        <v>16</v>
      </c>
      <c r="FY53" s="278">
        <v>17</v>
      </c>
      <c r="FZ53" s="278">
        <v>16</v>
      </c>
      <c r="GA53" s="278">
        <v>23</v>
      </c>
      <c r="GB53" s="278">
        <v>18</v>
      </c>
      <c r="GC53" s="278">
        <v>17</v>
      </c>
      <c r="GD53" s="325">
        <f t="shared" si="1"/>
        <v>43</v>
      </c>
      <c r="GE53" s="325">
        <f t="shared" si="2"/>
        <v>35</v>
      </c>
      <c r="GF53" s="278">
        <f t="shared" si="3"/>
        <v>223</v>
      </c>
      <c r="GG53" s="278">
        <f t="shared" si="5"/>
        <v>285</v>
      </c>
      <c r="GH53" s="278">
        <f t="shared" si="4"/>
        <v>239</v>
      </c>
      <c r="GJ53" s="266"/>
    </row>
    <row r="54" spans="1:192" s="117" customFormat="1" ht="25.5">
      <c r="A54" s="177" t="str">
        <f>IF(I!$A$1=1,B54,C54)</f>
        <v>Професійні послуги та консультаційні послуги з управління</v>
      </c>
      <c r="B54" s="215" t="s">
        <v>97</v>
      </c>
      <c r="C54" s="215" t="s">
        <v>188</v>
      </c>
      <c r="D54" s="278">
        <v>41</v>
      </c>
      <c r="E54" s="278">
        <v>32</v>
      </c>
      <c r="F54" s="278">
        <v>41</v>
      </c>
      <c r="G54" s="278">
        <v>40</v>
      </c>
      <c r="H54" s="278">
        <v>36</v>
      </c>
      <c r="I54" s="278">
        <v>47</v>
      </c>
      <c r="J54" s="278">
        <v>44</v>
      </c>
      <c r="K54" s="278">
        <v>37</v>
      </c>
      <c r="L54" s="278">
        <v>47</v>
      </c>
      <c r="M54" s="278">
        <v>51</v>
      </c>
      <c r="N54" s="278">
        <v>53</v>
      </c>
      <c r="O54" s="278">
        <v>61</v>
      </c>
      <c r="P54" s="278">
        <v>41</v>
      </c>
      <c r="Q54" s="278">
        <v>44</v>
      </c>
      <c r="R54" s="278">
        <v>62</v>
      </c>
      <c r="S54" s="278">
        <v>49</v>
      </c>
      <c r="T54" s="278">
        <v>62</v>
      </c>
      <c r="U54" s="278">
        <v>58</v>
      </c>
      <c r="V54" s="278">
        <v>47</v>
      </c>
      <c r="W54" s="278">
        <v>52</v>
      </c>
      <c r="X54" s="278">
        <v>51</v>
      </c>
      <c r="Y54" s="278">
        <v>54</v>
      </c>
      <c r="Z54" s="278">
        <v>55</v>
      </c>
      <c r="AA54" s="278">
        <v>67</v>
      </c>
      <c r="AB54" s="278">
        <v>48</v>
      </c>
      <c r="AC54" s="278">
        <v>66</v>
      </c>
      <c r="AD54" s="278">
        <v>67</v>
      </c>
      <c r="AE54" s="278">
        <v>57</v>
      </c>
      <c r="AF54" s="278">
        <v>68</v>
      </c>
      <c r="AG54" s="278">
        <v>55</v>
      </c>
      <c r="AH54" s="278">
        <v>68</v>
      </c>
      <c r="AI54" s="278">
        <v>52</v>
      </c>
      <c r="AJ54" s="278">
        <v>49</v>
      </c>
      <c r="AK54" s="278">
        <v>66</v>
      </c>
      <c r="AL54" s="278">
        <v>61</v>
      </c>
      <c r="AM54" s="278">
        <v>96</v>
      </c>
      <c r="AN54" s="278">
        <v>64</v>
      </c>
      <c r="AO54" s="278">
        <v>60</v>
      </c>
      <c r="AP54" s="278">
        <v>72</v>
      </c>
      <c r="AQ54" s="278">
        <v>76</v>
      </c>
      <c r="AR54" s="278">
        <v>69</v>
      </c>
      <c r="AS54" s="278">
        <v>60</v>
      </c>
      <c r="AT54" s="278">
        <v>75</v>
      </c>
      <c r="AU54" s="278">
        <v>77</v>
      </c>
      <c r="AV54" s="278">
        <v>65</v>
      </c>
      <c r="AW54" s="278">
        <v>85</v>
      </c>
      <c r="AX54" s="278">
        <v>81</v>
      </c>
      <c r="AY54" s="278">
        <v>108</v>
      </c>
      <c r="AZ54" s="278">
        <v>71</v>
      </c>
      <c r="BA54" s="278">
        <v>69</v>
      </c>
      <c r="BB54" s="278">
        <v>74</v>
      </c>
      <c r="BC54" s="278">
        <v>62</v>
      </c>
      <c r="BD54" s="278">
        <v>56</v>
      </c>
      <c r="BE54" s="278">
        <v>56</v>
      </c>
      <c r="BF54" s="278">
        <v>68</v>
      </c>
      <c r="BG54" s="278">
        <v>54</v>
      </c>
      <c r="BH54" s="278">
        <v>52</v>
      </c>
      <c r="BI54" s="278">
        <v>56</v>
      </c>
      <c r="BJ54" s="278">
        <v>52</v>
      </c>
      <c r="BK54" s="278">
        <v>57</v>
      </c>
      <c r="BL54" s="278">
        <v>49</v>
      </c>
      <c r="BM54" s="278">
        <v>46</v>
      </c>
      <c r="BN54" s="278">
        <v>39</v>
      </c>
      <c r="BO54" s="278">
        <v>37</v>
      </c>
      <c r="BP54" s="278">
        <v>40</v>
      </c>
      <c r="BQ54" s="278">
        <v>47</v>
      </c>
      <c r="BR54" s="278">
        <v>44</v>
      </c>
      <c r="BS54" s="278">
        <v>37</v>
      </c>
      <c r="BT54" s="278">
        <v>36</v>
      </c>
      <c r="BU54" s="278">
        <v>41</v>
      </c>
      <c r="BV54" s="278">
        <v>42</v>
      </c>
      <c r="BW54" s="278">
        <v>50</v>
      </c>
      <c r="BX54" s="278">
        <v>40</v>
      </c>
      <c r="BY54" s="278">
        <v>47</v>
      </c>
      <c r="BZ54" s="278">
        <v>39</v>
      </c>
      <c r="CA54" s="278">
        <v>39</v>
      </c>
      <c r="CB54" s="278">
        <v>38</v>
      </c>
      <c r="CC54" s="278">
        <v>36</v>
      </c>
      <c r="CD54" s="278">
        <v>48</v>
      </c>
      <c r="CE54" s="278">
        <v>42</v>
      </c>
      <c r="CF54" s="278">
        <v>36</v>
      </c>
      <c r="CG54" s="278">
        <v>35</v>
      </c>
      <c r="CH54" s="278">
        <v>47</v>
      </c>
      <c r="CI54" s="278">
        <v>54</v>
      </c>
      <c r="CJ54" s="278">
        <v>50</v>
      </c>
      <c r="CK54" s="278">
        <v>44</v>
      </c>
      <c r="CL54" s="278">
        <v>44</v>
      </c>
      <c r="CM54" s="278">
        <v>51</v>
      </c>
      <c r="CN54" s="278">
        <v>47</v>
      </c>
      <c r="CO54" s="278">
        <v>39</v>
      </c>
      <c r="CP54" s="278">
        <v>47</v>
      </c>
      <c r="CQ54" s="278">
        <v>53</v>
      </c>
      <c r="CR54" s="278">
        <v>46</v>
      </c>
      <c r="CS54" s="278">
        <v>57</v>
      </c>
      <c r="CT54" s="278">
        <v>57</v>
      </c>
      <c r="CU54" s="278">
        <v>57</v>
      </c>
      <c r="CV54" s="278">
        <v>65</v>
      </c>
      <c r="CW54" s="278">
        <v>64</v>
      </c>
      <c r="CX54" s="278">
        <v>80</v>
      </c>
      <c r="CY54" s="278">
        <v>71</v>
      </c>
      <c r="CZ54" s="278">
        <v>66</v>
      </c>
      <c r="DA54" s="278">
        <v>58</v>
      </c>
      <c r="DB54" s="278">
        <v>76</v>
      </c>
      <c r="DC54" s="278">
        <v>69</v>
      </c>
      <c r="DD54" s="278">
        <v>58</v>
      </c>
      <c r="DE54" s="278">
        <v>69</v>
      </c>
      <c r="DF54" s="278">
        <v>73</v>
      </c>
      <c r="DG54" s="278">
        <v>90</v>
      </c>
      <c r="DH54" s="278">
        <v>78</v>
      </c>
      <c r="DI54" s="278">
        <v>62</v>
      </c>
      <c r="DJ54" s="278">
        <v>75</v>
      </c>
      <c r="DK54" s="278">
        <v>72</v>
      </c>
      <c r="DL54" s="278">
        <v>83</v>
      </c>
      <c r="DM54" s="278">
        <v>70</v>
      </c>
      <c r="DN54" s="278">
        <v>85</v>
      </c>
      <c r="DO54" s="278">
        <v>71</v>
      </c>
      <c r="DP54" s="278">
        <v>67</v>
      </c>
      <c r="DQ54" s="278">
        <v>95</v>
      </c>
      <c r="DR54" s="278">
        <v>88</v>
      </c>
      <c r="DS54" s="278">
        <v>110</v>
      </c>
      <c r="DT54" s="278">
        <v>86</v>
      </c>
      <c r="DU54" s="278">
        <v>94</v>
      </c>
      <c r="DV54" s="278">
        <v>88</v>
      </c>
      <c r="DW54" s="278">
        <v>88</v>
      </c>
      <c r="DX54" s="278">
        <v>66</v>
      </c>
      <c r="DY54" s="278">
        <v>75</v>
      </c>
      <c r="DZ54" s="278">
        <v>89</v>
      </c>
      <c r="EA54" s="278">
        <v>74</v>
      </c>
      <c r="EB54" s="278">
        <v>77</v>
      </c>
      <c r="EC54" s="278">
        <v>79</v>
      </c>
      <c r="ED54" s="278">
        <v>87</v>
      </c>
      <c r="EE54" s="278">
        <v>138</v>
      </c>
      <c r="EF54" s="278">
        <v>90</v>
      </c>
      <c r="EG54" s="278">
        <v>85</v>
      </c>
      <c r="EH54" s="278">
        <v>94</v>
      </c>
      <c r="EI54" s="278">
        <v>107</v>
      </c>
      <c r="EJ54" s="278">
        <v>100</v>
      </c>
      <c r="EK54" s="278">
        <v>93</v>
      </c>
      <c r="EL54" s="278">
        <v>113</v>
      </c>
      <c r="EM54" s="278">
        <v>97</v>
      </c>
      <c r="EN54" s="278">
        <v>108</v>
      </c>
      <c r="EO54" s="278">
        <v>113</v>
      </c>
      <c r="EP54" s="278">
        <v>118</v>
      </c>
      <c r="EQ54" s="278">
        <v>131</v>
      </c>
      <c r="ER54" s="278">
        <v>115</v>
      </c>
      <c r="ES54" s="278">
        <v>111</v>
      </c>
      <c r="ET54" s="278">
        <v>68</v>
      </c>
      <c r="EU54" s="278">
        <v>64</v>
      </c>
      <c r="EV54" s="278">
        <v>68</v>
      </c>
      <c r="EW54" s="278">
        <v>71</v>
      </c>
      <c r="EX54" s="278">
        <v>64</v>
      </c>
      <c r="EY54" s="278">
        <v>66</v>
      </c>
      <c r="EZ54" s="278">
        <v>59</v>
      </c>
      <c r="FA54" s="278">
        <v>67</v>
      </c>
      <c r="FB54" s="278">
        <v>61</v>
      </c>
      <c r="FC54" s="278">
        <v>78</v>
      </c>
      <c r="FD54" s="278">
        <v>59</v>
      </c>
      <c r="FE54" s="278">
        <v>68</v>
      </c>
      <c r="FF54" s="278">
        <v>69</v>
      </c>
      <c r="FG54" s="278">
        <v>70</v>
      </c>
      <c r="FH54" s="278">
        <v>73</v>
      </c>
      <c r="FI54" s="278">
        <v>76</v>
      </c>
      <c r="FJ54" s="278">
        <v>73</v>
      </c>
      <c r="FK54" s="278">
        <v>72</v>
      </c>
      <c r="FL54" s="278">
        <v>70</v>
      </c>
      <c r="FM54" s="278">
        <v>76</v>
      </c>
      <c r="FN54" s="278">
        <v>81</v>
      </c>
      <c r="FO54" s="278">
        <v>102</v>
      </c>
      <c r="FP54" s="278">
        <v>88</v>
      </c>
      <c r="FQ54" s="278">
        <v>72</v>
      </c>
      <c r="FR54" s="278">
        <v>79</v>
      </c>
      <c r="FS54" s="278">
        <v>88</v>
      </c>
      <c r="FT54" s="278">
        <v>78</v>
      </c>
      <c r="FU54" s="278">
        <v>84</v>
      </c>
      <c r="FV54" s="278">
        <v>83</v>
      </c>
      <c r="FW54" s="278">
        <v>82</v>
      </c>
      <c r="FX54" s="278">
        <v>85</v>
      </c>
      <c r="FY54" s="278">
        <v>85</v>
      </c>
      <c r="FZ54" s="278">
        <v>92</v>
      </c>
      <c r="GA54" s="278">
        <v>107</v>
      </c>
      <c r="GB54" s="278">
        <v>86</v>
      </c>
      <c r="GC54" s="278">
        <v>85</v>
      </c>
      <c r="GD54" s="325">
        <f t="shared" si="1"/>
        <v>160</v>
      </c>
      <c r="GE54" s="325">
        <f t="shared" si="2"/>
        <v>171</v>
      </c>
      <c r="GF54" s="278">
        <f t="shared" si="3"/>
        <v>892</v>
      </c>
      <c r="GG54" s="278">
        <f t="shared" si="5"/>
        <v>889</v>
      </c>
      <c r="GH54" s="278">
        <f t="shared" si="4"/>
        <v>1023</v>
      </c>
      <c r="GJ54" s="266"/>
    </row>
    <row r="55" spans="1:192" s="117" customFormat="1" ht="25.5">
      <c r="A55" s="177" t="str">
        <f>IF(I!$A$1=1,B55,C55)</f>
        <v>Технічні послуги, послуги з торгівлі та інші ділові послуги</v>
      </c>
      <c r="B55" s="215" t="s">
        <v>98</v>
      </c>
      <c r="C55" s="215" t="s">
        <v>189</v>
      </c>
      <c r="D55" s="278">
        <v>99</v>
      </c>
      <c r="E55" s="278">
        <v>103</v>
      </c>
      <c r="F55" s="278">
        <v>117</v>
      </c>
      <c r="G55" s="278">
        <v>111</v>
      </c>
      <c r="H55" s="278">
        <v>115</v>
      </c>
      <c r="I55" s="278">
        <v>99</v>
      </c>
      <c r="J55" s="278">
        <v>117</v>
      </c>
      <c r="K55" s="278">
        <v>123</v>
      </c>
      <c r="L55" s="278">
        <v>129</v>
      </c>
      <c r="M55" s="278">
        <v>138</v>
      </c>
      <c r="N55" s="278">
        <v>129</v>
      </c>
      <c r="O55" s="278">
        <v>156</v>
      </c>
      <c r="P55" s="278">
        <v>109</v>
      </c>
      <c r="Q55" s="278">
        <v>116</v>
      </c>
      <c r="R55" s="278">
        <v>128</v>
      </c>
      <c r="S55" s="278">
        <v>139</v>
      </c>
      <c r="T55" s="278">
        <v>131</v>
      </c>
      <c r="U55" s="278">
        <v>130</v>
      </c>
      <c r="V55" s="278">
        <v>130</v>
      </c>
      <c r="W55" s="278">
        <v>143</v>
      </c>
      <c r="X55" s="278">
        <v>130</v>
      </c>
      <c r="Y55" s="278">
        <v>142</v>
      </c>
      <c r="Z55" s="278">
        <v>142</v>
      </c>
      <c r="AA55" s="278">
        <v>164</v>
      </c>
      <c r="AB55" s="278">
        <v>138</v>
      </c>
      <c r="AC55" s="278">
        <v>110</v>
      </c>
      <c r="AD55" s="278">
        <v>139</v>
      </c>
      <c r="AE55" s="278">
        <v>140</v>
      </c>
      <c r="AF55" s="278">
        <v>151</v>
      </c>
      <c r="AG55" s="278">
        <v>123</v>
      </c>
      <c r="AH55" s="278">
        <v>137</v>
      </c>
      <c r="AI55" s="278">
        <v>144</v>
      </c>
      <c r="AJ55" s="278">
        <v>122</v>
      </c>
      <c r="AK55" s="278">
        <v>148</v>
      </c>
      <c r="AL55" s="278">
        <v>127</v>
      </c>
      <c r="AM55" s="278">
        <v>152</v>
      </c>
      <c r="AN55" s="278">
        <v>148</v>
      </c>
      <c r="AO55" s="278">
        <v>150</v>
      </c>
      <c r="AP55" s="278">
        <v>149</v>
      </c>
      <c r="AQ55" s="278">
        <v>191</v>
      </c>
      <c r="AR55" s="278">
        <v>142</v>
      </c>
      <c r="AS55" s="278">
        <v>112</v>
      </c>
      <c r="AT55" s="278">
        <v>151</v>
      </c>
      <c r="AU55" s="278">
        <v>148</v>
      </c>
      <c r="AV55" s="278">
        <v>122</v>
      </c>
      <c r="AW55" s="278">
        <v>141</v>
      </c>
      <c r="AX55" s="278">
        <v>145</v>
      </c>
      <c r="AY55" s="278">
        <v>167</v>
      </c>
      <c r="AZ55" s="278">
        <v>123</v>
      </c>
      <c r="BA55" s="278">
        <v>117</v>
      </c>
      <c r="BB55" s="278">
        <v>123</v>
      </c>
      <c r="BC55" s="278">
        <v>107</v>
      </c>
      <c r="BD55" s="278">
        <v>108</v>
      </c>
      <c r="BE55" s="278">
        <v>103</v>
      </c>
      <c r="BF55" s="278">
        <v>118</v>
      </c>
      <c r="BG55" s="278">
        <v>85</v>
      </c>
      <c r="BH55" s="278">
        <v>106</v>
      </c>
      <c r="BI55" s="278">
        <v>104</v>
      </c>
      <c r="BJ55" s="278">
        <v>93</v>
      </c>
      <c r="BK55" s="278">
        <v>141</v>
      </c>
      <c r="BL55" s="278">
        <v>81</v>
      </c>
      <c r="BM55" s="278">
        <v>75</v>
      </c>
      <c r="BN55" s="278">
        <v>81</v>
      </c>
      <c r="BO55" s="278">
        <v>81</v>
      </c>
      <c r="BP55" s="278">
        <v>74</v>
      </c>
      <c r="BQ55" s="278">
        <v>84</v>
      </c>
      <c r="BR55" s="278">
        <v>69</v>
      </c>
      <c r="BS55" s="278">
        <v>73</v>
      </c>
      <c r="BT55" s="278">
        <v>71</v>
      </c>
      <c r="BU55" s="278">
        <v>87</v>
      </c>
      <c r="BV55" s="278">
        <v>67</v>
      </c>
      <c r="BW55" s="278">
        <v>107</v>
      </c>
      <c r="BX55" s="278">
        <v>62</v>
      </c>
      <c r="BY55" s="278">
        <v>71</v>
      </c>
      <c r="BZ55" s="278">
        <v>83</v>
      </c>
      <c r="CA55" s="278">
        <v>76</v>
      </c>
      <c r="CB55" s="278">
        <v>64</v>
      </c>
      <c r="CC55" s="278">
        <v>71</v>
      </c>
      <c r="CD55" s="278">
        <v>80</v>
      </c>
      <c r="CE55" s="278">
        <v>72</v>
      </c>
      <c r="CF55" s="278">
        <v>69</v>
      </c>
      <c r="CG55" s="278">
        <v>64</v>
      </c>
      <c r="CH55" s="278">
        <v>82</v>
      </c>
      <c r="CI55" s="278">
        <v>92</v>
      </c>
      <c r="CJ55" s="278">
        <v>67</v>
      </c>
      <c r="CK55" s="278">
        <v>76</v>
      </c>
      <c r="CL55" s="278">
        <v>84</v>
      </c>
      <c r="CM55" s="278">
        <v>86</v>
      </c>
      <c r="CN55" s="278">
        <v>84</v>
      </c>
      <c r="CO55" s="278">
        <v>104</v>
      </c>
      <c r="CP55" s="278">
        <v>96</v>
      </c>
      <c r="CQ55" s="278">
        <v>99</v>
      </c>
      <c r="CR55" s="278">
        <v>103</v>
      </c>
      <c r="CS55" s="278">
        <v>102</v>
      </c>
      <c r="CT55" s="278">
        <v>102</v>
      </c>
      <c r="CU55" s="278">
        <v>102</v>
      </c>
      <c r="CV55" s="278">
        <v>102</v>
      </c>
      <c r="CW55" s="278">
        <v>94</v>
      </c>
      <c r="CX55" s="278">
        <v>86</v>
      </c>
      <c r="CY55" s="278">
        <v>84</v>
      </c>
      <c r="CZ55" s="278">
        <v>103</v>
      </c>
      <c r="DA55" s="278">
        <v>88</v>
      </c>
      <c r="DB55" s="278">
        <v>99</v>
      </c>
      <c r="DC55" s="278">
        <v>99</v>
      </c>
      <c r="DD55" s="278">
        <v>94</v>
      </c>
      <c r="DE55" s="278">
        <v>105</v>
      </c>
      <c r="DF55" s="278">
        <v>118</v>
      </c>
      <c r="DG55" s="278">
        <v>129</v>
      </c>
      <c r="DH55" s="278">
        <v>111</v>
      </c>
      <c r="DI55" s="278">
        <v>95</v>
      </c>
      <c r="DJ55" s="278">
        <v>108</v>
      </c>
      <c r="DK55" s="278">
        <v>99</v>
      </c>
      <c r="DL55" s="278">
        <v>111</v>
      </c>
      <c r="DM55" s="278">
        <v>105</v>
      </c>
      <c r="DN55" s="278">
        <v>114</v>
      </c>
      <c r="DO55" s="278">
        <v>115</v>
      </c>
      <c r="DP55" s="278">
        <v>115</v>
      </c>
      <c r="DQ55" s="278">
        <v>123</v>
      </c>
      <c r="DR55" s="278">
        <v>119</v>
      </c>
      <c r="DS55" s="278">
        <v>127</v>
      </c>
      <c r="DT55" s="278">
        <v>111</v>
      </c>
      <c r="DU55" s="278">
        <v>115</v>
      </c>
      <c r="DV55" s="278">
        <v>120</v>
      </c>
      <c r="DW55" s="278">
        <v>101</v>
      </c>
      <c r="DX55" s="278">
        <v>94</v>
      </c>
      <c r="DY55" s="278">
        <v>98</v>
      </c>
      <c r="DZ55" s="278">
        <v>115</v>
      </c>
      <c r="EA55" s="278">
        <v>109</v>
      </c>
      <c r="EB55" s="278">
        <v>105</v>
      </c>
      <c r="EC55" s="278">
        <v>119</v>
      </c>
      <c r="ED55" s="278">
        <v>127</v>
      </c>
      <c r="EE55" s="278">
        <v>155</v>
      </c>
      <c r="EF55" s="278">
        <v>102</v>
      </c>
      <c r="EG55" s="278">
        <v>108</v>
      </c>
      <c r="EH55" s="278">
        <v>116</v>
      </c>
      <c r="EI55" s="278">
        <v>138</v>
      </c>
      <c r="EJ55" s="278">
        <v>116</v>
      </c>
      <c r="EK55" s="278">
        <v>129</v>
      </c>
      <c r="EL55" s="278">
        <v>126</v>
      </c>
      <c r="EM55" s="278">
        <v>132</v>
      </c>
      <c r="EN55" s="278">
        <v>137</v>
      </c>
      <c r="EO55" s="278">
        <v>126</v>
      </c>
      <c r="EP55" s="278">
        <v>146</v>
      </c>
      <c r="EQ55" s="278">
        <v>193</v>
      </c>
      <c r="ER55" s="278">
        <v>141</v>
      </c>
      <c r="ES55" s="278">
        <v>148</v>
      </c>
      <c r="ET55" s="278">
        <v>93</v>
      </c>
      <c r="EU55" s="278">
        <v>72</v>
      </c>
      <c r="EV55" s="278">
        <v>97</v>
      </c>
      <c r="EW55" s="278">
        <v>114</v>
      </c>
      <c r="EX55" s="278">
        <v>112</v>
      </c>
      <c r="EY55" s="278">
        <v>96</v>
      </c>
      <c r="EZ55" s="278">
        <v>120</v>
      </c>
      <c r="FA55" s="278">
        <v>118</v>
      </c>
      <c r="FB55" s="278">
        <v>145</v>
      </c>
      <c r="FC55" s="278">
        <v>170</v>
      </c>
      <c r="FD55" s="278">
        <v>114</v>
      </c>
      <c r="FE55" s="278">
        <v>147</v>
      </c>
      <c r="FF55" s="278">
        <v>160</v>
      </c>
      <c r="FG55" s="278">
        <v>141</v>
      </c>
      <c r="FH55" s="278">
        <v>144</v>
      </c>
      <c r="FI55" s="278">
        <v>159</v>
      </c>
      <c r="FJ55" s="278">
        <v>138</v>
      </c>
      <c r="FK55" s="278">
        <v>148</v>
      </c>
      <c r="FL55" s="278">
        <v>122</v>
      </c>
      <c r="FM55" s="278">
        <v>161</v>
      </c>
      <c r="FN55" s="278">
        <v>162</v>
      </c>
      <c r="FO55" s="278">
        <v>206</v>
      </c>
      <c r="FP55" s="278">
        <v>150</v>
      </c>
      <c r="FQ55" s="278">
        <v>164</v>
      </c>
      <c r="FR55" s="278">
        <v>143</v>
      </c>
      <c r="FS55" s="278">
        <v>158</v>
      </c>
      <c r="FT55" s="278">
        <v>170</v>
      </c>
      <c r="FU55" s="278">
        <v>192</v>
      </c>
      <c r="FV55" s="278">
        <v>155</v>
      </c>
      <c r="FW55" s="278">
        <v>168</v>
      </c>
      <c r="FX55" s="278">
        <v>172</v>
      </c>
      <c r="FY55" s="278">
        <v>164</v>
      </c>
      <c r="FZ55" s="278">
        <v>169</v>
      </c>
      <c r="GA55" s="278">
        <v>196</v>
      </c>
      <c r="GB55" s="278">
        <v>152</v>
      </c>
      <c r="GC55" s="278">
        <v>132</v>
      </c>
      <c r="GD55" s="325">
        <f t="shared" si="1"/>
        <v>314</v>
      </c>
      <c r="GE55" s="325">
        <f t="shared" si="2"/>
        <v>284</v>
      </c>
      <c r="GF55" s="278">
        <f t="shared" si="3"/>
        <v>1426</v>
      </c>
      <c r="GG55" s="278">
        <f t="shared" si="5"/>
        <v>1802</v>
      </c>
      <c r="GH55" s="278">
        <f t="shared" si="4"/>
        <v>2001</v>
      </c>
      <c r="GJ55" s="266"/>
    </row>
    <row r="56" spans="1:192" ht="25.5">
      <c r="A56" s="168" t="str">
        <f>IF(I!$A$1=1,B56,C56)</f>
        <v>Послуги приватним особам та послуги в галузі культури та відпочинку</v>
      </c>
      <c r="B56" s="206" t="s">
        <v>99</v>
      </c>
      <c r="C56" s="206" t="s">
        <v>190</v>
      </c>
      <c r="D56" s="236">
        <v>7</v>
      </c>
      <c r="E56" s="236">
        <v>7</v>
      </c>
      <c r="F56" s="236">
        <v>6</v>
      </c>
      <c r="G56" s="236">
        <v>10</v>
      </c>
      <c r="H56" s="236">
        <v>8</v>
      </c>
      <c r="I56" s="236">
        <v>11</v>
      </c>
      <c r="J56" s="236">
        <v>14</v>
      </c>
      <c r="K56" s="236">
        <v>9</v>
      </c>
      <c r="L56" s="236">
        <v>9</v>
      </c>
      <c r="M56" s="236">
        <v>9</v>
      </c>
      <c r="N56" s="236">
        <v>9</v>
      </c>
      <c r="O56" s="236">
        <v>14</v>
      </c>
      <c r="P56" s="236">
        <v>6</v>
      </c>
      <c r="Q56" s="236">
        <v>4</v>
      </c>
      <c r="R56" s="236">
        <v>8</v>
      </c>
      <c r="S56" s="236">
        <v>7</v>
      </c>
      <c r="T56" s="236">
        <v>9</v>
      </c>
      <c r="U56" s="236">
        <v>8</v>
      </c>
      <c r="V56" s="236">
        <v>8</v>
      </c>
      <c r="W56" s="236">
        <v>11</v>
      </c>
      <c r="X56" s="236">
        <v>6</v>
      </c>
      <c r="Y56" s="236">
        <v>5</v>
      </c>
      <c r="Z56" s="236">
        <v>9</v>
      </c>
      <c r="AA56" s="236">
        <v>12</v>
      </c>
      <c r="AB56" s="236">
        <v>4</v>
      </c>
      <c r="AC56" s="236">
        <v>6</v>
      </c>
      <c r="AD56" s="236">
        <v>9</v>
      </c>
      <c r="AE56" s="236">
        <v>8</v>
      </c>
      <c r="AF56" s="236">
        <v>9</v>
      </c>
      <c r="AG56" s="236">
        <v>7</v>
      </c>
      <c r="AH56" s="236">
        <v>11</v>
      </c>
      <c r="AI56" s="236">
        <v>10</v>
      </c>
      <c r="AJ56" s="236">
        <v>8</v>
      </c>
      <c r="AK56" s="236">
        <v>13</v>
      </c>
      <c r="AL56" s="236">
        <v>9</v>
      </c>
      <c r="AM56" s="236">
        <v>25</v>
      </c>
      <c r="AN56" s="236">
        <v>10</v>
      </c>
      <c r="AO56" s="236">
        <v>7</v>
      </c>
      <c r="AP56" s="236">
        <v>8</v>
      </c>
      <c r="AQ56" s="236">
        <v>9</v>
      </c>
      <c r="AR56" s="236">
        <v>8</v>
      </c>
      <c r="AS56" s="236">
        <v>9</v>
      </c>
      <c r="AT56" s="236">
        <v>11</v>
      </c>
      <c r="AU56" s="236">
        <v>11</v>
      </c>
      <c r="AV56" s="236">
        <v>10</v>
      </c>
      <c r="AW56" s="236">
        <v>11</v>
      </c>
      <c r="AX56" s="236">
        <v>10</v>
      </c>
      <c r="AY56" s="236">
        <v>10</v>
      </c>
      <c r="AZ56" s="236">
        <v>8</v>
      </c>
      <c r="BA56" s="236">
        <v>7</v>
      </c>
      <c r="BB56" s="236">
        <v>5</v>
      </c>
      <c r="BC56" s="236">
        <v>8</v>
      </c>
      <c r="BD56" s="236">
        <v>5</v>
      </c>
      <c r="BE56" s="236">
        <v>5</v>
      </c>
      <c r="BF56" s="236">
        <v>4</v>
      </c>
      <c r="BG56" s="236">
        <v>5</v>
      </c>
      <c r="BH56" s="236">
        <v>4</v>
      </c>
      <c r="BI56" s="236">
        <v>5</v>
      </c>
      <c r="BJ56" s="236">
        <v>3</v>
      </c>
      <c r="BK56" s="236">
        <v>5</v>
      </c>
      <c r="BL56" s="236">
        <v>5</v>
      </c>
      <c r="BM56" s="236">
        <v>3</v>
      </c>
      <c r="BN56" s="236">
        <v>3</v>
      </c>
      <c r="BO56" s="236">
        <v>2</v>
      </c>
      <c r="BP56" s="236">
        <v>2</v>
      </c>
      <c r="BQ56" s="236">
        <v>4</v>
      </c>
      <c r="BR56" s="236">
        <v>2</v>
      </c>
      <c r="BS56" s="236">
        <v>2</v>
      </c>
      <c r="BT56" s="236">
        <v>5</v>
      </c>
      <c r="BU56" s="236">
        <v>2</v>
      </c>
      <c r="BV56" s="236">
        <v>3</v>
      </c>
      <c r="BW56" s="236">
        <v>6</v>
      </c>
      <c r="BX56" s="236">
        <v>2</v>
      </c>
      <c r="BY56" s="236">
        <v>2</v>
      </c>
      <c r="BZ56" s="236">
        <v>5</v>
      </c>
      <c r="CA56" s="236">
        <v>2</v>
      </c>
      <c r="CB56" s="236">
        <v>2</v>
      </c>
      <c r="CC56" s="236">
        <v>3</v>
      </c>
      <c r="CD56" s="236">
        <v>3</v>
      </c>
      <c r="CE56" s="236">
        <v>5</v>
      </c>
      <c r="CF56" s="236">
        <v>2</v>
      </c>
      <c r="CG56" s="236">
        <v>3</v>
      </c>
      <c r="CH56" s="236">
        <v>3</v>
      </c>
      <c r="CI56" s="236">
        <v>4</v>
      </c>
      <c r="CJ56" s="236">
        <v>3</v>
      </c>
      <c r="CK56" s="236">
        <v>3</v>
      </c>
      <c r="CL56" s="236">
        <v>3</v>
      </c>
      <c r="CM56" s="236">
        <v>3</v>
      </c>
      <c r="CN56" s="236">
        <v>3</v>
      </c>
      <c r="CO56" s="236">
        <v>2</v>
      </c>
      <c r="CP56" s="236">
        <v>3</v>
      </c>
      <c r="CQ56" s="236">
        <v>3</v>
      </c>
      <c r="CR56" s="236">
        <v>3</v>
      </c>
      <c r="CS56" s="236">
        <v>4</v>
      </c>
      <c r="CT56" s="236">
        <v>4</v>
      </c>
      <c r="CU56" s="236">
        <v>3</v>
      </c>
      <c r="CV56" s="236">
        <v>3</v>
      </c>
      <c r="CW56" s="236">
        <v>3</v>
      </c>
      <c r="CX56" s="236">
        <v>4</v>
      </c>
      <c r="CY56" s="236">
        <v>4</v>
      </c>
      <c r="CZ56" s="236">
        <v>4</v>
      </c>
      <c r="DA56" s="236">
        <v>5</v>
      </c>
      <c r="DB56" s="236">
        <v>4</v>
      </c>
      <c r="DC56" s="236">
        <v>5</v>
      </c>
      <c r="DD56" s="236">
        <v>5</v>
      </c>
      <c r="DE56" s="236">
        <v>5</v>
      </c>
      <c r="DF56" s="236">
        <v>4</v>
      </c>
      <c r="DG56" s="236">
        <v>6</v>
      </c>
      <c r="DH56" s="236">
        <v>5</v>
      </c>
      <c r="DI56" s="236">
        <v>4</v>
      </c>
      <c r="DJ56" s="236">
        <v>4</v>
      </c>
      <c r="DK56" s="236">
        <v>4</v>
      </c>
      <c r="DL56" s="236">
        <v>6</v>
      </c>
      <c r="DM56" s="236">
        <v>6</v>
      </c>
      <c r="DN56" s="236">
        <v>6</v>
      </c>
      <c r="DO56" s="236">
        <v>6</v>
      </c>
      <c r="DP56" s="236">
        <v>6</v>
      </c>
      <c r="DQ56" s="236">
        <v>6</v>
      </c>
      <c r="DR56" s="236">
        <v>5</v>
      </c>
      <c r="DS56" s="236">
        <v>8</v>
      </c>
      <c r="DT56" s="236">
        <v>6</v>
      </c>
      <c r="DU56" s="236">
        <v>5</v>
      </c>
      <c r="DV56" s="236">
        <v>4</v>
      </c>
      <c r="DW56" s="236">
        <v>5</v>
      </c>
      <c r="DX56" s="236">
        <v>3</v>
      </c>
      <c r="DY56" s="236">
        <v>4</v>
      </c>
      <c r="DZ56" s="236">
        <v>6</v>
      </c>
      <c r="EA56" s="236">
        <v>6</v>
      </c>
      <c r="EB56" s="236">
        <v>7</v>
      </c>
      <c r="EC56" s="236">
        <v>6</v>
      </c>
      <c r="ED56" s="236">
        <v>5</v>
      </c>
      <c r="EE56" s="236">
        <v>9</v>
      </c>
      <c r="EF56" s="236">
        <v>6</v>
      </c>
      <c r="EG56" s="236">
        <v>7</v>
      </c>
      <c r="EH56" s="236">
        <v>7</v>
      </c>
      <c r="EI56" s="236">
        <v>7</v>
      </c>
      <c r="EJ56" s="236">
        <v>5</v>
      </c>
      <c r="EK56" s="236">
        <v>9</v>
      </c>
      <c r="EL56" s="236">
        <v>8</v>
      </c>
      <c r="EM56" s="236">
        <v>12</v>
      </c>
      <c r="EN56" s="236">
        <v>8</v>
      </c>
      <c r="EO56" s="236">
        <v>7</v>
      </c>
      <c r="EP56" s="236">
        <v>8</v>
      </c>
      <c r="EQ56" s="236">
        <v>10</v>
      </c>
      <c r="ER56" s="236">
        <v>6</v>
      </c>
      <c r="ES56" s="236">
        <v>6</v>
      </c>
      <c r="ET56" s="236">
        <v>2</v>
      </c>
      <c r="EU56" s="236">
        <v>3</v>
      </c>
      <c r="EV56" s="236">
        <v>5</v>
      </c>
      <c r="EW56" s="236">
        <v>4</v>
      </c>
      <c r="EX56" s="236">
        <v>4</v>
      </c>
      <c r="EY56" s="236">
        <v>5</v>
      </c>
      <c r="EZ56" s="236">
        <v>4</v>
      </c>
      <c r="FA56" s="236">
        <v>4</v>
      </c>
      <c r="FB56" s="236">
        <v>4</v>
      </c>
      <c r="FC56" s="236">
        <v>4</v>
      </c>
      <c r="FD56" s="236">
        <v>4</v>
      </c>
      <c r="FE56" s="236">
        <v>4</v>
      </c>
      <c r="FF56" s="236">
        <v>5</v>
      </c>
      <c r="FG56" s="236">
        <v>5</v>
      </c>
      <c r="FH56" s="236">
        <v>4</v>
      </c>
      <c r="FI56" s="236">
        <v>5</v>
      </c>
      <c r="FJ56" s="236">
        <v>5</v>
      </c>
      <c r="FK56" s="236">
        <v>5</v>
      </c>
      <c r="FL56" s="236">
        <v>5</v>
      </c>
      <c r="FM56" s="236">
        <v>6</v>
      </c>
      <c r="FN56" s="236">
        <v>6</v>
      </c>
      <c r="FO56" s="236">
        <v>7</v>
      </c>
      <c r="FP56" s="236">
        <v>6</v>
      </c>
      <c r="FQ56" s="236">
        <v>6</v>
      </c>
      <c r="FR56" s="236">
        <v>6</v>
      </c>
      <c r="FS56" s="236">
        <v>5</v>
      </c>
      <c r="FT56" s="236">
        <v>5</v>
      </c>
      <c r="FU56" s="236">
        <v>6</v>
      </c>
      <c r="FV56" s="236">
        <v>5</v>
      </c>
      <c r="FW56" s="236">
        <v>5</v>
      </c>
      <c r="FX56" s="236">
        <v>5</v>
      </c>
      <c r="FY56" s="236">
        <v>7</v>
      </c>
      <c r="FZ56" s="236">
        <v>5</v>
      </c>
      <c r="GA56" s="236">
        <v>6</v>
      </c>
      <c r="GB56" s="236">
        <v>7</v>
      </c>
      <c r="GC56" s="236">
        <v>5</v>
      </c>
      <c r="GD56" s="325">
        <f t="shared" si="1"/>
        <v>12</v>
      </c>
      <c r="GE56" s="325">
        <f t="shared" si="2"/>
        <v>12</v>
      </c>
      <c r="GF56" s="278">
        <f t="shared" si="3"/>
        <v>51</v>
      </c>
      <c r="GG56" s="278">
        <f t="shared" si="5"/>
        <v>61</v>
      </c>
      <c r="GH56" s="278">
        <f t="shared" si="4"/>
        <v>67</v>
      </c>
      <c r="GJ56" s="266"/>
    </row>
    <row r="57" spans="1:192" s="117" customFormat="1" ht="25.5">
      <c r="A57" s="177" t="str">
        <f>IF(I!$A$1=1,B57,C57)</f>
        <v>Аудіовізуальні послуги та пов'язані з ними послуги</v>
      </c>
      <c r="B57" s="215" t="s">
        <v>100</v>
      </c>
      <c r="C57" s="215" t="s">
        <v>191</v>
      </c>
      <c r="D57" s="278">
        <v>1</v>
      </c>
      <c r="E57" s="278">
        <v>2</v>
      </c>
      <c r="F57" s="278">
        <v>1</v>
      </c>
      <c r="G57" s="278">
        <v>3</v>
      </c>
      <c r="H57" s="278">
        <v>2</v>
      </c>
      <c r="I57" s="278">
        <v>4</v>
      </c>
      <c r="J57" s="278">
        <v>4</v>
      </c>
      <c r="K57" s="278">
        <v>2</v>
      </c>
      <c r="L57" s="278">
        <v>3</v>
      </c>
      <c r="M57" s="278">
        <v>3</v>
      </c>
      <c r="N57" s="278">
        <v>3</v>
      </c>
      <c r="O57" s="278">
        <v>4</v>
      </c>
      <c r="P57" s="278">
        <v>2</v>
      </c>
      <c r="Q57" s="278">
        <v>2</v>
      </c>
      <c r="R57" s="278">
        <v>3</v>
      </c>
      <c r="S57" s="278">
        <v>3</v>
      </c>
      <c r="T57" s="278">
        <v>3</v>
      </c>
      <c r="U57" s="278">
        <v>3</v>
      </c>
      <c r="V57" s="278">
        <v>4</v>
      </c>
      <c r="W57" s="278">
        <v>4</v>
      </c>
      <c r="X57" s="278">
        <v>2</v>
      </c>
      <c r="Y57" s="278">
        <v>2</v>
      </c>
      <c r="Z57" s="278">
        <v>3</v>
      </c>
      <c r="AA57" s="278">
        <v>6</v>
      </c>
      <c r="AB57" s="278">
        <v>2</v>
      </c>
      <c r="AC57" s="278">
        <v>3</v>
      </c>
      <c r="AD57" s="278">
        <v>4</v>
      </c>
      <c r="AE57" s="278">
        <v>3</v>
      </c>
      <c r="AF57" s="278">
        <v>3</v>
      </c>
      <c r="AG57" s="278">
        <v>2</v>
      </c>
      <c r="AH57" s="278">
        <v>2</v>
      </c>
      <c r="AI57" s="278">
        <v>3</v>
      </c>
      <c r="AJ57" s="278">
        <v>3</v>
      </c>
      <c r="AK57" s="278">
        <v>4</v>
      </c>
      <c r="AL57" s="278">
        <v>4</v>
      </c>
      <c r="AM57" s="278">
        <v>3</v>
      </c>
      <c r="AN57" s="278">
        <v>2</v>
      </c>
      <c r="AO57" s="278">
        <v>3</v>
      </c>
      <c r="AP57" s="278">
        <v>4</v>
      </c>
      <c r="AQ57" s="278">
        <v>4</v>
      </c>
      <c r="AR57" s="278">
        <v>3</v>
      </c>
      <c r="AS57" s="278">
        <v>3</v>
      </c>
      <c r="AT57" s="278">
        <v>3</v>
      </c>
      <c r="AU57" s="278">
        <v>3</v>
      </c>
      <c r="AV57" s="278">
        <v>4</v>
      </c>
      <c r="AW57" s="278">
        <v>4</v>
      </c>
      <c r="AX57" s="278">
        <v>4</v>
      </c>
      <c r="AY57" s="278">
        <v>5</v>
      </c>
      <c r="AZ57" s="278">
        <v>4</v>
      </c>
      <c r="BA57" s="278">
        <v>3</v>
      </c>
      <c r="BB57" s="278">
        <v>3</v>
      </c>
      <c r="BC57" s="278">
        <v>3</v>
      </c>
      <c r="BD57" s="278">
        <v>2</v>
      </c>
      <c r="BE57" s="278">
        <v>3</v>
      </c>
      <c r="BF57" s="278">
        <v>2</v>
      </c>
      <c r="BG57" s="278">
        <v>3</v>
      </c>
      <c r="BH57" s="278">
        <v>2</v>
      </c>
      <c r="BI57" s="278">
        <v>3</v>
      </c>
      <c r="BJ57" s="278">
        <v>1</v>
      </c>
      <c r="BK57" s="278">
        <v>2</v>
      </c>
      <c r="BL57" s="278">
        <v>1</v>
      </c>
      <c r="BM57" s="278">
        <v>1</v>
      </c>
      <c r="BN57" s="278">
        <v>2</v>
      </c>
      <c r="BO57" s="278">
        <v>1</v>
      </c>
      <c r="BP57" s="278">
        <v>1</v>
      </c>
      <c r="BQ57" s="278">
        <v>2</v>
      </c>
      <c r="BR57" s="278">
        <v>1</v>
      </c>
      <c r="BS57" s="278">
        <v>1</v>
      </c>
      <c r="BT57" s="278">
        <v>2</v>
      </c>
      <c r="BU57" s="278">
        <v>1</v>
      </c>
      <c r="BV57" s="278">
        <v>1</v>
      </c>
      <c r="BW57" s="278">
        <v>3</v>
      </c>
      <c r="BX57" s="278">
        <v>0</v>
      </c>
      <c r="BY57" s="278">
        <v>1</v>
      </c>
      <c r="BZ57" s="278">
        <v>3</v>
      </c>
      <c r="CA57" s="278">
        <v>1</v>
      </c>
      <c r="CB57" s="278">
        <v>1</v>
      </c>
      <c r="CC57" s="278">
        <v>1</v>
      </c>
      <c r="CD57" s="278">
        <v>1</v>
      </c>
      <c r="CE57" s="278">
        <v>1</v>
      </c>
      <c r="CF57" s="278">
        <v>1</v>
      </c>
      <c r="CG57" s="278">
        <v>1</v>
      </c>
      <c r="CH57" s="278">
        <v>1</v>
      </c>
      <c r="CI57" s="278">
        <v>2</v>
      </c>
      <c r="CJ57" s="278">
        <v>1</v>
      </c>
      <c r="CK57" s="278">
        <v>1</v>
      </c>
      <c r="CL57" s="278">
        <v>1</v>
      </c>
      <c r="CM57" s="278">
        <v>1</v>
      </c>
      <c r="CN57" s="278">
        <v>1</v>
      </c>
      <c r="CO57" s="278">
        <v>1</v>
      </c>
      <c r="CP57" s="278">
        <v>1</v>
      </c>
      <c r="CQ57" s="278">
        <v>1</v>
      </c>
      <c r="CR57" s="278">
        <v>1</v>
      </c>
      <c r="CS57" s="278">
        <v>2</v>
      </c>
      <c r="CT57" s="278">
        <v>2</v>
      </c>
      <c r="CU57" s="278">
        <v>2</v>
      </c>
      <c r="CV57" s="278">
        <v>2</v>
      </c>
      <c r="CW57" s="278">
        <v>1</v>
      </c>
      <c r="CX57" s="278">
        <v>2</v>
      </c>
      <c r="CY57" s="278">
        <v>2</v>
      </c>
      <c r="CZ57" s="278">
        <v>2</v>
      </c>
      <c r="DA57" s="278">
        <v>2</v>
      </c>
      <c r="DB57" s="278">
        <v>2</v>
      </c>
      <c r="DC57" s="278">
        <v>2</v>
      </c>
      <c r="DD57" s="278">
        <v>2</v>
      </c>
      <c r="DE57" s="278">
        <v>3</v>
      </c>
      <c r="DF57" s="278">
        <v>2</v>
      </c>
      <c r="DG57" s="278">
        <v>3</v>
      </c>
      <c r="DH57" s="278">
        <v>2</v>
      </c>
      <c r="DI57" s="278">
        <v>2</v>
      </c>
      <c r="DJ57" s="278">
        <v>2</v>
      </c>
      <c r="DK57" s="278">
        <v>2</v>
      </c>
      <c r="DL57" s="278">
        <v>3</v>
      </c>
      <c r="DM57" s="278">
        <v>3</v>
      </c>
      <c r="DN57" s="278">
        <v>3</v>
      </c>
      <c r="DO57" s="278">
        <v>3</v>
      </c>
      <c r="DP57" s="278">
        <v>2</v>
      </c>
      <c r="DQ57" s="278">
        <v>3</v>
      </c>
      <c r="DR57" s="278">
        <v>3</v>
      </c>
      <c r="DS57" s="278">
        <v>4</v>
      </c>
      <c r="DT57" s="278">
        <v>3</v>
      </c>
      <c r="DU57" s="278">
        <v>3</v>
      </c>
      <c r="DV57" s="278">
        <v>2</v>
      </c>
      <c r="DW57" s="278">
        <v>4</v>
      </c>
      <c r="DX57" s="278">
        <v>2</v>
      </c>
      <c r="DY57" s="278">
        <v>2</v>
      </c>
      <c r="DZ57" s="278">
        <v>4</v>
      </c>
      <c r="EA57" s="278">
        <v>3</v>
      </c>
      <c r="EB57" s="278">
        <v>3</v>
      </c>
      <c r="EC57" s="278">
        <v>4</v>
      </c>
      <c r="ED57" s="278">
        <v>3</v>
      </c>
      <c r="EE57" s="278">
        <v>5</v>
      </c>
      <c r="EF57" s="278">
        <v>3</v>
      </c>
      <c r="EG57" s="278">
        <v>4</v>
      </c>
      <c r="EH57" s="278">
        <v>4</v>
      </c>
      <c r="EI57" s="278">
        <v>4</v>
      </c>
      <c r="EJ57" s="278">
        <v>3</v>
      </c>
      <c r="EK57" s="278">
        <v>6</v>
      </c>
      <c r="EL57" s="278">
        <v>5</v>
      </c>
      <c r="EM57" s="278">
        <v>6</v>
      </c>
      <c r="EN57" s="278">
        <v>5</v>
      </c>
      <c r="EO57" s="278">
        <v>4</v>
      </c>
      <c r="EP57" s="278">
        <v>4</v>
      </c>
      <c r="EQ57" s="278">
        <v>5</v>
      </c>
      <c r="ER57" s="278">
        <v>2</v>
      </c>
      <c r="ES57" s="278">
        <v>3</v>
      </c>
      <c r="ET57" s="278">
        <v>1</v>
      </c>
      <c r="EU57" s="278">
        <v>1</v>
      </c>
      <c r="EV57" s="278">
        <v>2</v>
      </c>
      <c r="EW57" s="278">
        <v>2</v>
      </c>
      <c r="EX57" s="278">
        <v>2</v>
      </c>
      <c r="EY57" s="278">
        <v>2</v>
      </c>
      <c r="EZ57" s="278">
        <v>2</v>
      </c>
      <c r="FA57" s="278">
        <v>2</v>
      </c>
      <c r="FB57" s="278">
        <v>2</v>
      </c>
      <c r="FC57" s="278">
        <v>1</v>
      </c>
      <c r="FD57" s="278">
        <v>2</v>
      </c>
      <c r="FE57" s="278">
        <v>2</v>
      </c>
      <c r="FF57" s="278">
        <v>2</v>
      </c>
      <c r="FG57" s="278">
        <v>2</v>
      </c>
      <c r="FH57" s="278">
        <v>2</v>
      </c>
      <c r="FI57" s="278">
        <v>2</v>
      </c>
      <c r="FJ57" s="278">
        <v>2</v>
      </c>
      <c r="FK57" s="278">
        <v>2</v>
      </c>
      <c r="FL57" s="278">
        <v>2</v>
      </c>
      <c r="FM57" s="278">
        <v>3</v>
      </c>
      <c r="FN57" s="278">
        <v>2</v>
      </c>
      <c r="FO57" s="278">
        <v>3</v>
      </c>
      <c r="FP57" s="278">
        <v>2</v>
      </c>
      <c r="FQ57" s="278">
        <v>2</v>
      </c>
      <c r="FR57" s="278">
        <v>3</v>
      </c>
      <c r="FS57" s="278">
        <v>2</v>
      </c>
      <c r="FT57" s="278">
        <v>2</v>
      </c>
      <c r="FU57" s="278">
        <v>3</v>
      </c>
      <c r="FV57" s="278">
        <v>2</v>
      </c>
      <c r="FW57" s="278">
        <v>2</v>
      </c>
      <c r="FX57" s="278">
        <v>2</v>
      </c>
      <c r="FY57" s="278">
        <v>3</v>
      </c>
      <c r="FZ57" s="278">
        <v>2</v>
      </c>
      <c r="GA57" s="278">
        <v>3</v>
      </c>
      <c r="GB57" s="278">
        <v>2</v>
      </c>
      <c r="GC57" s="278">
        <v>2</v>
      </c>
      <c r="GD57" s="325">
        <f t="shared" si="1"/>
        <v>4</v>
      </c>
      <c r="GE57" s="325">
        <f t="shared" si="2"/>
        <v>4</v>
      </c>
      <c r="GF57" s="278">
        <f t="shared" si="3"/>
        <v>22</v>
      </c>
      <c r="GG57" s="278">
        <f t="shared" si="5"/>
        <v>26</v>
      </c>
      <c r="GH57" s="278">
        <f t="shared" si="4"/>
        <v>28</v>
      </c>
      <c r="GJ57" s="266"/>
    </row>
    <row r="58" spans="1:192" s="117" customFormat="1" ht="25.5">
      <c r="A58" s="177" t="str">
        <f>IF(I!$A$1=1,B58,C58)</f>
        <v>Інші послуги приватним особам та послуги в галузі культури та відпочинку</v>
      </c>
      <c r="B58" s="215" t="s">
        <v>101</v>
      </c>
      <c r="C58" s="215" t="s">
        <v>192</v>
      </c>
      <c r="D58" s="278">
        <v>6</v>
      </c>
      <c r="E58" s="278">
        <v>5</v>
      </c>
      <c r="F58" s="278">
        <v>5</v>
      </c>
      <c r="G58" s="278">
        <v>7</v>
      </c>
      <c r="H58" s="278">
        <v>6</v>
      </c>
      <c r="I58" s="278">
        <v>7</v>
      </c>
      <c r="J58" s="278">
        <v>10</v>
      </c>
      <c r="K58" s="278">
        <v>7</v>
      </c>
      <c r="L58" s="278">
        <v>6</v>
      </c>
      <c r="M58" s="278">
        <v>6</v>
      </c>
      <c r="N58" s="278">
        <v>6</v>
      </c>
      <c r="O58" s="278">
        <v>10</v>
      </c>
      <c r="P58" s="278">
        <v>4</v>
      </c>
      <c r="Q58" s="278">
        <v>2</v>
      </c>
      <c r="R58" s="278">
        <v>5</v>
      </c>
      <c r="S58" s="278">
        <v>4</v>
      </c>
      <c r="T58" s="278">
        <v>6</v>
      </c>
      <c r="U58" s="278">
        <v>5</v>
      </c>
      <c r="V58" s="278">
        <v>4</v>
      </c>
      <c r="W58" s="278">
        <v>7</v>
      </c>
      <c r="X58" s="278">
        <v>4</v>
      </c>
      <c r="Y58" s="278">
        <v>3</v>
      </c>
      <c r="Z58" s="278">
        <v>6</v>
      </c>
      <c r="AA58" s="278">
        <v>6</v>
      </c>
      <c r="AB58" s="278">
        <v>2</v>
      </c>
      <c r="AC58" s="278">
        <v>3</v>
      </c>
      <c r="AD58" s="278">
        <v>5</v>
      </c>
      <c r="AE58" s="278">
        <v>5</v>
      </c>
      <c r="AF58" s="278">
        <v>6</v>
      </c>
      <c r="AG58" s="278">
        <v>5</v>
      </c>
      <c r="AH58" s="278">
        <v>9</v>
      </c>
      <c r="AI58" s="278">
        <v>7</v>
      </c>
      <c r="AJ58" s="278">
        <v>5</v>
      </c>
      <c r="AK58" s="278">
        <v>9</v>
      </c>
      <c r="AL58" s="278">
        <v>5</v>
      </c>
      <c r="AM58" s="278">
        <v>22</v>
      </c>
      <c r="AN58" s="278">
        <v>8</v>
      </c>
      <c r="AO58" s="278">
        <v>4</v>
      </c>
      <c r="AP58" s="278">
        <v>4</v>
      </c>
      <c r="AQ58" s="278">
        <v>5</v>
      </c>
      <c r="AR58" s="278">
        <v>5</v>
      </c>
      <c r="AS58" s="278">
        <v>6</v>
      </c>
      <c r="AT58" s="278">
        <v>8</v>
      </c>
      <c r="AU58" s="278">
        <v>8</v>
      </c>
      <c r="AV58" s="278">
        <v>6</v>
      </c>
      <c r="AW58" s="278">
        <v>7</v>
      </c>
      <c r="AX58" s="278">
        <v>6</v>
      </c>
      <c r="AY58" s="278">
        <v>5</v>
      </c>
      <c r="AZ58" s="278">
        <v>4</v>
      </c>
      <c r="BA58" s="278">
        <v>4</v>
      </c>
      <c r="BB58" s="278">
        <v>2</v>
      </c>
      <c r="BC58" s="278">
        <v>5</v>
      </c>
      <c r="BD58" s="278">
        <v>3</v>
      </c>
      <c r="BE58" s="278">
        <v>2</v>
      </c>
      <c r="BF58" s="278">
        <v>2</v>
      </c>
      <c r="BG58" s="278">
        <v>2</v>
      </c>
      <c r="BH58" s="278">
        <v>2</v>
      </c>
      <c r="BI58" s="278">
        <v>2</v>
      </c>
      <c r="BJ58" s="278">
        <v>2</v>
      </c>
      <c r="BK58" s="278">
        <v>3</v>
      </c>
      <c r="BL58" s="278">
        <v>4</v>
      </c>
      <c r="BM58" s="278">
        <v>2</v>
      </c>
      <c r="BN58" s="278">
        <v>1</v>
      </c>
      <c r="BO58" s="278">
        <v>1</v>
      </c>
      <c r="BP58" s="278">
        <v>1</v>
      </c>
      <c r="BQ58" s="278">
        <v>2</v>
      </c>
      <c r="BR58" s="278">
        <v>1</v>
      </c>
      <c r="BS58" s="278">
        <v>1</v>
      </c>
      <c r="BT58" s="278">
        <v>3</v>
      </c>
      <c r="BU58" s="278">
        <v>1</v>
      </c>
      <c r="BV58" s="278">
        <v>2</v>
      </c>
      <c r="BW58" s="278">
        <v>3</v>
      </c>
      <c r="BX58" s="278">
        <v>2</v>
      </c>
      <c r="BY58" s="278">
        <v>1</v>
      </c>
      <c r="BZ58" s="278">
        <v>2</v>
      </c>
      <c r="CA58" s="278">
        <v>1</v>
      </c>
      <c r="CB58" s="278">
        <v>1</v>
      </c>
      <c r="CC58" s="278">
        <v>2</v>
      </c>
      <c r="CD58" s="278">
        <v>2</v>
      </c>
      <c r="CE58" s="278">
        <v>4</v>
      </c>
      <c r="CF58" s="278">
        <v>1</v>
      </c>
      <c r="CG58" s="278">
        <v>2</v>
      </c>
      <c r="CH58" s="278">
        <v>2</v>
      </c>
      <c r="CI58" s="278">
        <v>2</v>
      </c>
      <c r="CJ58" s="278">
        <v>2</v>
      </c>
      <c r="CK58" s="278">
        <v>2</v>
      </c>
      <c r="CL58" s="278">
        <v>2</v>
      </c>
      <c r="CM58" s="278">
        <v>2</v>
      </c>
      <c r="CN58" s="278">
        <v>2</v>
      </c>
      <c r="CO58" s="278">
        <v>1</v>
      </c>
      <c r="CP58" s="278">
        <v>2</v>
      </c>
      <c r="CQ58" s="278">
        <v>2</v>
      </c>
      <c r="CR58" s="278">
        <v>2</v>
      </c>
      <c r="CS58" s="278">
        <v>2</v>
      </c>
      <c r="CT58" s="278">
        <v>2</v>
      </c>
      <c r="CU58" s="278">
        <v>1</v>
      </c>
      <c r="CV58" s="278">
        <v>1</v>
      </c>
      <c r="CW58" s="278">
        <v>2</v>
      </c>
      <c r="CX58" s="278">
        <v>2</v>
      </c>
      <c r="CY58" s="278">
        <v>2</v>
      </c>
      <c r="CZ58" s="278">
        <v>2</v>
      </c>
      <c r="DA58" s="278">
        <v>3</v>
      </c>
      <c r="DB58" s="278">
        <v>2</v>
      </c>
      <c r="DC58" s="278">
        <v>3</v>
      </c>
      <c r="DD58" s="278">
        <v>3</v>
      </c>
      <c r="DE58" s="278">
        <v>2</v>
      </c>
      <c r="DF58" s="278">
        <v>2</v>
      </c>
      <c r="DG58" s="278">
        <v>3</v>
      </c>
      <c r="DH58" s="278">
        <v>3</v>
      </c>
      <c r="DI58" s="278">
        <v>2</v>
      </c>
      <c r="DJ58" s="278">
        <v>2</v>
      </c>
      <c r="DK58" s="278">
        <v>2</v>
      </c>
      <c r="DL58" s="278">
        <v>3</v>
      </c>
      <c r="DM58" s="278">
        <v>3</v>
      </c>
      <c r="DN58" s="278">
        <v>3</v>
      </c>
      <c r="DO58" s="278">
        <v>3</v>
      </c>
      <c r="DP58" s="278">
        <v>4</v>
      </c>
      <c r="DQ58" s="278">
        <v>3</v>
      </c>
      <c r="DR58" s="278">
        <v>2</v>
      </c>
      <c r="DS58" s="278">
        <v>4</v>
      </c>
      <c r="DT58" s="278">
        <v>3</v>
      </c>
      <c r="DU58" s="278">
        <v>2</v>
      </c>
      <c r="DV58" s="278">
        <v>2</v>
      </c>
      <c r="DW58" s="278">
        <v>1</v>
      </c>
      <c r="DX58" s="278">
        <v>1</v>
      </c>
      <c r="DY58" s="278">
        <v>2</v>
      </c>
      <c r="DZ58" s="278">
        <v>2</v>
      </c>
      <c r="EA58" s="278">
        <v>3</v>
      </c>
      <c r="EB58" s="278">
        <v>4</v>
      </c>
      <c r="EC58" s="278">
        <v>2</v>
      </c>
      <c r="ED58" s="278">
        <v>2</v>
      </c>
      <c r="EE58" s="278">
        <v>4</v>
      </c>
      <c r="EF58" s="278">
        <v>3</v>
      </c>
      <c r="EG58" s="278">
        <v>3</v>
      </c>
      <c r="EH58" s="278">
        <v>3</v>
      </c>
      <c r="EI58" s="278">
        <v>3</v>
      </c>
      <c r="EJ58" s="278">
        <v>2</v>
      </c>
      <c r="EK58" s="278">
        <v>3</v>
      </c>
      <c r="EL58" s="278">
        <v>3</v>
      </c>
      <c r="EM58" s="278">
        <v>6</v>
      </c>
      <c r="EN58" s="278">
        <v>3</v>
      </c>
      <c r="EO58" s="278">
        <v>3</v>
      </c>
      <c r="EP58" s="278">
        <v>4</v>
      </c>
      <c r="EQ58" s="278">
        <v>5</v>
      </c>
      <c r="ER58" s="278">
        <v>4</v>
      </c>
      <c r="ES58" s="278">
        <v>3</v>
      </c>
      <c r="ET58" s="278">
        <v>1</v>
      </c>
      <c r="EU58" s="278">
        <v>2</v>
      </c>
      <c r="EV58" s="278">
        <v>3</v>
      </c>
      <c r="EW58" s="278">
        <v>2</v>
      </c>
      <c r="EX58" s="278">
        <v>2</v>
      </c>
      <c r="EY58" s="278">
        <v>3</v>
      </c>
      <c r="EZ58" s="278">
        <v>2</v>
      </c>
      <c r="FA58" s="278">
        <v>2</v>
      </c>
      <c r="FB58" s="278">
        <v>2</v>
      </c>
      <c r="FC58" s="278">
        <v>3</v>
      </c>
      <c r="FD58" s="278">
        <v>2</v>
      </c>
      <c r="FE58" s="278">
        <v>2</v>
      </c>
      <c r="FF58" s="278">
        <v>3</v>
      </c>
      <c r="FG58" s="278">
        <v>3</v>
      </c>
      <c r="FH58" s="278">
        <v>2</v>
      </c>
      <c r="FI58" s="278">
        <v>3</v>
      </c>
      <c r="FJ58" s="278">
        <v>3</v>
      </c>
      <c r="FK58" s="278">
        <v>3</v>
      </c>
      <c r="FL58" s="278">
        <v>3</v>
      </c>
      <c r="FM58" s="278">
        <v>3</v>
      </c>
      <c r="FN58" s="278">
        <v>4</v>
      </c>
      <c r="FO58" s="278">
        <v>4</v>
      </c>
      <c r="FP58" s="278">
        <v>4</v>
      </c>
      <c r="FQ58" s="278">
        <v>4</v>
      </c>
      <c r="FR58" s="278">
        <v>3</v>
      </c>
      <c r="FS58" s="278">
        <v>3</v>
      </c>
      <c r="FT58" s="278">
        <v>3</v>
      </c>
      <c r="FU58" s="278">
        <v>3</v>
      </c>
      <c r="FV58" s="278">
        <v>3</v>
      </c>
      <c r="FW58" s="278">
        <v>3</v>
      </c>
      <c r="FX58" s="278">
        <v>3</v>
      </c>
      <c r="FY58" s="278">
        <v>4</v>
      </c>
      <c r="FZ58" s="278">
        <v>3</v>
      </c>
      <c r="GA58" s="278">
        <v>3</v>
      </c>
      <c r="GB58" s="278">
        <v>5</v>
      </c>
      <c r="GC58" s="278">
        <v>3</v>
      </c>
      <c r="GD58" s="325">
        <f t="shared" si="1"/>
        <v>8</v>
      </c>
      <c r="GE58" s="325">
        <f t="shared" si="2"/>
        <v>8</v>
      </c>
      <c r="GF58" s="278">
        <f t="shared" si="3"/>
        <v>29</v>
      </c>
      <c r="GG58" s="278">
        <f t="shared" si="5"/>
        <v>35</v>
      </c>
      <c r="GH58" s="278">
        <f t="shared" si="4"/>
        <v>39</v>
      </c>
      <c r="GJ58" s="266"/>
    </row>
    <row r="59" spans="1:192" ht="25.5">
      <c r="A59" s="231" t="str">
        <f>IF(I!$A$1=1,B59,C59)</f>
        <v>Державні товари та послуги, не віднесені до інших категорій</v>
      </c>
      <c r="B59" s="232" t="s">
        <v>102</v>
      </c>
      <c r="C59" s="232" t="s">
        <v>193</v>
      </c>
      <c r="D59" s="237">
        <v>104</v>
      </c>
      <c r="E59" s="237">
        <v>28</v>
      </c>
      <c r="F59" s="237">
        <v>39</v>
      </c>
      <c r="G59" s="237">
        <v>79</v>
      </c>
      <c r="H59" s="237">
        <v>33</v>
      </c>
      <c r="I59" s="237">
        <v>46</v>
      </c>
      <c r="J59" s="237">
        <v>49</v>
      </c>
      <c r="K59" s="237">
        <v>42</v>
      </c>
      <c r="L59" s="237">
        <v>30</v>
      </c>
      <c r="M59" s="237">
        <v>66</v>
      </c>
      <c r="N59" s="237">
        <v>35</v>
      </c>
      <c r="O59" s="237">
        <v>47</v>
      </c>
      <c r="P59" s="237">
        <v>93</v>
      </c>
      <c r="Q59" s="237">
        <v>23</v>
      </c>
      <c r="R59" s="237">
        <v>54</v>
      </c>
      <c r="S59" s="237">
        <v>59</v>
      </c>
      <c r="T59" s="237">
        <v>67</v>
      </c>
      <c r="U59" s="237">
        <v>35</v>
      </c>
      <c r="V59" s="237">
        <v>40</v>
      </c>
      <c r="W59" s="237">
        <v>58</v>
      </c>
      <c r="X59" s="237">
        <v>39</v>
      </c>
      <c r="Y59" s="237">
        <v>87</v>
      </c>
      <c r="Z59" s="237">
        <v>35</v>
      </c>
      <c r="AA59" s="237">
        <v>61</v>
      </c>
      <c r="AB59" s="237">
        <v>115</v>
      </c>
      <c r="AC59" s="237">
        <v>60</v>
      </c>
      <c r="AD59" s="237">
        <v>75</v>
      </c>
      <c r="AE59" s="237">
        <v>48</v>
      </c>
      <c r="AF59" s="237">
        <v>64</v>
      </c>
      <c r="AG59" s="237">
        <v>43</v>
      </c>
      <c r="AH59" s="237">
        <v>26</v>
      </c>
      <c r="AI59" s="237">
        <v>59</v>
      </c>
      <c r="AJ59" s="237">
        <v>20</v>
      </c>
      <c r="AK59" s="237">
        <v>72</v>
      </c>
      <c r="AL59" s="237">
        <v>85</v>
      </c>
      <c r="AM59" s="237">
        <v>49</v>
      </c>
      <c r="AN59" s="237">
        <v>142</v>
      </c>
      <c r="AO59" s="237">
        <v>50</v>
      </c>
      <c r="AP59" s="237">
        <v>93</v>
      </c>
      <c r="AQ59" s="237">
        <v>17</v>
      </c>
      <c r="AR59" s="237">
        <v>63</v>
      </c>
      <c r="AS59" s="237">
        <v>47</v>
      </c>
      <c r="AT59" s="237">
        <v>27</v>
      </c>
      <c r="AU59" s="237">
        <v>81</v>
      </c>
      <c r="AV59" s="237">
        <v>17</v>
      </c>
      <c r="AW59" s="237">
        <v>58</v>
      </c>
      <c r="AX59" s="237">
        <v>68</v>
      </c>
      <c r="AY59" s="237">
        <v>99</v>
      </c>
      <c r="AZ59" s="237">
        <v>101</v>
      </c>
      <c r="BA59" s="237">
        <v>17</v>
      </c>
      <c r="BB59" s="237">
        <v>17</v>
      </c>
      <c r="BC59" s="237">
        <v>17</v>
      </c>
      <c r="BD59" s="237">
        <v>11</v>
      </c>
      <c r="BE59" s="237">
        <v>17</v>
      </c>
      <c r="BF59" s="237">
        <v>22</v>
      </c>
      <c r="BG59" s="237">
        <v>15</v>
      </c>
      <c r="BH59" s="237">
        <v>16</v>
      </c>
      <c r="BI59" s="237">
        <v>24</v>
      </c>
      <c r="BJ59" s="237">
        <v>24</v>
      </c>
      <c r="BK59" s="237">
        <v>21</v>
      </c>
      <c r="BL59" s="237">
        <v>16</v>
      </c>
      <c r="BM59" s="237">
        <v>18</v>
      </c>
      <c r="BN59" s="237">
        <v>27</v>
      </c>
      <c r="BO59" s="237">
        <v>18</v>
      </c>
      <c r="BP59" s="237">
        <v>13</v>
      </c>
      <c r="BQ59" s="237">
        <v>25</v>
      </c>
      <c r="BR59" s="237">
        <v>24</v>
      </c>
      <c r="BS59" s="237">
        <v>13</v>
      </c>
      <c r="BT59" s="237">
        <v>28</v>
      </c>
      <c r="BU59" s="237">
        <v>22</v>
      </c>
      <c r="BV59" s="237">
        <v>14</v>
      </c>
      <c r="BW59" s="237">
        <v>22</v>
      </c>
      <c r="BX59" s="237">
        <v>18</v>
      </c>
      <c r="BY59" s="237">
        <v>21</v>
      </c>
      <c r="BZ59" s="237">
        <v>27</v>
      </c>
      <c r="CA59" s="237">
        <v>33</v>
      </c>
      <c r="CB59" s="237">
        <v>21</v>
      </c>
      <c r="CC59" s="237">
        <v>30</v>
      </c>
      <c r="CD59" s="237">
        <v>28</v>
      </c>
      <c r="CE59" s="237">
        <v>26</v>
      </c>
      <c r="CF59" s="237">
        <v>25</v>
      </c>
      <c r="CG59" s="237">
        <v>26</v>
      </c>
      <c r="CH59" s="237">
        <v>20</v>
      </c>
      <c r="CI59" s="237">
        <v>38</v>
      </c>
      <c r="CJ59" s="237">
        <v>20</v>
      </c>
      <c r="CK59" s="237">
        <v>17</v>
      </c>
      <c r="CL59" s="237">
        <v>35</v>
      </c>
      <c r="CM59" s="237">
        <v>23</v>
      </c>
      <c r="CN59" s="237">
        <v>24</v>
      </c>
      <c r="CO59" s="237">
        <v>25</v>
      </c>
      <c r="CP59" s="237">
        <v>31</v>
      </c>
      <c r="CQ59" s="237">
        <v>27</v>
      </c>
      <c r="CR59" s="237">
        <v>25</v>
      </c>
      <c r="CS59" s="237">
        <v>27</v>
      </c>
      <c r="CT59" s="237">
        <v>27</v>
      </c>
      <c r="CU59" s="237">
        <v>26</v>
      </c>
      <c r="CV59" s="237">
        <v>29</v>
      </c>
      <c r="CW59" s="237">
        <v>21</v>
      </c>
      <c r="CX59" s="237">
        <v>21</v>
      </c>
      <c r="CY59" s="237">
        <v>23</v>
      </c>
      <c r="CZ59" s="237">
        <v>25</v>
      </c>
      <c r="DA59" s="237">
        <v>26</v>
      </c>
      <c r="DB59" s="237">
        <v>25</v>
      </c>
      <c r="DC59" s="237">
        <v>30</v>
      </c>
      <c r="DD59" s="237">
        <v>25</v>
      </c>
      <c r="DE59" s="237">
        <v>23</v>
      </c>
      <c r="DF59" s="237">
        <v>21</v>
      </c>
      <c r="DG59" s="237">
        <v>31</v>
      </c>
      <c r="DH59" s="237">
        <v>34</v>
      </c>
      <c r="DI59" s="237">
        <v>17</v>
      </c>
      <c r="DJ59" s="237">
        <v>23</v>
      </c>
      <c r="DK59" s="237">
        <v>23</v>
      </c>
      <c r="DL59" s="237">
        <v>26</v>
      </c>
      <c r="DM59" s="237">
        <v>41</v>
      </c>
      <c r="DN59" s="237">
        <v>17</v>
      </c>
      <c r="DO59" s="237">
        <v>21</v>
      </c>
      <c r="DP59" s="237">
        <v>18</v>
      </c>
      <c r="DQ59" s="237">
        <v>34</v>
      </c>
      <c r="DR59" s="237">
        <v>26</v>
      </c>
      <c r="DS59" s="237">
        <v>31</v>
      </c>
      <c r="DT59" s="237">
        <v>19</v>
      </c>
      <c r="DU59" s="237">
        <v>25</v>
      </c>
      <c r="DV59" s="237">
        <v>22</v>
      </c>
      <c r="DW59" s="237">
        <v>23</v>
      </c>
      <c r="DX59" s="237">
        <v>23</v>
      </c>
      <c r="DY59" s="237">
        <v>21</v>
      </c>
      <c r="DZ59" s="237">
        <v>30</v>
      </c>
      <c r="EA59" s="237">
        <v>20</v>
      </c>
      <c r="EB59" s="237">
        <v>22</v>
      </c>
      <c r="EC59" s="237">
        <v>23</v>
      </c>
      <c r="ED59" s="237">
        <v>24</v>
      </c>
      <c r="EE59" s="237">
        <v>33</v>
      </c>
      <c r="EF59" s="237">
        <v>18</v>
      </c>
      <c r="EG59" s="237">
        <v>18</v>
      </c>
      <c r="EH59" s="237">
        <v>24</v>
      </c>
      <c r="EI59" s="237">
        <v>19</v>
      </c>
      <c r="EJ59" s="237">
        <v>22</v>
      </c>
      <c r="EK59" s="237">
        <v>27</v>
      </c>
      <c r="EL59" s="237">
        <v>30</v>
      </c>
      <c r="EM59" s="237">
        <v>23</v>
      </c>
      <c r="EN59" s="237">
        <v>27</v>
      </c>
      <c r="EO59" s="237">
        <v>32</v>
      </c>
      <c r="EP59" s="237">
        <v>35</v>
      </c>
      <c r="EQ59" s="237">
        <v>47</v>
      </c>
      <c r="ER59" s="237">
        <v>49</v>
      </c>
      <c r="ES59" s="237">
        <v>25</v>
      </c>
      <c r="ET59" s="237">
        <v>24</v>
      </c>
      <c r="EU59" s="237">
        <v>46</v>
      </c>
      <c r="EV59" s="237">
        <v>53</v>
      </c>
      <c r="EW59" s="237">
        <v>26</v>
      </c>
      <c r="EX59" s="237">
        <v>36</v>
      </c>
      <c r="EY59" s="237">
        <v>34</v>
      </c>
      <c r="EZ59" s="237">
        <v>31</v>
      </c>
      <c r="FA59" s="237">
        <v>37</v>
      </c>
      <c r="FB59" s="237">
        <v>53</v>
      </c>
      <c r="FC59" s="237">
        <v>66</v>
      </c>
      <c r="FD59" s="237">
        <v>51</v>
      </c>
      <c r="FE59" s="237">
        <v>47</v>
      </c>
      <c r="FF59" s="237">
        <v>36</v>
      </c>
      <c r="FG59" s="237">
        <v>39</v>
      </c>
      <c r="FH59" s="237">
        <v>40</v>
      </c>
      <c r="FI59" s="237">
        <v>55</v>
      </c>
      <c r="FJ59" s="237">
        <v>65</v>
      </c>
      <c r="FK59" s="237">
        <v>67</v>
      </c>
      <c r="FL59" s="237">
        <v>46</v>
      </c>
      <c r="FM59" s="237">
        <v>53</v>
      </c>
      <c r="FN59" s="237">
        <v>66</v>
      </c>
      <c r="FO59" s="237">
        <v>96</v>
      </c>
      <c r="FP59" s="237">
        <v>52</v>
      </c>
      <c r="FQ59" s="237">
        <v>30</v>
      </c>
      <c r="FR59" s="237">
        <v>41</v>
      </c>
      <c r="FS59" s="237">
        <v>59</v>
      </c>
      <c r="FT59" s="237">
        <v>62</v>
      </c>
      <c r="FU59" s="237">
        <v>51</v>
      </c>
      <c r="FV59" s="237">
        <v>54</v>
      </c>
      <c r="FW59" s="237">
        <v>47</v>
      </c>
      <c r="FX59" s="237">
        <v>51</v>
      </c>
      <c r="FY59" s="237">
        <v>57</v>
      </c>
      <c r="FZ59" s="237">
        <v>68</v>
      </c>
      <c r="GA59" s="237">
        <v>100</v>
      </c>
      <c r="GB59" s="237">
        <v>43</v>
      </c>
      <c r="GC59" s="237">
        <v>59</v>
      </c>
      <c r="GD59" s="326">
        <f t="shared" si="1"/>
        <v>82</v>
      </c>
      <c r="GE59" s="326">
        <f t="shared" si="2"/>
        <v>102</v>
      </c>
      <c r="GF59" s="309">
        <f t="shared" si="3"/>
        <v>480</v>
      </c>
      <c r="GG59" s="309">
        <f t="shared" si="5"/>
        <v>661</v>
      </c>
      <c r="GH59" s="309">
        <f t="shared" si="4"/>
        <v>672</v>
      </c>
      <c r="GJ59" s="266"/>
    </row>
    <row r="60" spans="1:192">
      <c r="A60" s="56" t="str">
        <f>IF(I!$A$1=1,B60,C60)</f>
        <v xml:space="preserve"> * Попередні  дані</v>
      </c>
      <c r="B60" s="57" t="s">
        <v>12</v>
      </c>
      <c r="C60" s="58" t="s">
        <v>35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284"/>
      <c r="GE60" s="284"/>
      <c r="GF60" s="111"/>
      <c r="GG60" s="111"/>
      <c r="GH60" s="111"/>
      <c r="GI60" s="106"/>
    </row>
    <row r="61" spans="1:192" s="152" customFormat="1">
      <c r="A61" s="61" t="str">
        <f>IF(I!$A$1=1,B61,C61)</f>
        <v>Примітка</v>
      </c>
      <c r="B61" s="63" t="s">
        <v>58</v>
      </c>
      <c r="C61" s="59" t="s">
        <v>59</v>
      </c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50"/>
      <c r="BB61" s="150"/>
      <c r="BC61" s="150"/>
      <c r="BD61" s="150"/>
      <c r="BE61" s="150"/>
      <c r="BF61" s="150"/>
      <c r="BG61" s="150"/>
      <c r="BH61" s="150"/>
      <c r="BI61" s="150"/>
      <c r="BJ61" s="150"/>
      <c r="BK61" s="150"/>
      <c r="BL61" s="150"/>
      <c r="BM61" s="150"/>
      <c r="BN61" s="150"/>
      <c r="BO61" s="150"/>
      <c r="BP61" s="150"/>
      <c r="BQ61" s="150"/>
      <c r="BR61" s="150"/>
      <c r="BS61" s="150"/>
      <c r="BT61" s="150"/>
      <c r="BU61" s="150"/>
      <c r="BV61" s="150"/>
      <c r="BW61" s="150"/>
      <c r="BX61" s="150"/>
      <c r="BY61" s="150"/>
      <c r="BZ61" s="150"/>
      <c r="CA61" s="150"/>
      <c r="CB61" s="150"/>
      <c r="CC61" s="150"/>
      <c r="CD61" s="150"/>
      <c r="CE61" s="150"/>
      <c r="CF61" s="150"/>
      <c r="CG61" s="150"/>
      <c r="CH61" s="150"/>
      <c r="CI61" s="150"/>
      <c r="CJ61" s="150"/>
      <c r="CK61" s="150"/>
      <c r="CL61" s="150"/>
      <c r="CM61" s="150"/>
      <c r="CN61" s="150"/>
      <c r="CO61" s="150"/>
      <c r="CP61" s="150"/>
      <c r="CQ61" s="150"/>
      <c r="CR61" s="150"/>
      <c r="CS61" s="150"/>
      <c r="CT61" s="150"/>
      <c r="CU61" s="150"/>
      <c r="CV61" s="150"/>
      <c r="CW61" s="150"/>
      <c r="CX61" s="150"/>
      <c r="CY61" s="150"/>
      <c r="CZ61" s="150"/>
      <c r="DA61" s="150"/>
      <c r="DB61" s="150"/>
      <c r="DC61" s="150"/>
      <c r="DD61" s="150"/>
      <c r="DE61" s="150"/>
      <c r="DF61" s="150"/>
      <c r="DG61" s="150"/>
      <c r="DH61" s="150"/>
      <c r="DI61" s="150"/>
      <c r="DJ61" s="150"/>
      <c r="DK61" s="150"/>
      <c r="DL61" s="150"/>
      <c r="DM61" s="150"/>
      <c r="DN61" s="150"/>
      <c r="DO61" s="150"/>
      <c r="DP61" s="150"/>
      <c r="DQ61" s="150"/>
      <c r="DR61" s="150"/>
      <c r="DS61" s="150"/>
      <c r="DT61" s="150"/>
      <c r="DU61" s="150"/>
      <c r="DV61" s="150"/>
      <c r="DW61" s="150"/>
      <c r="DX61" s="150"/>
      <c r="DY61" s="150"/>
      <c r="DZ61" s="150"/>
      <c r="EA61" s="150"/>
      <c r="EB61" s="150"/>
      <c r="EC61" s="150"/>
      <c r="ED61" s="150"/>
      <c r="EE61" s="150"/>
      <c r="EF61" s="150"/>
      <c r="EG61" s="150"/>
      <c r="EH61" s="150"/>
      <c r="EI61" s="150"/>
      <c r="EJ61" s="150"/>
      <c r="EK61" s="150"/>
      <c r="EL61" s="150"/>
      <c r="EM61" s="150"/>
      <c r="EN61" s="150"/>
      <c r="EO61" s="150"/>
      <c r="EP61" s="150"/>
      <c r="EQ61" s="150"/>
      <c r="ER61" s="150"/>
      <c r="ES61" s="150"/>
      <c r="ET61" s="150"/>
      <c r="EU61" s="150"/>
      <c r="EV61" s="150"/>
      <c r="EW61" s="150"/>
      <c r="EX61" s="150"/>
      <c r="EY61" s="150"/>
      <c r="EZ61" s="150"/>
      <c r="FA61" s="150"/>
      <c r="FB61" s="150"/>
      <c r="FC61" s="150"/>
      <c r="FD61" s="150"/>
      <c r="FE61" s="150"/>
      <c r="FF61" s="150"/>
      <c r="FG61" s="150"/>
      <c r="FH61" s="150"/>
      <c r="FI61" s="150"/>
      <c r="FJ61" s="150"/>
      <c r="FK61" s="150"/>
      <c r="FL61" s="150"/>
      <c r="FM61" s="150"/>
      <c r="FN61" s="150"/>
      <c r="FO61" s="150"/>
      <c r="FP61" s="150"/>
      <c r="FQ61" s="150"/>
      <c r="FR61" s="150"/>
      <c r="FS61" s="150"/>
      <c r="FT61" s="150"/>
      <c r="FU61" s="150"/>
      <c r="FV61" s="150"/>
      <c r="FW61" s="150"/>
      <c r="FX61" s="150"/>
      <c r="FY61" s="150"/>
      <c r="FZ61" s="150"/>
      <c r="GA61" s="150"/>
      <c r="GB61" s="150"/>
      <c r="GC61" s="150"/>
      <c r="GD61" s="285"/>
      <c r="GE61" s="285"/>
      <c r="GF61" s="307"/>
      <c r="GG61" s="307"/>
      <c r="GH61" s="307"/>
      <c r="GI61" s="150"/>
    </row>
    <row r="62" spans="1:192" customFormat="1" ht="15.75" customHeight="1">
      <c r="A62" s="3" t="str">
        <f>IF(I!$A$1=1,B62,C62)</f>
        <v>1. З 2014 року дані подаються без урахування тимчасово окупованої російською федерацією території України.</v>
      </c>
      <c r="B62" s="151" t="s">
        <v>240</v>
      </c>
      <c r="C62" s="157" t="s">
        <v>241</v>
      </c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1"/>
      <c r="V62" s="151"/>
      <c r="W62" s="151"/>
      <c r="X62" s="151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  <c r="AI62" s="151"/>
      <c r="AJ62" s="151"/>
      <c r="AK62" s="151"/>
      <c r="AL62" s="151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50"/>
      <c r="BB62" s="150"/>
      <c r="BC62" s="150"/>
      <c r="BD62" s="150"/>
      <c r="BE62" s="150"/>
      <c r="BF62" s="150"/>
      <c r="BG62" s="150"/>
      <c r="BH62" s="150"/>
      <c r="BI62" s="150"/>
      <c r="BJ62" s="150"/>
      <c r="BK62" s="150"/>
      <c r="BL62" s="150"/>
      <c r="BM62" s="150"/>
      <c r="BN62" s="150"/>
      <c r="BO62" s="150"/>
      <c r="BP62" s="150"/>
      <c r="BQ62" s="150"/>
      <c r="BR62" s="150"/>
      <c r="BS62" s="150"/>
      <c r="BT62" s="150"/>
      <c r="BU62" s="150"/>
      <c r="BV62" s="150"/>
      <c r="BW62" s="150"/>
      <c r="BX62" s="150"/>
      <c r="BY62" s="150"/>
      <c r="BZ62" s="150"/>
      <c r="CA62" s="150"/>
      <c r="CB62" s="150"/>
      <c r="CC62" s="150"/>
      <c r="CD62" s="150"/>
      <c r="CE62" s="150"/>
      <c r="CF62" s="150"/>
      <c r="CG62" s="150"/>
      <c r="CH62" s="150"/>
      <c r="CI62" s="150"/>
      <c r="CJ62" s="150"/>
      <c r="CK62" s="150"/>
      <c r="CL62" s="150"/>
      <c r="CM62" s="150"/>
      <c r="CN62" s="150"/>
      <c r="CO62" s="150"/>
      <c r="CP62" s="150"/>
      <c r="CQ62" s="150"/>
      <c r="CR62" s="150"/>
      <c r="CS62" s="150"/>
      <c r="CT62" s="150"/>
      <c r="CU62" s="150"/>
      <c r="CV62" s="150"/>
      <c r="CW62" s="150"/>
      <c r="CX62" s="150"/>
      <c r="CY62" s="150"/>
      <c r="CZ62" s="150"/>
      <c r="DA62" s="150"/>
      <c r="DB62" s="150"/>
      <c r="DC62" s="150"/>
      <c r="DD62" s="150"/>
      <c r="DE62" s="150"/>
      <c r="DF62" s="150"/>
      <c r="DG62" s="150"/>
      <c r="DH62" s="150"/>
      <c r="DI62" s="150"/>
      <c r="DJ62" s="150"/>
      <c r="DK62" s="150"/>
      <c r="DL62" s="150"/>
      <c r="DM62" s="150"/>
      <c r="DN62" s="150"/>
      <c r="DO62" s="150"/>
      <c r="DP62" s="150"/>
      <c r="DQ62" s="150"/>
      <c r="DR62" s="150"/>
      <c r="DS62" s="150"/>
      <c r="DT62" s="150"/>
      <c r="DU62" s="150"/>
      <c r="DV62" s="150"/>
      <c r="DW62" s="150"/>
      <c r="DX62" s="150"/>
      <c r="DY62" s="150"/>
      <c r="DZ62" s="150"/>
      <c r="EA62" s="150"/>
      <c r="EB62" s="150"/>
      <c r="EC62" s="150"/>
      <c r="ED62" s="150"/>
      <c r="EE62" s="150"/>
      <c r="EF62" s="150"/>
      <c r="EG62" s="150"/>
      <c r="EH62" s="150"/>
      <c r="EI62" s="150"/>
      <c r="EJ62" s="150"/>
      <c r="EK62" s="150"/>
      <c r="EL62" s="150"/>
      <c r="EM62" s="150"/>
      <c r="EN62" s="150"/>
      <c r="EO62" s="150"/>
      <c r="EP62" s="150"/>
      <c r="EQ62" s="150"/>
      <c r="ER62" s="150"/>
      <c r="ES62" s="150"/>
      <c r="ET62" s="150"/>
      <c r="EU62" s="150"/>
      <c r="EV62" s="150"/>
      <c r="EW62" s="150"/>
      <c r="EX62" s="150"/>
      <c r="EY62" s="150"/>
      <c r="EZ62" s="150"/>
      <c r="FA62" s="150"/>
      <c r="FB62" s="150"/>
      <c r="FC62" s="150"/>
      <c r="FD62" s="150"/>
      <c r="FE62" s="150"/>
      <c r="FF62" s="150"/>
      <c r="FG62" s="150"/>
      <c r="FH62" s="150"/>
      <c r="FI62" s="150"/>
      <c r="FJ62" s="150"/>
      <c r="FK62" s="150"/>
      <c r="FL62" s="150"/>
      <c r="FM62" s="150"/>
      <c r="FN62" s="150"/>
      <c r="FO62" s="150"/>
      <c r="FP62" s="150"/>
      <c r="FQ62" s="150"/>
      <c r="FR62" s="150"/>
      <c r="FS62" s="150"/>
      <c r="FT62" s="150"/>
      <c r="FU62" s="150"/>
      <c r="FV62" s="150"/>
      <c r="FW62" s="150"/>
      <c r="FX62" s="150"/>
      <c r="FY62" s="150"/>
      <c r="FZ62" s="150"/>
      <c r="GA62" s="150"/>
      <c r="GB62" s="150"/>
      <c r="GC62" s="150"/>
      <c r="GD62" s="285"/>
      <c r="GE62" s="285"/>
      <c r="GF62" s="307"/>
      <c r="GG62" s="307"/>
      <c r="GH62" s="307"/>
      <c r="GI62" s="150"/>
    </row>
    <row r="64" spans="1:192" s="226" customFormat="1">
      <c r="B64" s="280"/>
      <c r="C64" s="280"/>
      <c r="GD64" s="286"/>
      <c r="GE64" s="286"/>
      <c r="GF64" s="308"/>
      <c r="GG64" s="308"/>
      <c r="GH64" s="308"/>
    </row>
  </sheetData>
  <hyperlinks>
    <hyperlink ref="A1" location="Зміст!A1" display="Зміст!A1"/>
  </hyperlinks>
  <printOptions horizontalCentered="1"/>
  <pageMargins left="0.71" right="0.78740157480314965" top="0.59055118110236227" bottom="0.59055118110236227" header="0.51181102362204722" footer="0.51181102362204722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6"/>
  <dimension ref="A1:GJ64"/>
  <sheetViews>
    <sheetView zoomScale="70" zoomScaleNormal="70" workbookViewId="0">
      <pane xSplit="1" ySplit="6" topLeftCell="FD7" activePane="bottomRight" state="frozen"/>
      <selection pane="topRight"/>
      <selection pane="bottomLeft"/>
      <selection pane="bottomRight"/>
    </sheetView>
  </sheetViews>
  <sheetFormatPr defaultColWidth="8.7109375" defaultRowHeight="12.75" outlineLevelCol="1"/>
  <cols>
    <col min="1" max="1" width="46.7109375" style="120" customWidth="1"/>
    <col min="2" max="3" width="75.42578125" style="120" hidden="1" customWidth="1"/>
    <col min="4" max="4" width="5.140625" style="120" hidden="1" customWidth="1" outlineLevel="1" collapsed="1"/>
    <col min="5" max="5" width="5.140625" style="120" hidden="1" customWidth="1" outlineLevel="1"/>
    <col min="6" max="6" width="6.7109375" style="120" hidden="1" customWidth="1" outlineLevel="1"/>
    <col min="7" max="7" width="5.140625" style="120" hidden="1" customWidth="1" outlineLevel="1"/>
    <col min="8" max="8" width="5.28515625" style="120" hidden="1" customWidth="1" outlineLevel="1"/>
    <col min="9" max="9" width="5.7109375" style="120" hidden="1" customWidth="1" outlineLevel="1"/>
    <col min="10" max="10" width="5.140625" style="120" hidden="1" customWidth="1" outlineLevel="1"/>
    <col min="11" max="11" width="5.7109375" style="120" hidden="1" customWidth="1" outlineLevel="1"/>
    <col min="12" max="12" width="6.85546875" style="120" hidden="1" customWidth="1" outlineLevel="1"/>
    <col min="13" max="13" width="5.85546875" style="120" hidden="1" customWidth="1" outlineLevel="1"/>
    <col min="14" max="15" width="5.28515625" style="120" hidden="1" customWidth="1" outlineLevel="1"/>
    <col min="16" max="17" width="5.140625" style="120" hidden="1" customWidth="1" outlineLevel="1"/>
    <col min="18" max="18" width="6.7109375" style="120" hidden="1" customWidth="1" outlineLevel="1"/>
    <col min="19" max="19" width="5.140625" style="120" hidden="1" customWidth="1" outlineLevel="1"/>
    <col min="20" max="20" width="5.28515625" style="120" hidden="1" customWidth="1" outlineLevel="1"/>
    <col min="21" max="21" width="5.7109375" style="120" hidden="1" customWidth="1" outlineLevel="1"/>
    <col min="22" max="22" width="5.140625" style="120" hidden="1" customWidth="1" outlineLevel="1"/>
    <col min="23" max="23" width="5.7109375" style="120" hidden="1" customWidth="1" outlineLevel="1"/>
    <col min="24" max="24" width="6.85546875" style="120" hidden="1" customWidth="1" outlineLevel="1"/>
    <col min="25" max="25" width="5.85546875" style="120" hidden="1" customWidth="1" outlineLevel="1"/>
    <col min="26" max="27" width="5.28515625" style="120" hidden="1" customWidth="1" outlineLevel="1"/>
    <col min="28" max="29" width="5.140625" style="120" hidden="1" customWidth="1" outlineLevel="1"/>
    <col min="30" max="30" width="6.7109375" style="120" hidden="1" customWidth="1" outlineLevel="1"/>
    <col min="31" max="31" width="5.140625" style="120" hidden="1" customWidth="1" outlineLevel="1"/>
    <col min="32" max="32" width="5.28515625" style="120" hidden="1" customWidth="1" outlineLevel="1"/>
    <col min="33" max="33" width="5.7109375" style="120" hidden="1" customWidth="1" outlineLevel="1"/>
    <col min="34" max="34" width="5.140625" style="120" hidden="1" customWidth="1" outlineLevel="1"/>
    <col min="35" max="35" width="5.7109375" style="120" hidden="1" customWidth="1" outlineLevel="1"/>
    <col min="36" max="36" width="6.85546875" style="120" hidden="1" customWidth="1" outlineLevel="1"/>
    <col min="37" max="37" width="5.85546875" style="120" hidden="1" customWidth="1" outlineLevel="1"/>
    <col min="38" max="39" width="5.28515625" style="120" hidden="1" customWidth="1" outlineLevel="1"/>
    <col min="40" max="41" width="5.140625" style="120" hidden="1" customWidth="1" outlineLevel="1"/>
    <col min="42" max="42" width="6.7109375" style="120" hidden="1" customWidth="1" outlineLevel="1"/>
    <col min="43" max="43" width="5.140625" style="120" hidden="1" customWidth="1" outlineLevel="1"/>
    <col min="44" max="44" width="5.28515625" style="120" hidden="1" customWidth="1" outlineLevel="1"/>
    <col min="45" max="45" width="5.7109375" style="120" hidden="1" customWidth="1" outlineLevel="1"/>
    <col min="46" max="46" width="5.140625" style="120" hidden="1" customWidth="1" outlineLevel="1"/>
    <col min="47" max="47" width="5.7109375" style="120" hidden="1" customWidth="1" outlineLevel="1"/>
    <col min="48" max="48" width="6.85546875" style="120" hidden="1" customWidth="1" outlineLevel="1"/>
    <col min="49" max="49" width="5.85546875" style="120" hidden="1" customWidth="1" outlineLevel="1"/>
    <col min="50" max="51" width="5.28515625" style="120" hidden="1" customWidth="1" outlineLevel="1"/>
    <col min="52" max="53" width="5.140625" style="120" hidden="1" customWidth="1" outlineLevel="1"/>
    <col min="54" max="54" width="6.7109375" style="120" hidden="1" customWidth="1" outlineLevel="1"/>
    <col min="55" max="55" width="5.140625" style="120" hidden="1" customWidth="1" outlineLevel="1"/>
    <col min="56" max="56" width="5.28515625" style="120" hidden="1" customWidth="1" outlineLevel="1"/>
    <col min="57" max="57" width="5.7109375" style="120" hidden="1" customWidth="1" outlineLevel="1"/>
    <col min="58" max="58" width="5.140625" style="120" hidden="1" customWidth="1" outlineLevel="1"/>
    <col min="59" max="59" width="5.7109375" style="120" hidden="1" customWidth="1" outlineLevel="1"/>
    <col min="60" max="60" width="6.85546875" style="120" hidden="1" customWidth="1" outlineLevel="1"/>
    <col min="61" max="61" width="5.85546875" style="120" hidden="1" customWidth="1" outlineLevel="1"/>
    <col min="62" max="63" width="5.28515625" style="120" hidden="1" customWidth="1" outlineLevel="1"/>
    <col min="64" max="64" width="4.140625" style="120" hidden="1" customWidth="1" outlineLevel="1"/>
    <col min="65" max="65" width="4.7109375" style="120" hidden="1" customWidth="1" outlineLevel="1"/>
    <col min="66" max="66" width="6.7109375" style="120" hidden="1" customWidth="1" outlineLevel="1"/>
    <col min="67" max="67" width="4.7109375" style="120" hidden="1" customWidth="1" outlineLevel="1"/>
    <col min="68" max="68" width="5.28515625" style="120" hidden="1" customWidth="1" outlineLevel="1"/>
    <col min="69" max="69" width="5.7109375" style="120" hidden="1" customWidth="1" outlineLevel="1"/>
    <col min="70" max="70" width="5.140625" style="120" hidden="1" customWidth="1" outlineLevel="1"/>
    <col min="71" max="71" width="5.7109375" style="120" hidden="1" customWidth="1" outlineLevel="1"/>
    <col min="72" max="72" width="6.85546875" style="120" hidden="1" customWidth="1" outlineLevel="1"/>
    <col min="73" max="73" width="5.85546875" style="120" hidden="1" customWidth="1" outlineLevel="1"/>
    <col min="74" max="75" width="5.28515625" style="120" hidden="1" customWidth="1" outlineLevel="1"/>
    <col min="76" max="76" width="4.140625" style="120" hidden="1" customWidth="1" outlineLevel="1"/>
    <col min="77" max="77" width="4.7109375" style="120" hidden="1" customWidth="1" outlineLevel="1"/>
    <col min="78" max="78" width="6.7109375" style="120" hidden="1" customWidth="1" outlineLevel="1"/>
    <col min="79" max="79" width="4.7109375" style="120" hidden="1" customWidth="1" outlineLevel="1"/>
    <col min="80" max="80" width="5.28515625" style="120" hidden="1" customWidth="1" outlineLevel="1"/>
    <col min="81" max="81" width="5.7109375" style="120" hidden="1" customWidth="1" outlineLevel="1"/>
    <col min="82" max="82" width="5.140625" style="120" hidden="1" customWidth="1" outlineLevel="1"/>
    <col min="83" max="83" width="5.7109375" style="120" hidden="1" customWidth="1" outlineLevel="1"/>
    <col min="84" max="84" width="6.85546875" style="120" hidden="1" customWidth="1" outlineLevel="1"/>
    <col min="85" max="85" width="5.85546875" style="120" hidden="1" customWidth="1" outlineLevel="1"/>
    <col min="86" max="87" width="5.28515625" style="120" hidden="1" customWidth="1" outlineLevel="1"/>
    <col min="88" max="88" width="4.140625" style="120" hidden="1" customWidth="1" outlineLevel="1"/>
    <col min="89" max="89" width="4.7109375" style="120" hidden="1" customWidth="1" outlineLevel="1"/>
    <col min="90" max="90" width="6.7109375" style="120" hidden="1" customWidth="1" outlineLevel="1"/>
    <col min="91" max="91" width="5.140625" style="120" hidden="1" customWidth="1" outlineLevel="1"/>
    <col min="92" max="92" width="5.28515625" style="120" hidden="1" customWidth="1" outlineLevel="1"/>
    <col min="93" max="93" width="5.7109375" style="120" hidden="1" customWidth="1" outlineLevel="1"/>
    <col min="94" max="94" width="5.140625" style="120" hidden="1" customWidth="1" outlineLevel="1"/>
    <col min="95" max="95" width="5.7109375" style="120" hidden="1" customWidth="1" outlineLevel="1"/>
    <col min="96" max="96" width="6.85546875" style="120" hidden="1" customWidth="1" outlineLevel="1"/>
    <col min="97" max="97" width="5.85546875" style="120" hidden="1" customWidth="1" outlineLevel="1"/>
    <col min="98" max="99" width="5.28515625" style="120" hidden="1" customWidth="1" outlineLevel="1"/>
    <col min="100" max="101" width="5.140625" style="120" hidden="1" customWidth="1" outlineLevel="1"/>
    <col min="102" max="102" width="6.7109375" style="120" hidden="1" customWidth="1" outlineLevel="1"/>
    <col min="103" max="103" width="5.140625" style="120" hidden="1" customWidth="1" outlineLevel="1"/>
    <col min="104" max="104" width="5.28515625" style="120" hidden="1" customWidth="1" outlineLevel="1"/>
    <col min="105" max="105" width="5.7109375" style="120" hidden="1" customWidth="1" outlineLevel="1"/>
    <col min="106" max="106" width="5.140625" style="120" hidden="1" customWidth="1" outlineLevel="1"/>
    <col min="107" max="107" width="5.7109375" style="120" hidden="1" customWidth="1" outlineLevel="1"/>
    <col min="108" max="108" width="5.140625" style="120" hidden="1" customWidth="1" outlineLevel="1"/>
    <col min="109" max="109" width="5.85546875" style="120" hidden="1" customWidth="1" outlineLevel="1"/>
    <col min="110" max="111" width="5.28515625" style="120" hidden="1" customWidth="1" outlineLevel="1"/>
    <col min="112" max="113" width="5.140625" style="120" hidden="1" customWidth="1" outlineLevel="1"/>
    <col min="114" max="114" width="6.7109375" style="120" hidden="1" customWidth="1" outlineLevel="1"/>
    <col min="115" max="115" width="5.140625" style="120" hidden="1" customWidth="1" outlineLevel="1"/>
    <col min="116" max="116" width="5.28515625" style="120" hidden="1" customWidth="1" outlineLevel="1"/>
    <col min="117" max="117" width="5.7109375" style="120" hidden="1" customWidth="1" outlineLevel="1"/>
    <col min="118" max="118" width="5.140625" style="120" hidden="1" customWidth="1" outlineLevel="1"/>
    <col min="119" max="119" width="5.7109375" style="120" hidden="1" customWidth="1" outlineLevel="1"/>
    <col min="120" max="120" width="5.140625" style="120" hidden="1" customWidth="1" outlineLevel="1"/>
    <col min="121" max="121" width="5.85546875" style="120" hidden="1" customWidth="1" outlineLevel="1"/>
    <col min="122" max="123" width="5.28515625" style="120" hidden="1" customWidth="1" outlineLevel="1"/>
    <col min="124" max="125" width="5.140625" style="120" hidden="1" customWidth="1" outlineLevel="1"/>
    <col min="126" max="126" width="6.7109375" style="120" hidden="1" customWidth="1" outlineLevel="1"/>
    <col min="127" max="127" width="4.7109375" style="120" hidden="1" customWidth="1" outlineLevel="1"/>
    <col min="128" max="128" width="5.28515625" style="120" hidden="1" customWidth="1" outlineLevel="1"/>
    <col min="129" max="129" width="5.7109375" style="120" hidden="1" customWidth="1" outlineLevel="1"/>
    <col min="130" max="130" width="4.7109375" style="120" hidden="1" customWidth="1" outlineLevel="1"/>
    <col min="131" max="131" width="5.7109375" style="120" hidden="1" customWidth="1" outlineLevel="1"/>
    <col min="132" max="132" width="4.7109375" style="120" hidden="1" customWidth="1" outlineLevel="1"/>
    <col min="133" max="133" width="5.85546875" style="120" hidden="1" customWidth="1" outlineLevel="1"/>
    <col min="134" max="135" width="5.28515625" style="120" hidden="1" customWidth="1" outlineLevel="1"/>
    <col min="136" max="136" width="4.140625" style="120" hidden="1" customWidth="1" outlineLevel="1"/>
    <col min="137" max="137" width="4.7109375" style="120" hidden="1" customWidth="1" outlineLevel="1"/>
    <col min="138" max="138" width="6.7109375" style="120" hidden="1" customWidth="1" outlineLevel="1"/>
    <col min="139" max="139" width="5.140625" style="120" hidden="1" customWidth="1" outlineLevel="1"/>
    <col min="140" max="140" width="5.28515625" style="120" hidden="1" customWidth="1" outlineLevel="1"/>
    <col min="141" max="141" width="5.7109375" style="120" hidden="1" customWidth="1" outlineLevel="1"/>
    <col min="142" max="142" width="5.140625" style="120" hidden="1" customWidth="1" outlineLevel="1"/>
    <col min="143" max="143" width="5.7109375" style="120" hidden="1" customWidth="1" outlineLevel="1"/>
    <col min="144" max="144" width="5.140625" style="120" hidden="1" customWidth="1" outlineLevel="1"/>
    <col min="145" max="145" width="5.85546875" style="120" hidden="1" customWidth="1" outlineLevel="1"/>
    <col min="146" max="147" width="5.28515625" style="120" hidden="1" customWidth="1" outlineLevel="1"/>
    <col min="148" max="148" width="5.42578125" style="120" hidden="1" customWidth="1" outlineLevel="1" collapsed="1"/>
    <col min="149" max="151" width="5.42578125" style="120" hidden="1" customWidth="1" outlineLevel="1"/>
    <col min="152" max="152" width="5.7109375" style="120" hidden="1" customWidth="1" outlineLevel="1"/>
    <col min="153" max="153" width="5.85546875" style="120" hidden="1" customWidth="1" outlineLevel="1"/>
    <col min="154" max="154" width="5.42578125" style="120" hidden="1" customWidth="1" outlineLevel="1"/>
    <col min="155" max="155" width="5.7109375" style="120" hidden="1" customWidth="1" outlineLevel="1"/>
    <col min="156" max="156" width="5.42578125" style="120" hidden="1" customWidth="1" outlineLevel="1"/>
    <col min="157" max="157" width="5.85546875" style="120" hidden="1" customWidth="1" outlineLevel="1"/>
    <col min="158" max="159" width="5.7109375" style="120" hidden="1" customWidth="1" outlineLevel="1"/>
    <col min="160" max="160" width="5.42578125" style="120" bestFit="1" customWidth="1" collapsed="1"/>
    <col min="161" max="163" width="5.42578125" style="120" bestFit="1" customWidth="1"/>
    <col min="164" max="164" width="5.7109375" style="120" bestFit="1" customWidth="1"/>
    <col min="165" max="165" width="5.85546875" style="120" bestFit="1" customWidth="1"/>
    <col min="166" max="166" width="5.42578125" style="120" bestFit="1" customWidth="1"/>
    <col min="167" max="167" width="5.7109375" style="120" bestFit="1" customWidth="1"/>
    <col min="168" max="168" width="5.42578125" style="120" bestFit="1" customWidth="1"/>
    <col min="169" max="169" width="5.85546875" style="120" bestFit="1" customWidth="1"/>
    <col min="170" max="171" width="5.7109375" style="120" bestFit="1" customWidth="1"/>
    <col min="172" max="172" width="5.42578125" style="120" bestFit="1" customWidth="1"/>
    <col min="173" max="176" width="6" style="120" customWidth="1"/>
    <col min="177" max="177" width="6" style="120" bestFit="1" customWidth="1"/>
    <col min="178" max="178" width="6" style="120" customWidth="1"/>
    <col min="179" max="179" width="6" style="120" bestFit="1" customWidth="1"/>
    <col min="180" max="180" width="6" style="120" customWidth="1"/>
    <col min="181" max="181" width="6.7109375" style="120" bestFit="1" customWidth="1"/>
    <col min="182" max="182" width="6.42578125" style="120" bestFit="1" customWidth="1"/>
    <col min="183" max="183" width="6.42578125" style="120" customWidth="1"/>
    <col min="184" max="185" width="6" style="120" bestFit="1" customWidth="1"/>
    <col min="186" max="186" width="8.28515625" style="287" customWidth="1"/>
    <col min="187" max="187" width="9.140625" style="287" bestFit="1" customWidth="1"/>
    <col min="188" max="189" width="6.42578125" style="117" customWidth="1"/>
    <col min="190" max="190" width="6.42578125" style="117" bestFit="1" customWidth="1"/>
    <col min="191" max="16384" width="8.7109375" style="120"/>
  </cols>
  <sheetData>
    <row r="1" spans="1:192" s="71" customFormat="1">
      <c r="A1" s="220" t="str">
        <f>IF(I!$A$1=1,"до змісту","to title")</f>
        <v>до змісту</v>
      </c>
      <c r="B1" s="199"/>
      <c r="C1" s="199"/>
      <c r="D1" s="4"/>
      <c r="E1" s="4"/>
      <c r="GD1" s="281"/>
      <c r="GE1" s="281"/>
    </row>
    <row r="2" spans="1:192">
      <c r="A2" s="273" t="str">
        <f>IF(I!$A$1=1,B2,C2)</f>
        <v>2.2. Динаміка імпорту послуг за видами</v>
      </c>
      <c r="B2" s="200" t="s">
        <v>156</v>
      </c>
      <c r="C2" s="200" t="s">
        <v>63</v>
      </c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8"/>
      <c r="BR2" s="228"/>
      <c r="BS2" s="228"/>
      <c r="BT2" s="228"/>
      <c r="BU2" s="228"/>
      <c r="BV2" s="228"/>
      <c r="BW2" s="228"/>
      <c r="BX2" s="228"/>
      <c r="BY2" s="228"/>
      <c r="BZ2" s="228"/>
      <c r="CA2" s="228"/>
      <c r="CB2" s="228"/>
      <c r="CC2" s="228"/>
      <c r="CD2" s="228"/>
      <c r="CE2" s="228"/>
      <c r="CF2" s="228"/>
      <c r="CG2" s="228"/>
      <c r="CH2" s="228"/>
      <c r="CI2" s="228"/>
      <c r="CJ2" s="228"/>
      <c r="CK2" s="228"/>
      <c r="CL2" s="228"/>
      <c r="CM2" s="228"/>
      <c r="CN2" s="228"/>
      <c r="CO2" s="228"/>
      <c r="CP2" s="228"/>
      <c r="CQ2" s="228"/>
      <c r="CR2" s="228"/>
      <c r="CS2" s="228"/>
      <c r="CT2" s="228"/>
      <c r="CU2" s="228"/>
      <c r="CV2" s="228"/>
      <c r="CW2" s="228"/>
      <c r="CX2" s="228"/>
      <c r="CY2" s="228"/>
      <c r="CZ2" s="228"/>
      <c r="DA2" s="228"/>
      <c r="DB2" s="228"/>
      <c r="DC2" s="228"/>
      <c r="DD2" s="228"/>
      <c r="DE2" s="228"/>
      <c r="DF2" s="228"/>
      <c r="DG2" s="228"/>
      <c r="DH2" s="228"/>
      <c r="DI2" s="228"/>
      <c r="DJ2" s="228"/>
      <c r="DK2" s="228"/>
      <c r="DL2" s="228"/>
      <c r="DM2" s="228"/>
      <c r="DN2" s="228"/>
      <c r="DO2" s="228"/>
      <c r="DP2" s="228"/>
      <c r="DQ2" s="228"/>
      <c r="DR2" s="228"/>
      <c r="DS2" s="228"/>
      <c r="DT2" s="228"/>
      <c r="DU2" s="228"/>
      <c r="DV2" s="228"/>
      <c r="DW2" s="228"/>
      <c r="DX2" s="228"/>
      <c r="DY2" s="228"/>
      <c r="DZ2" s="228"/>
      <c r="EA2" s="228"/>
      <c r="EB2" s="228"/>
      <c r="EC2" s="228"/>
      <c r="ED2" s="228"/>
      <c r="EE2" s="228"/>
      <c r="EF2" s="228"/>
      <c r="EG2" s="228"/>
      <c r="EH2" s="228"/>
      <c r="EI2" s="228"/>
      <c r="EJ2" s="228"/>
      <c r="EK2" s="228"/>
      <c r="EL2" s="228"/>
      <c r="EM2" s="228"/>
      <c r="EN2" s="228"/>
      <c r="EO2" s="228"/>
      <c r="EP2" s="228"/>
      <c r="EQ2" s="228"/>
      <c r="ER2" s="228"/>
      <c r="ES2" s="228"/>
      <c r="ET2" s="228"/>
      <c r="EU2" s="228"/>
      <c r="EV2" s="228"/>
      <c r="EW2" s="228"/>
      <c r="EX2" s="228"/>
      <c r="EY2" s="228"/>
      <c r="EZ2" s="228"/>
      <c r="FA2" s="228"/>
      <c r="FB2" s="228"/>
      <c r="FC2" s="228"/>
      <c r="FD2" s="228"/>
      <c r="FE2" s="228"/>
      <c r="FF2" s="228"/>
      <c r="FG2" s="228"/>
      <c r="FH2" s="228"/>
      <c r="FI2" s="228"/>
      <c r="FJ2" s="228"/>
      <c r="FK2" s="228"/>
      <c r="FL2" s="228"/>
      <c r="FM2" s="228"/>
      <c r="FN2" s="228"/>
      <c r="FO2" s="228"/>
      <c r="FP2" s="228"/>
      <c r="FQ2" s="228"/>
      <c r="FR2" s="228"/>
      <c r="FS2" s="228"/>
      <c r="FT2" s="228"/>
      <c r="FU2" s="228"/>
      <c r="FV2" s="228"/>
      <c r="FW2" s="228"/>
      <c r="FX2" s="228"/>
      <c r="FY2" s="228"/>
      <c r="FZ2" s="228"/>
      <c r="GA2" s="228"/>
      <c r="GB2" s="228"/>
      <c r="GC2" s="228"/>
      <c r="GD2" s="282"/>
      <c r="GE2" s="282"/>
      <c r="GF2" s="305"/>
      <c r="GG2" s="305"/>
      <c r="GH2" s="305"/>
    </row>
    <row r="3" spans="1:192">
      <c r="A3" s="274" t="str">
        <f>IF(I!$A$1=1,B3,C3)</f>
        <v>(відповідно до КПБ6)</v>
      </c>
      <c r="B3" s="204" t="s">
        <v>13</v>
      </c>
      <c r="C3" s="204" t="s">
        <v>157</v>
      </c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29"/>
      <c r="AR3" s="229"/>
      <c r="AS3" s="229"/>
      <c r="AT3" s="229"/>
      <c r="AU3" s="229"/>
      <c r="AV3" s="229"/>
      <c r="AW3" s="229"/>
      <c r="AX3" s="229"/>
      <c r="AY3" s="229"/>
      <c r="AZ3" s="229"/>
      <c r="BA3" s="229"/>
      <c r="BB3" s="229"/>
      <c r="BC3" s="229"/>
      <c r="BD3" s="229"/>
      <c r="BE3" s="229"/>
      <c r="BF3" s="229"/>
      <c r="BG3" s="229"/>
      <c r="BH3" s="229"/>
      <c r="BI3" s="229"/>
      <c r="BJ3" s="229"/>
      <c r="BK3" s="229"/>
      <c r="BL3" s="229"/>
      <c r="BM3" s="229"/>
      <c r="BN3" s="229"/>
      <c r="BO3" s="229"/>
      <c r="BP3" s="229"/>
      <c r="BQ3" s="229"/>
      <c r="BR3" s="229"/>
      <c r="BS3" s="229"/>
      <c r="BT3" s="229"/>
      <c r="BU3" s="229"/>
      <c r="BV3" s="229"/>
      <c r="BW3" s="229"/>
      <c r="BX3" s="229"/>
      <c r="BY3" s="229"/>
      <c r="BZ3" s="229"/>
      <c r="CA3" s="229"/>
      <c r="CB3" s="229"/>
      <c r="CC3" s="229"/>
      <c r="CD3" s="229"/>
      <c r="CE3" s="229"/>
      <c r="CF3" s="229"/>
      <c r="CG3" s="229"/>
      <c r="CH3" s="229"/>
      <c r="CI3" s="229"/>
      <c r="CJ3" s="229"/>
      <c r="CK3" s="229"/>
      <c r="CL3" s="229"/>
      <c r="CM3" s="229"/>
      <c r="CN3" s="229"/>
      <c r="CO3" s="229"/>
      <c r="CP3" s="229"/>
      <c r="CQ3" s="229"/>
      <c r="CR3" s="229"/>
      <c r="CS3" s="229"/>
      <c r="CT3" s="229"/>
      <c r="CU3" s="229"/>
      <c r="CV3" s="229"/>
      <c r="CW3" s="229"/>
      <c r="CX3" s="229"/>
      <c r="CY3" s="229"/>
      <c r="CZ3" s="229"/>
      <c r="DA3" s="229"/>
      <c r="DB3" s="229"/>
      <c r="DC3" s="229"/>
      <c r="DD3" s="229"/>
      <c r="DE3" s="229"/>
      <c r="DF3" s="229"/>
      <c r="DG3" s="229"/>
      <c r="DH3" s="229"/>
      <c r="DI3" s="229"/>
      <c r="DJ3" s="229"/>
      <c r="DK3" s="229"/>
      <c r="DL3" s="229"/>
      <c r="DM3" s="229"/>
      <c r="DN3" s="229"/>
      <c r="DO3" s="229"/>
      <c r="DP3" s="229"/>
      <c r="DQ3" s="229"/>
      <c r="DR3" s="229"/>
      <c r="DS3" s="229"/>
      <c r="DT3" s="229"/>
      <c r="DU3" s="229"/>
      <c r="DV3" s="229"/>
      <c r="DW3" s="229"/>
      <c r="DX3" s="229"/>
      <c r="DY3" s="229"/>
      <c r="DZ3" s="229"/>
      <c r="EA3" s="229"/>
      <c r="EB3" s="229"/>
      <c r="EC3" s="229"/>
      <c r="ED3" s="229"/>
      <c r="EE3" s="229"/>
      <c r="EF3" s="229"/>
      <c r="EG3" s="229"/>
      <c r="EH3" s="229"/>
      <c r="EI3" s="229"/>
      <c r="EJ3" s="229"/>
      <c r="EK3" s="229"/>
      <c r="EL3" s="229"/>
      <c r="EM3" s="229"/>
      <c r="EN3" s="229"/>
      <c r="EO3" s="229"/>
      <c r="EP3" s="229"/>
      <c r="EQ3" s="229"/>
      <c r="ER3" s="229"/>
      <c r="ES3" s="229"/>
      <c r="ET3" s="229"/>
      <c r="EU3" s="229"/>
      <c r="EV3" s="229"/>
      <c r="EW3" s="229"/>
      <c r="EX3" s="229"/>
      <c r="EY3" s="229"/>
      <c r="EZ3" s="229"/>
      <c r="FA3" s="229"/>
      <c r="FB3" s="229"/>
      <c r="FC3" s="229"/>
      <c r="FD3" s="229"/>
      <c r="FE3" s="229"/>
      <c r="FF3" s="229"/>
      <c r="FG3" s="229"/>
      <c r="FH3" s="229"/>
      <c r="FI3" s="229"/>
      <c r="FJ3" s="229"/>
      <c r="FK3" s="229"/>
      <c r="FL3" s="229"/>
      <c r="FM3" s="229"/>
      <c r="FN3" s="229"/>
      <c r="FO3" s="229"/>
      <c r="FP3" s="229"/>
      <c r="FQ3" s="229"/>
      <c r="FR3" s="229"/>
      <c r="FS3" s="229"/>
      <c r="FT3" s="229"/>
      <c r="FU3" s="229"/>
      <c r="FV3" s="229"/>
      <c r="FW3" s="229"/>
      <c r="FX3" s="229"/>
      <c r="FY3" s="229"/>
      <c r="FZ3" s="229"/>
      <c r="GA3" s="229"/>
      <c r="GB3" s="229"/>
      <c r="GC3" s="229"/>
      <c r="GD3" s="283"/>
      <c r="GE3" s="283"/>
      <c r="GF3" s="279"/>
      <c r="GG3" s="279"/>
      <c r="GH3" s="279"/>
    </row>
    <row r="4" spans="1:192">
      <c r="A4" s="275" t="str">
        <f>IF(I!$A$1=1,B4,C4)</f>
        <v>млн дол. США</v>
      </c>
      <c r="B4" s="202" t="s">
        <v>45</v>
      </c>
      <c r="C4" s="202" t="s">
        <v>60</v>
      </c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29"/>
      <c r="BN4" s="229"/>
      <c r="BO4" s="229"/>
      <c r="BP4" s="229"/>
      <c r="BQ4" s="229"/>
      <c r="BR4" s="229"/>
      <c r="BS4" s="229"/>
      <c r="BT4" s="229"/>
      <c r="BU4" s="229"/>
      <c r="BV4" s="229"/>
      <c r="BW4" s="229"/>
      <c r="BX4" s="229"/>
      <c r="BY4" s="229"/>
      <c r="BZ4" s="229"/>
      <c r="CA4" s="229"/>
      <c r="CB4" s="229"/>
      <c r="CC4" s="229"/>
      <c r="CD4" s="229"/>
      <c r="CE4" s="229"/>
      <c r="CF4" s="229"/>
      <c r="CG4" s="229"/>
      <c r="CH4" s="229"/>
      <c r="CI4" s="229"/>
      <c r="CJ4" s="229"/>
      <c r="CK4" s="229"/>
      <c r="CL4" s="229"/>
      <c r="CM4" s="229"/>
      <c r="CN4" s="229"/>
      <c r="CO4" s="229"/>
      <c r="CP4" s="229"/>
      <c r="CQ4" s="229"/>
      <c r="CR4" s="229"/>
      <c r="CS4" s="229"/>
      <c r="CT4" s="229"/>
      <c r="CU4" s="229"/>
      <c r="CV4" s="229"/>
      <c r="CW4" s="229"/>
      <c r="CX4" s="229"/>
      <c r="CY4" s="229"/>
      <c r="CZ4" s="229"/>
      <c r="DA4" s="229"/>
      <c r="DB4" s="229"/>
      <c r="DC4" s="229"/>
      <c r="DD4" s="229"/>
      <c r="DE4" s="229"/>
      <c r="DF4" s="229"/>
      <c r="DG4" s="229"/>
      <c r="DH4" s="229"/>
      <c r="DI4" s="229"/>
      <c r="DJ4" s="229"/>
      <c r="DK4" s="229"/>
      <c r="DL4" s="229"/>
      <c r="DM4" s="229"/>
      <c r="DN4" s="229"/>
      <c r="DO4" s="229"/>
      <c r="DP4" s="229"/>
      <c r="DQ4" s="229"/>
      <c r="DR4" s="229"/>
      <c r="DS4" s="229"/>
      <c r="DT4" s="229"/>
      <c r="DU4" s="229"/>
      <c r="DV4" s="229"/>
      <c r="DW4" s="229"/>
      <c r="DX4" s="229"/>
      <c r="DY4" s="229"/>
      <c r="DZ4" s="229"/>
      <c r="EA4" s="229"/>
      <c r="EB4" s="229"/>
      <c r="EC4" s="229"/>
      <c r="ED4" s="229"/>
      <c r="EE4" s="229"/>
      <c r="EF4" s="229"/>
      <c r="EG4" s="229"/>
      <c r="EH4" s="229"/>
      <c r="EI4" s="229"/>
      <c r="EJ4" s="229"/>
      <c r="EK4" s="229"/>
      <c r="EL4" s="229"/>
      <c r="EM4" s="229"/>
      <c r="EN4" s="229"/>
      <c r="EO4" s="229"/>
      <c r="EP4" s="229"/>
      <c r="EQ4" s="229"/>
      <c r="ER4" s="229"/>
      <c r="ES4" s="229"/>
      <c r="ET4" s="229"/>
      <c r="EU4" s="229"/>
      <c r="EV4" s="229"/>
      <c r="EW4" s="229"/>
      <c r="EX4" s="229"/>
      <c r="EY4" s="229"/>
      <c r="EZ4" s="229"/>
      <c r="FA4" s="229"/>
      <c r="FB4" s="229"/>
      <c r="FC4" s="229"/>
      <c r="FD4" s="229"/>
      <c r="FE4" s="229"/>
      <c r="FF4" s="229"/>
      <c r="FG4" s="229"/>
      <c r="FH4" s="229"/>
      <c r="FI4" s="229"/>
      <c r="FJ4" s="229"/>
      <c r="FK4" s="229"/>
      <c r="FL4" s="229"/>
      <c r="FM4" s="229"/>
      <c r="FN4" s="229"/>
      <c r="FO4" s="229"/>
      <c r="FP4" s="229"/>
      <c r="FQ4" s="229"/>
      <c r="FR4" s="229"/>
      <c r="FS4" s="229"/>
      <c r="FT4" s="229"/>
      <c r="FU4" s="229"/>
      <c r="FV4" s="229"/>
      <c r="FW4" s="229"/>
      <c r="FX4" s="229"/>
      <c r="FY4" s="229"/>
      <c r="FZ4" s="229"/>
      <c r="GA4" s="229"/>
      <c r="GB4" s="229"/>
      <c r="GC4" s="229"/>
      <c r="GD4" s="283"/>
      <c r="GE4" s="283"/>
      <c r="GF4" s="279"/>
      <c r="GG4" s="279"/>
      <c r="GH4" s="279"/>
    </row>
    <row r="5" spans="1:192">
      <c r="A5" s="234"/>
      <c r="B5" s="203"/>
      <c r="C5" s="218"/>
      <c r="D5" s="159">
        <v>2010</v>
      </c>
      <c r="E5" s="159"/>
      <c r="F5" s="159"/>
      <c r="G5" s="159"/>
      <c r="H5" s="159"/>
      <c r="I5" s="159"/>
      <c r="J5" s="159"/>
      <c r="K5" s="159"/>
      <c r="L5" s="159"/>
      <c r="M5" s="159"/>
      <c r="N5" s="160"/>
      <c r="O5" s="161"/>
      <c r="P5" s="159">
        <v>2011</v>
      </c>
      <c r="Q5" s="159"/>
      <c r="R5" s="159"/>
      <c r="S5" s="159"/>
      <c r="T5" s="159"/>
      <c r="U5" s="159"/>
      <c r="V5" s="159"/>
      <c r="W5" s="159"/>
      <c r="X5" s="159"/>
      <c r="Y5" s="159"/>
      <c r="Z5" s="160"/>
      <c r="AA5" s="161"/>
      <c r="AB5" s="159">
        <v>2012</v>
      </c>
      <c r="AC5" s="159"/>
      <c r="AD5" s="159"/>
      <c r="AE5" s="159"/>
      <c r="AF5" s="159"/>
      <c r="AG5" s="159"/>
      <c r="AH5" s="159"/>
      <c r="AI5" s="159"/>
      <c r="AJ5" s="159"/>
      <c r="AK5" s="159"/>
      <c r="AL5" s="160"/>
      <c r="AM5" s="161"/>
      <c r="AN5" s="159">
        <v>2013</v>
      </c>
      <c r="AO5" s="159"/>
      <c r="AP5" s="159"/>
      <c r="AQ5" s="159"/>
      <c r="AR5" s="159"/>
      <c r="AS5" s="159"/>
      <c r="AT5" s="159"/>
      <c r="AU5" s="159"/>
      <c r="AV5" s="159"/>
      <c r="AW5" s="159"/>
      <c r="AX5" s="160"/>
      <c r="AY5" s="161"/>
      <c r="AZ5" s="159">
        <v>2014</v>
      </c>
      <c r="BA5" s="159"/>
      <c r="BB5" s="159"/>
      <c r="BC5" s="159"/>
      <c r="BD5" s="159"/>
      <c r="BE5" s="159"/>
      <c r="BF5" s="159"/>
      <c r="BG5" s="159"/>
      <c r="BH5" s="159"/>
      <c r="BI5" s="159"/>
      <c r="BJ5" s="160"/>
      <c r="BK5" s="161"/>
      <c r="BL5" s="159">
        <v>2015</v>
      </c>
      <c r="BM5" s="159"/>
      <c r="BN5" s="159"/>
      <c r="BO5" s="159"/>
      <c r="BP5" s="159"/>
      <c r="BQ5" s="159"/>
      <c r="BR5" s="159"/>
      <c r="BS5" s="159"/>
      <c r="BT5" s="159"/>
      <c r="BU5" s="159"/>
      <c r="BV5" s="160"/>
      <c r="BW5" s="161"/>
      <c r="BX5" s="159">
        <v>2016</v>
      </c>
      <c r="BY5" s="159"/>
      <c r="BZ5" s="159"/>
      <c r="CA5" s="159"/>
      <c r="CB5" s="159"/>
      <c r="CC5" s="159"/>
      <c r="CD5" s="159"/>
      <c r="CE5" s="159"/>
      <c r="CF5" s="159"/>
      <c r="CG5" s="159"/>
      <c r="CH5" s="160"/>
      <c r="CI5" s="161"/>
      <c r="CJ5" s="159">
        <v>2017</v>
      </c>
      <c r="CK5" s="159"/>
      <c r="CL5" s="159"/>
      <c r="CM5" s="159"/>
      <c r="CN5" s="159"/>
      <c r="CO5" s="159"/>
      <c r="CP5" s="159"/>
      <c r="CQ5" s="159"/>
      <c r="CR5" s="159"/>
      <c r="CS5" s="159"/>
      <c r="CT5" s="160"/>
      <c r="CU5" s="161"/>
      <c r="CV5" s="159">
        <v>2018</v>
      </c>
      <c r="CW5" s="159"/>
      <c r="CX5" s="159"/>
      <c r="CY5" s="159"/>
      <c r="CZ5" s="159"/>
      <c r="DA5" s="159"/>
      <c r="DB5" s="159"/>
      <c r="DC5" s="159"/>
      <c r="DD5" s="159"/>
      <c r="DE5" s="159"/>
      <c r="DF5" s="160"/>
      <c r="DG5" s="161"/>
      <c r="DH5" s="159">
        <v>2019</v>
      </c>
      <c r="DI5" s="159"/>
      <c r="DJ5" s="159"/>
      <c r="DK5" s="159"/>
      <c r="DL5" s="159"/>
      <c r="DM5" s="159"/>
      <c r="DN5" s="159"/>
      <c r="DO5" s="159"/>
      <c r="DP5" s="159"/>
      <c r="DQ5" s="159"/>
      <c r="DR5" s="160"/>
      <c r="DS5" s="161"/>
      <c r="DT5" s="159">
        <v>2020</v>
      </c>
      <c r="DU5" s="159"/>
      <c r="DV5" s="159"/>
      <c r="DW5" s="159"/>
      <c r="DX5" s="159"/>
      <c r="DY5" s="159"/>
      <c r="DZ5" s="159"/>
      <c r="EA5" s="159"/>
      <c r="EB5" s="159"/>
      <c r="EC5" s="159"/>
      <c r="ED5" s="160"/>
      <c r="EE5" s="161"/>
      <c r="EF5" s="159">
        <v>2021</v>
      </c>
      <c r="EG5" s="159"/>
      <c r="EH5" s="159"/>
      <c r="EI5" s="159"/>
      <c r="EJ5" s="159"/>
      <c r="EK5" s="159"/>
      <c r="EL5" s="159"/>
      <c r="EM5" s="159"/>
      <c r="EN5" s="159"/>
      <c r="EO5" s="159"/>
      <c r="EP5" s="160"/>
      <c r="EQ5" s="161"/>
      <c r="ER5" s="159">
        <v>2022</v>
      </c>
      <c r="ES5" s="159"/>
      <c r="ET5" s="159"/>
      <c r="EU5" s="159"/>
      <c r="EV5" s="159"/>
      <c r="EW5" s="159"/>
      <c r="EX5" s="159"/>
      <c r="EY5" s="159"/>
      <c r="EZ5" s="159"/>
      <c r="FA5" s="159"/>
      <c r="FB5" s="160"/>
      <c r="FC5" s="161"/>
      <c r="FD5" s="159">
        <v>2023</v>
      </c>
      <c r="FE5" s="159"/>
      <c r="FF5" s="159"/>
      <c r="FG5" s="159"/>
      <c r="FH5" s="159"/>
      <c r="FI5" s="159"/>
      <c r="FJ5" s="159"/>
      <c r="FK5" s="159"/>
      <c r="FL5" s="159"/>
      <c r="FM5" s="166"/>
      <c r="FN5" s="166"/>
      <c r="FO5" s="166"/>
      <c r="FP5" s="165">
        <v>2024</v>
      </c>
      <c r="FQ5" s="166"/>
      <c r="FR5" s="166"/>
      <c r="FS5" s="166"/>
      <c r="FT5" s="166"/>
      <c r="FU5" s="166"/>
      <c r="FV5" s="166"/>
      <c r="FW5" s="166"/>
      <c r="FX5" s="166"/>
      <c r="FY5" s="166"/>
      <c r="FZ5" s="166"/>
      <c r="GA5" s="166"/>
      <c r="GB5" s="165">
        <v>2025</v>
      </c>
      <c r="GC5" s="166"/>
      <c r="GD5" s="316">
        <v>2024</v>
      </c>
      <c r="GE5" s="316">
        <v>2025</v>
      </c>
      <c r="GF5" s="163">
        <v>2022</v>
      </c>
      <c r="GG5" s="164">
        <v>2023</v>
      </c>
      <c r="GH5" s="164">
        <v>2024</v>
      </c>
    </row>
    <row r="6" spans="1:192">
      <c r="A6" s="276" t="str">
        <f>IF(I!$A$1=1,B6,C6)</f>
        <v>Найменування</v>
      </c>
      <c r="B6" s="216" t="s">
        <v>150</v>
      </c>
      <c r="C6" s="219" t="s">
        <v>194</v>
      </c>
      <c r="D6" s="30" t="str">
        <f>IF(I!$A$1=1,"січ","Jan")</f>
        <v>січ</v>
      </c>
      <c r="E6" s="30" t="str">
        <f>IF(I!$A$1=1,"лют","Feb")</f>
        <v>лют</v>
      </c>
      <c r="F6" s="30" t="str">
        <f>IF(I!$A$1=1,"берез","Mar")</f>
        <v>берез</v>
      </c>
      <c r="G6" s="30" t="str">
        <f>IF(I!$A$1=1,"квіт","Apr")</f>
        <v>квіт</v>
      </c>
      <c r="H6" s="30" t="str">
        <f>IF(I!$A$1=1,"трав","May")</f>
        <v>трав</v>
      </c>
      <c r="I6" s="30" t="str">
        <f>IF(I!$A$1=1,"черв","Jun")</f>
        <v>черв</v>
      </c>
      <c r="J6" s="30" t="str">
        <f>IF(I!$A$1=1,"лип","Jul")</f>
        <v>лип</v>
      </c>
      <c r="K6" s="30" t="str">
        <f>IF(I!$A$1=1,"серп","Aug")</f>
        <v>серп</v>
      </c>
      <c r="L6" s="30" t="str">
        <f>IF(I!$A$1=1,"верес","Sept")</f>
        <v>верес</v>
      </c>
      <c r="M6" s="30" t="str">
        <f>IF(I!$A$1=1,"жовт","Oct")</f>
        <v>жовт</v>
      </c>
      <c r="N6" s="30" t="str">
        <f>IF(I!$A$1=1,"лист","Nov")</f>
        <v>лист</v>
      </c>
      <c r="O6" s="30" t="str">
        <f>IF(I!$A$1=1,"груд","Dec")</f>
        <v>груд</v>
      </c>
      <c r="P6" s="31" t="str">
        <f>IF(I!$A$1=1,"січ","Jan")</f>
        <v>січ</v>
      </c>
      <c r="Q6" s="30" t="str">
        <f>IF(I!$A$1=1,"лют","Feb")</f>
        <v>лют</v>
      </c>
      <c r="R6" s="30" t="str">
        <f>IF(I!$A$1=1,"берез","Mar")</f>
        <v>берез</v>
      </c>
      <c r="S6" s="30" t="str">
        <f>IF(I!$A$1=1,"квіт","Apr")</f>
        <v>квіт</v>
      </c>
      <c r="T6" s="30" t="str">
        <f>IF(I!$A$1=1,"трав","May")</f>
        <v>трав</v>
      </c>
      <c r="U6" s="30" t="str">
        <f>IF(I!$A$1=1,"черв","Jun")</f>
        <v>черв</v>
      </c>
      <c r="V6" s="30" t="str">
        <f>IF(I!$A$1=1,"лип","Jul")</f>
        <v>лип</v>
      </c>
      <c r="W6" s="30" t="str">
        <f>IF(I!$A$1=1,"серп","Aug")</f>
        <v>серп</v>
      </c>
      <c r="X6" s="30" t="str">
        <f>IF(I!$A$1=1,"верес","Sept")</f>
        <v>верес</v>
      </c>
      <c r="Y6" s="30" t="str">
        <f>IF(I!$A$1=1,"жовт","Oct")</f>
        <v>жовт</v>
      </c>
      <c r="Z6" s="30" t="str">
        <f>IF(I!$A$1=1,"лист","Nov")</f>
        <v>лист</v>
      </c>
      <c r="AA6" s="30" t="str">
        <f>IF(I!$A$1=1,"груд","Dec")</f>
        <v>груд</v>
      </c>
      <c r="AB6" s="30" t="str">
        <f>IF(I!$A$1=1,"січ","Jan")</f>
        <v>січ</v>
      </c>
      <c r="AC6" s="30" t="str">
        <f>IF(I!$A$1=1,"лют","Feb")</f>
        <v>лют</v>
      </c>
      <c r="AD6" s="30" t="str">
        <f>IF(I!$A$1=1,"берез","Mar")</f>
        <v>берез</v>
      </c>
      <c r="AE6" s="30" t="str">
        <f>IF(I!$A$1=1,"квіт","Apr")</f>
        <v>квіт</v>
      </c>
      <c r="AF6" s="30" t="str">
        <f>IF(I!$A$1=1,"трав","May")</f>
        <v>трав</v>
      </c>
      <c r="AG6" s="30" t="str">
        <f>IF(I!$A$1=1,"черв","Jun")</f>
        <v>черв</v>
      </c>
      <c r="AH6" s="30" t="str">
        <f>IF(I!$A$1=1,"лип","Jul")</f>
        <v>лип</v>
      </c>
      <c r="AI6" s="30" t="str">
        <f>IF(I!$A$1=1,"серп","Aug")</f>
        <v>серп</v>
      </c>
      <c r="AJ6" s="30" t="str">
        <f>IF(I!$A$1=1,"верес","Sept")</f>
        <v>верес</v>
      </c>
      <c r="AK6" s="30" t="str">
        <f>IF(I!$A$1=1,"жовт","Oct")</f>
        <v>жовт</v>
      </c>
      <c r="AL6" s="30" t="str">
        <f>IF(I!$A$1=1,"лист","Nov")</f>
        <v>лист</v>
      </c>
      <c r="AM6" s="30" t="str">
        <f>IF(I!$A$1=1,"груд","Dec")</f>
        <v>груд</v>
      </c>
      <c r="AN6" s="30" t="str">
        <f>IF(I!$A$1=1,"січ","Jan")</f>
        <v>січ</v>
      </c>
      <c r="AO6" s="30" t="str">
        <f>IF(I!$A$1=1,"лют","Feb")</f>
        <v>лют</v>
      </c>
      <c r="AP6" s="30" t="str">
        <f>IF(I!$A$1=1,"берез","Mar")</f>
        <v>берез</v>
      </c>
      <c r="AQ6" s="30" t="str">
        <f>IF(I!$A$1=1,"квіт","Apr")</f>
        <v>квіт</v>
      </c>
      <c r="AR6" s="30" t="str">
        <f>IF(I!$A$1=1,"трав","May")</f>
        <v>трав</v>
      </c>
      <c r="AS6" s="30" t="str">
        <f>IF(I!$A$1=1,"черв","Jun")</f>
        <v>черв</v>
      </c>
      <c r="AT6" s="30" t="str">
        <f>IF(I!$A$1=1,"лип","Jul")</f>
        <v>лип</v>
      </c>
      <c r="AU6" s="30" t="str">
        <f>IF(I!$A$1=1,"серп","Aug")</f>
        <v>серп</v>
      </c>
      <c r="AV6" s="30" t="str">
        <f>IF(I!$A$1=1,"верес","Sept")</f>
        <v>верес</v>
      </c>
      <c r="AW6" s="30" t="str">
        <f>IF(I!$A$1=1,"жовт","Oct")</f>
        <v>жовт</v>
      </c>
      <c r="AX6" s="30" t="str">
        <f>IF(I!$A$1=1,"лист","Nov")</f>
        <v>лист</v>
      </c>
      <c r="AY6" s="30" t="str">
        <f>IF(I!$A$1=1,"груд","Dec")</f>
        <v>груд</v>
      </c>
      <c r="AZ6" s="30" t="str">
        <f>IF(I!$A$1=1,"січ","Jan")</f>
        <v>січ</v>
      </c>
      <c r="BA6" s="30" t="str">
        <f>IF(I!$A$1=1,"лют","Feb")</f>
        <v>лют</v>
      </c>
      <c r="BB6" s="30" t="str">
        <f>IF(I!$A$1=1,"берез","Mar")</f>
        <v>берез</v>
      </c>
      <c r="BC6" s="30" t="str">
        <f>IF(I!$A$1=1,"квіт","Apr")</f>
        <v>квіт</v>
      </c>
      <c r="BD6" s="30" t="str">
        <f>IF(I!$A$1=1,"трав","May")</f>
        <v>трав</v>
      </c>
      <c r="BE6" s="30" t="str">
        <f>IF(I!$A$1=1,"черв","Jun")</f>
        <v>черв</v>
      </c>
      <c r="BF6" s="30" t="str">
        <f>IF(I!$A$1=1,"лип","Jul")</f>
        <v>лип</v>
      </c>
      <c r="BG6" s="30" t="str">
        <f>IF(I!$A$1=1,"серп","Aug")</f>
        <v>серп</v>
      </c>
      <c r="BH6" s="30" t="str">
        <f>IF(I!$A$1=1,"верес","Sept")</f>
        <v>верес</v>
      </c>
      <c r="BI6" s="30" t="str">
        <f>IF(I!$A$1=1,"жовт","Oct")</f>
        <v>жовт</v>
      </c>
      <c r="BJ6" s="30" t="str">
        <f>IF(I!$A$1=1,"лист","Nov")</f>
        <v>лист</v>
      </c>
      <c r="BK6" s="30" t="str">
        <f>IF(I!$A$1=1,"груд","Dec")</f>
        <v>груд</v>
      </c>
      <c r="BL6" s="30" t="str">
        <f>IF(I!$A$1=1,"січ","Jan")</f>
        <v>січ</v>
      </c>
      <c r="BM6" s="30" t="str">
        <f>IF(I!$A$1=1,"лют","Feb")</f>
        <v>лют</v>
      </c>
      <c r="BN6" s="30" t="str">
        <f>IF(I!$A$1=1,"берез","Mar")</f>
        <v>берез</v>
      </c>
      <c r="BO6" s="30" t="str">
        <f>IF(I!$A$1=1,"квіт","Apr")</f>
        <v>квіт</v>
      </c>
      <c r="BP6" s="30" t="str">
        <f>IF(I!$A$1=1,"трав","May")</f>
        <v>трав</v>
      </c>
      <c r="BQ6" s="30" t="str">
        <f>IF(I!$A$1=1,"черв","Jun")</f>
        <v>черв</v>
      </c>
      <c r="BR6" s="30" t="str">
        <f>IF(I!$A$1=1,"лип","Jul")</f>
        <v>лип</v>
      </c>
      <c r="BS6" s="30" t="str">
        <f>IF(I!$A$1=1,"серп","Aug")</f>
        <v>серп</v>
      </c>
      <c r="BT6" s="30" t="str">
        <f>IF(I!$A$1=1,"верес","Sept")</f>
        <v>верес</v>
      </c>
      <c r="BU6" s="30" t="str">
        <f>IF(I!$A$1=1,"жовт","Oct")</f>
        <v>жовт</v>
      </c>
      <c r="BV6" s="30" t="str">
        <f>IF(I!$A$1=1,"лист","Nov")</f>
        <v>лист</v>
      </c>
      <c r="BW6" s="30" t="str">
        <f>IF(I!$A$1=1,"груд","Dec")</f>
        <v>груд</v>
      </c>
      <c r="BX6" s="30" t="str">
        <f>IF(I!$A$1=1,"січ","Jan")</f>
        <v>січ</v>
      </c>
      <c r="BY6" s="30" t="str">
        <f>IF(I!$A$1=1,"лют","Feb")</f>
        <v>лют</v>
      </c>
      <c r="BZ6" s="30" t="str">
        <f>IF(I!$A$1=1,"берез","Mar")</f>
        <v>берез</v>
      </c>
      <c r="CA6" s="30" t="str">
        <f>IF(I!$A$1=1,"квіт","Apr")</f>
        <v>квіт</v>
      </c>
      <c r="CB6" s="30" t="str">
        <f>IF(I!$A$1=1,"трав","May")</f>
        <v>трав</v>
      </c>
      <c r="CC6" s="30" t="str">
        <f>IF(I!$A$1=1,"черв","June")</f>
        <v>черв</v>
      </c>
      <c r="CD6" s="30" t="str">
        <f>IF(I!$A$1=1,"лип","July")</f>
        <v>лип</v>
      </c>
      <c r="CE6" s="30" t="str">
        <f>IF(I!$A$1=1,"серп","Aug")</f>
        <v>серп</v>
      </c>
      <c r="CF6" s="30" t="str">
        <f>IF(I!$A$1=1,"вер","Sept")</f>
        <v>вер</v>
      </c>
      <c r="CG6" s="30" t="str">
        <f>IF(I!$A$1=1,"жовт","Oct")</f>
        <v>жовт</v>
      </c>
      <c r="CH6" s="30" t="str">
        <f>IF(I!$A$1=1,"лист","Nov")</f>
        <v>лист</v>
      </c>
      <c r="CI6" s="30" t="str">
        <f>IF(I!$A$1=1,"груд","Dec")</f>
        <v>груд</v>
      </c>
      <c r="CJ6" s="30" t="str">
        <f>IF(I!$A$1=1,"січ","Jan")</f>
        <v>січ</v>
      </c>
      <c r="CK6" s="30" t="str">
        <f>IF(I!$A$1=1,"лют","Feb")</f>
        <v>лют</v>
      </c>
      <c r="CL6" s="30" t="str">
        <f>IF(I!$A$1=1,"берез","Mar")</f>
        <v>берез</v>
      </c>
      <c r="CM6" s="30" t="str">
        <f>IF(I!$A$1=1,"квіт","Apr")</f>
        <v>квіт</v>
      </c>
      <c r="CN6" s="30" t="str">
        <f>IF(I!$A$1=1,"трав","May")</f>
        <v>трав</v>
      </c>
      <c r="CO6" s="30" t="str">
        <f>IF(I!$A$1=1,"черв","June")</f>
        <v>черв</v>
      </c>
      <c r="CP6" s="30" t="str">
        <f>IF(I!$A$1=1,"лип","July")</f>
        <v>лип</v>
      </c>
      <c r="CQ6" s="30" t="str">
        <f>IF(I!$A$1=1,"серп","Aug")</f>
        <v>серп</v>
      </c>
      <c r="CR6" s="30" t="str">
        <f>IF(I!$A$1=1,"вер","Sept")</f>
        <v>вер</v>
      </c>
      <c r="CS6" s="30" t="str">
        <f>IF(I!$A$1=1,"жовт","Oct")</f>
        <v>жовт</v>
      </c>
      <c r="CT6" s="30" t="str">
        <f>IF(I!$A$1=1,"лист","Nov")</f>
        <v>лист</v>
      </c>
      <c r="CU6" s="30" t="str">
        <f>IF(I!$A$1=1,"груд","Dec")</f>
        <v>груд</v>
      </c>
      <c r="CV6" s="30" t="str">
        <f>IF(I!$A$1=1,"січ","Jan")</f>
        <v>січ</v>
      </c>
      <c r="CW6" s="30" t="str">
        <f>IF(I!$A$1=1,"лют","Feb")</f>
        <v>лют</v>
      </c>
      <c r="CX6" s="30" t="str">
        <f>IF(I!$A$1=1,"берез","Mar")</f>
        <v>берез</v>
      </c>
      <c r="CY6" s="30" t="str">
        <f>IF(I!$A$1=1,"квіт","Apr")</f>
        <v>квіт</v>
      </c>
      <c r="CZ6" s="30" t="str">
        <f>IF(I!$A$1=1,"трав","May")</f>
        <v>трав</v>
      </c>
      <c r="DA6" s="30" t="str">
        <f>IF(I!$A$1=1,"черв","June")</f>
        <v>черв</v>
      </c>
      <c r="DB6" s="30" t="str">
        <f>IF(I!$A$1=1,"лип","July")</f>
        <v>лип</v>
      </c>
      <c r="DC6" s="30" t="str">
        <f>IF(I!$A$1=1,"серп","Aug")</f>
        <v>серп</v>
      </c>
      <c r="DD6" s="30" t="str">
        <f>IF(I!$A$1=1,"вер","Sept")</f>
        <v>вер</v>
      </c>
      <c r="DE6" s="30" t="str">
        <f>IF(I!$A$1=1,"жовт","Oct")</f>
        <v>жовт</v>
      </c>
      <c r="DF6" s="30" t="str">
        <f>IF(I!$A$1=1,"лист","Nov")</f>
        <v>лист</v>
      </c>
      <c r="DG6" s="30" t="str">
        <f>IF(I!$A$1=1,"груд","Dec")</f>
        <v>груд</v>
      </c>
      <c r="DH6" s="30" t="str">
        <f>IF(I!$A$1=1,"січ","Jan")</f>
        <v>січ</v>
      </c>
      <c r="DI6" s="30" t="str">
        <f>IF(I!$A$1=1,"лют","Feb")</f>
        <v>лют</v>
      </c>
      <c r="DJ6" s="30" t="str">
        <f>IF(I!$A$1=1,"берез","Mar")</f>
        <v>берез</v>
      </c>
      <c r="DK6" s="30" t="str">
        <f>IF(I!$A$1=1,"квіт","Apr")</f>
        <v>квіт</v>
      </c>
      <c r="DL6" s="30" t="str">
        <f>IF(I!$A$1=1,"трав","May")</f>
        <v>трав</v>
      </c>
      <c r="DM6" s="30" t="str">
        <f>IF(I!$A$1=1,"черв","June")</f>
        <v>черв</v>
      </c>
      <c r="DN6" s="30" t="str">
        <f>IF(I!$A$1=1,"лип","July")</f>
        <v>лип</v>
      </c>
      <c r="DO6" s="30" t="str">
        <f>IF(I!$A$1=1,"серп","Aug")</f>
        <v>серп</v>
      </c>
      <c r="DP6" s="30" t="str">
        <f>IF(I!$A$1=1,"вер","Sept")</f>
        <v>вер</v>
      </c>
      <c r="DQ6" s="30" t="str">
        <f>IF(I!$A$1=1,"жовт","Oct")</f>
        <v>жовт</v>
      </c>
      <c r="DR6" s="30" t="str">
        <f>IF(I!$A$1=1,"лист","Nov")</f>
        <v>лист</v>
      </c>
      <c r="DS6" s="30" t="str">
        <f>IF(I!$A$1=1,"груд","Dec")</f>
        <v>груд</v>
      </c>
      <c r="DT6" s="30" t="str">
        <f>IF(I!$A$1=1,"січ","Jan")</f>
        <v>січ</v>
      </c>
      <c r="DU6" s="30" t="str">
        <f>IF(I!$A$1=1,"лют","Feb")</f>
        <v>лют</v>
      </c>
      <c r="DV6" s="30" t="str">
        <f>IF(I!$A$1=1,"бер","Mar")</f>
        <v>бер</v>
      </c>
      <c r="DW6" s="30" t="str">
        <f>IF(I!$A$1=1,"квіт","Apr")</f>
        <v>квіт</v>
      </c>
      <c r="DX6" s="30" t="str">
        <f>IF(I!$A$1=1,"трав","May")</f>
        <v>трав</v>
      </c>
      <c r="DY6" s="30" t="str">
        <f>IF(I!$A$1=1,"черв","June")</f>
        <v>черв</v>
      </c>
      <c r="DZ6" s="30" t="str">
        <f>IF(I!$A$1=1,"лип","July")</f>
        <v>лип</v>
      </c>
      <c r="EA6" s="30" t="str">
        <f>IF(I!$A$1=1,"серп","Aug")</f>
        <v>серп</v>
      </c>
      <c r="EB6" s="30" t="str">
        <f>IF(I!$A$1=1,"вер","Sept")</f>
        <v>вер</v>
      </c>
      <c r="EC6" s="30" t="str">
        <f>IF(I!$A$1=1,"жовт","Oct")</f>
        <v>жовт</v>
      </c>
      <c r="ED6" s="30" t="str">
        <f>IF(I!$A$1=1,"лист","Nov")</f>
        <v>лист</v>
      </c>
      <c r="EE6" s="30" t="str">
        <f>IF(I!$A$1=1,"груд","Dec")</f>
        <v>груд</v>
      </c>
      <c r="EF6" s="30" t="str">
        <f>IF(I!$A$1=1,"січ","Jan")</f>
        <v>січ</v>
      </c>
      <c r="EG6" s="30" t="str">
        <f>IF(I!$A$1=1,"лют","Feb")</f>
        <v>лют</v>
      </c>
      <c r="EH6" s="30" t="str">
        <f>IF(I!$A$1=1,"бер","Mar")</f>
        <v>бер</v>
      </c>
      <c r="EI6" s="30" t="str">
        <f>IF(I!$A$1=1,"квіт","Apr")</f>
        <v>квіт</v>
      </c>
      <c r="EJ6" s="30" t="str">
        <f>IF(I!$A$1=1,"трав","May")</f>
        <v>трав</v>
      </c>
      <c r="EK6" s="30" t="str">
        <f>IF(I!$A$1=1,"черв","June")</f>
        <v>черв</v>
      </c>
      <c r="EL6" s="30" t="str">
        <f>IF(I!$A$1=1,"лип","July")</f>
        <v>лип</v>
      </c>
      <c r="EM6" s="30" t="str">
        <f>IF(I!$A$1=1,"серп","Aug")</f>
        <v>серп</v>
      </c>
      <c r="EN6" s="30" t="str">
        <f>IF(I!$A$1=1,"вер","Sept")</f>
        <v>вер</v>
      </c>
      <c r="EO6" s="30" t="str">
        <f>IF(I!$A$1=1,"жовт","Oct")</f>
        <v>жовт</v>
      </c>
      <c r="EP6" s="30" t="str">
        <f>IF(I!$A$1=1,"лист","Nov")</f>
        <v>лист</v>
      </c>
      <c r="EQ6" s="30" t="str">
        <f>IF(I!$A$1=1,"груд","Dec")</f>
        <v>груд</v>
      </c>
      <c r="ER6" s="30" t="str">
        <f>IF(I!$A$1=1,"січ","Jan")</f>
        <v>січ</v>
      </c>
      <c r="ES6" s="30" t="str">
        <f>IF(I!$A$1=1,"лют","Feb")</f>
        <v>лют</v>
      </c>
      <c r="ET6" s="30" t="str">
        <f>IF(I!$A$1=1,"бер","Mar")</f>
        <v>бер</v>
      </c>
      <c r="EU6" s="30" t="str">
        <f>IF(I!$A$1=1,"квіт","Apr")</f>
        <v>квіт</v>
      </c>
      <c r="EV6" s="30" t="str">
        <f>IF(I!$A$1=1,"трав","May")</f>
        <v>трав</v>
      </c>
      <c r="EW6" s="30" t="str">
        <f>IF(I!$A$1=1,"черв","June")</f>
        <v>черв</v>
      </c>
      <c r="EX6" s="30" t="str">
        <f>IF(I!$A$1=1,"лип","July")</f>
        <v>лип</v>
      </c>
      <c r="EY6" s="30" t="str">
        <f>IF(I!$A$1=1,"серп","Aug")</f>
        <v>серп</v>
      </c>
      <c r="EZ6" s="30" t="str">
        <f>IF(I!$A$1=1,"вер","Sept")</f>
        <v>вер</v>
      </c>
      <c r="FA6" s="30" t="str">
        <f>IF(I!$A$1=1,"жовт","Oct")</f>
        <v>жовт</v>
      </c>
      <c r="FB6" s="30" t="str">
        <f>IF(I!$A$1=1,"лист","Nov")</f>
        <v>лист</v>
      </c>
      <c r="FC6" s="30" t="str">
        <f>IF(I!$A$1=1,"груд","Dec")</f>
        <v>груд</v>
      </c>
      <c r="FD6" s="30" t="str">
        <f>IF(I!$A$1=1,"січ","Jan")</f>
        <v>січ</v>
      </c>
      <c r="FE6" s="30" t="str">
        <f>IF(I!$A$1=1,"лют","Feb")</f>
        <v>лют</v>
      </c>
      <c r="FF6" s="30" t="str">
        <f>IF(I!$A$1=1,"бер","Mar")</f>
        <v>бер</v>
      </c>
      <c r="FG6" s="30" t="str">
        <f>IF(I!$A$1=1,"квіт","Apr")</f>
        <v>квіт</v>
      </c>
      <c r="FH6" s="30" t="str">
        <f>IF(I!$A$1=1,"трав","May")</f>
        <v>трав</v>
      </c>
      <c r="FI6" s="30" t="str">
        <f>IF(I!$A$1=1,"черв","June")</f>
        <v>черв</v>
      </c>
      <c r="FJ6" s="30" t="str">
        <f>IF(I!$A$1=1,"лип","July")</f>
        <v>лип</v>
      </c>
      <c r="FK6" s="30" t="str">
        <f>IF(I!$A$1=1,"серп","Aug")</f>
        <v>серп</v>
      </c>
      <c r="FL6" s="30" t="str">
        <f>IF(I!$A$1=1,"вер","Sept")</f>
        <v>вер</v>
      </c>
      <c r="FM6" s="30" t="str">
        <f>IF(I!$A$1=1,"жовт","Oct")</f>
        <v>жовт</v>
      </c>
      <c r="FN6" s="30" t="str">
        <f>IF(I!$A$1=1,"лист","Nov")</f>
        <v>лист</v>
      </c>
      <c r="FO6" s="30" t="str">
        <f>IF(I!$A$1=1,"груд","Dec")</f>
        <v>груд</v>
      </c>
      <c r="FP6" s="30" t="str">
        <f>IF(I!$A$1=1,"січ","Jan")</f>
        <v>січ</v>
      </c>
      <c r="FQ6" s="30" t="str">
        <f>IF(I!$A$1=1,"лют","Feb")</f>
        <v>лют</v>
      </c>
      <c r="FR6" s="30" t="str">
        <f>IF(I!$A$1=1,"бер","Mar")</f>
        <v>бер</v>
      </c>
      <c r="FS6" s="30" t="str">
        <f>IF(I!$A$1=1,"квіт","Apr")</f>
        <v>квіт</v>
      </c>
      <c r="FT6" s="30" t="str">
        <f>IF(I!$A$1=1,"трав","May")</f>
        <v>трав</v>
      </c>
      <c r="FU6" s="30" t="str">
        <f>IF(I!$A$1=1,"черв","June")</f>
        <v>черв</v>
      </c>
      <c r="FV6" s="30" t="str">
        <f>IF(I!$A$1=1,"лип","July")</f>
        <v>лип</v>
      </c>
      <c r="FW6" s="30" t="str">
        <f>IF(I!$A$1=1,"серп","Aug")</f>
        <v>серп</v>
      </c>
      <c r="FX6" s="30" t="str">
        <f>IF(I!$A$1=1,"вер","Sept")</f>
        <v>вер</v>
      </c>
      <c r="FY6" s="30" t="str">
        <f>IF(I!$A$1=1,"жовт","Oct")</f>
        <v>жовт</v>
      </c>
      <c r="FZ6" s="30" t="str">
        <f>IF(I!$A$1=1,"лист","Nov")</f>
        <v>лист</v>
      </c>
      <c r="GA6" s="30" t="str">
        <f>IF(I!$A$1=1,"груд","Dec")</f>
        <v>груд</v>
      </c>
      <c r="GB6" s="30" t="str">
        <f>IF(I!$A$1=1,"січ*","Jan*")</f>
        <v>січ*</v>
      </c>
      <c r="GC6" s="30" t="str">
        <f>IF(I!$A$1=1,"лют*","Feb*")</f>
        <v>лют*</v>
      </c>
      <c r="GD6" s="147" t="str">
        <f>IF(I!$A$1=1,"січ-лют","Jan-Feb")</f>
        <v>січ-лют</v>
      </c>
      <c r="GE6" s="147" t="str">
        <f>IF(I!$A$1=1,"січ-лют*","Jan-Feb*")</f>
        <v>січ-лют*</v>
      </c>
      <c r="GF6" s="317"/>
      <c r="GG6" s="334"/>
      <c r="GH6" s="334"/>
      <c r="GI6" s="227"/>
    </row>
    <row r="7" spans="1:192">
      <c r="A7" s="235"/>
      <c r="B7" s="204"/>
      <c r="C7" s="217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  <c r="AA7" s="228"/>
      <c r="AB7" s="228"/>
      <c r="AC7" s="228"/>
      <c r="AD7" s="228"/>
      <c r="AE7" s="228"/>
      <c r="AF7" s="228"/>
      <c r="AG7" s="228"/>
      <c r="AH7" s="228"/>
      <c r="AI7" s="228"/>
      <c r="AJ7" s="228"/>
      <c r="AK7" s="228"/>
      <c r="AL7" s="228"/>
      <c r="AM7" s="228"/>
      <c r="AN7" s="228"/>
      <c r="AO7" s="228"/>
      <c r="AP7" s="228"/>
      <c r="AQ7" s="228"/>
      <c r="AR7" s="228"/>
      <c r="AS7" s="228"/>
      <c r="AT7" s="228"/>
      <c r="AU7" s="228"/>
      <c r="AV7" s="228"/>
      <c r="AW7" s="228"/>
      <c r="AX7" s="228"/>
      <c r="AY7" s="228"/>
      <c r="AZ7" s="228"/>
      <c r="BA7" s="228"/>
      <c r="BB7" s="228"/>
      <c r="BC7" s="228"/>
      <c r="BD7" s="228"/>
      <c r="BE7" s="228"/>
      <c r="BF7" s="228"/>
      <c r="BG7" s="228"/>
      <c r="BH7" s="228"/>
      <c r="BI7" s="228"/>
      <c r="BJ7" s="228"/>
      <c r="BK7" s="228"/>
      <c r="BL7" s="228"/>
      <c r="BM7" s="228"/>
      <c r="BN7" s="228"/>
      <c r="BO7" s="228"/>
      <c r="BP7" s="228"/>
      <c r="BQ7" s="228"/>
      <c r="BR7" s="228"/>
      <c r="BS7" s="228"/>
      <c r="BT7" s="228"/>
      <c r="BU7" s="228"/>
      <c r="BV7" s="228"/>
      <c r="BW7" s="228"/>
      <c r="BX7" s="228"/>
      <c r="BY7" s="228"/>
      <c r="BZ7" s="228"/>
      <c r="CA7" s="228"/>
      <c r="CB7" s="228"/>
      <c r="CC7" s="228"/>
      <c r="CD7" s="228"/>
      <c r="CE7" s="228"/>
      <c r="CF7" s="228"/>
      <c r="CG7" s="228"/>
      <c r="CH7" s="228"/>
      <c r="CI7" s="228"/>
      <c r="CJ7" s="228"/>
      <c r="CK7" s="228"/>
      <c r="CL7" s="228"/>
      <c r="CM7" s="228"/>
      <c r="CN7" s="228"/>
      <c r="CO7" s="228"/>
      <c r="CP7" s="228"/>
      <c r="CQ7" s="228"/>
      <c r="CR7" s="228"/>
      <c r="CS7" s="228"/>
      <c r="CT7" s="228"/>
      <c r="CU7" s="228"/>
      <c r="CV7" s="228"/>
      <c r="CW7" s="228"/>
      <c r="CX7" s="228"/>
      <c r="CY7" s="228"/>
      <c r="CZ7" s="228"/>
      <c r="DA7" s="228"/>
      <c r="DB7" s="228"/>
      <c r="DC7" s="228"/>
      <c r="DD7" s="228"/>
      <c r="DE7" s="228"/>
      <c r="DF7" s="228"/>
      <c r="DG7" s="228"/>
      <c r="DH7" s="228"/>
      <c r="DI7" s="228"/>
      <c r="DJ7" s="228"/>
      <c r="DK7" s="228"/>
      <c r="DL7" s="228"/>
      <c r="DM7" s="228"/>
      <c r="DN7" s="228"/>
      <c r="DO7" s="228"/>
      <c r="DP7" s="228"/>
      <c r="DQ7" s="228"/>
      <c r="DR7" s="228"/>
      <c r="DS7" s="228"/>
      <c r="DT7" s="228"/>
      <c r="DU7" s="228"/>
      <c r="DV7" s="228"/>
      <c r="DW7" s="228"/>
      <c r="DX7" s="228"/>
      <c r="DY7" s="228"/>
      <c r="DZ7" s="228"/>
      <c r="EA7" s="228"/>
      <c r="EB7" s="228"/>
      <c r="EC7" s="228"/>
      <c r="ED7" s="228"/>
      <c r="EE7" s="228"/>
      <c r="EF7" s="228"/>
      <c r="EG7" s="228"/>
      <c r="EH7" s="228"/>
      <c r="EI7" s="228"/>
      <c r="EJ7" s="228"/>
      <c r="EK7" s="228"/>
      <c r="EL7" s="228"/>
      <c r="EM7" s="228"/>
      <c r="EN7" s="228"/>
      <c r="EO7" s="228"/>
      <c r="EP7" s="228"/>
      <c r="EQ7" s="228"/>
      <c r="ER7" s="228"/>
      <c r="ES7" s="228"/>
      <c r="ET7" s="228"/>
      <c r="EU7" s="228"/>
      <c r="EV7" s="228"/>
      <c r="EW7" s="228"/>
      <c r="EX7" s="228"/>
      <c r="EY7" s="228"/>
      <c r="EZ7" s="228"/>
      <c r="FA7" s="228"/>
      <c r="FB7" s="228"/>
      <c r="FC7" s="228"/>
      <c r="FD7" s="228"/>
      <c r="FE7" s="228"/>
      <c r="FF7" s="228"/>
      <c r="FG7" s="228"/>
      <c r="FH7" s="228"/>
      <c r="FI7" s="228"/>
      <c r="FJ7" s="228"/>
      <c r="FK7" s="228"/>
      <c r="FL7" s="228"/>
      <c r="FM7" s="228"/>
      <c r="FN7" s="228"/>
      <c r="FO7" s="228"/>
      <c r="FP7" s="228"/>
      <c r="FQ7" s="228"/>
      <c r="FR7" s="228"/>
      <c r="FS7" s="228"/>
      <c r="FT7" s="228"/>
      <c r="FU7" s="228"/>
      <c r="FV7" s="228"/>
      <c r="FW7" s="228"/>
      <c r="FX7" s="228"/>
      <c r="FY7" s="228"/>
      <c r="FZ7" s="228"/>
      <c r="GA7" s="228"/>
      <c r="GB7" s="228"/>
      <c r="GC7" s="228"/>
      <c r="GD7" s="282"/>
      <c r="GE7" s="282"/>
      <c r="GF7" s="305"/>
      <c r="GG7" s="305"/>
      <c r="GH7" s="305"/>
    </row>
    <row r="8" spans="1:192" s="267" customFormat="1">
      <c r="A8" s="167" t="str">
        <f>IF(I!$A$1=1,B8,C8)</f>
        <v>Послуги</v>
      </c>
      <c r="B8" s="205" t="s">
        <v>66</v>
      </c>
      <c r="C8" s="205" t="s">
        <v>158</v>
      </c>
      <c r="D8" s="265">
        <v>822</v>
      </c>
      <c r="E8" s="265">
        <v>886</v>
      </c>
      <c r="F8" s="265">
        <v>969</v>
      </c>
      <c r="G8" s="265">
        <v>974</v>
      </c>
      <c r="H8" s="265">
        <v>959</v>
      </c>
      <c r="I8" s="265">
        <v>1038</v>
      </c>
      <c r="J8" s="265">
        <v>1168</v>
      </c>
      <c r="K8" s="265">
        <v>1160</v>
      </c>
      <c r="L8" s="265">
        <v>1165</v>
      </c>
      <c r="M8" s="265">
        <v>1101</v>
      </c>
      <c r="N8" s="265">
        <v>1133</v>
      </c>
      <c r="O8" s="265">
        <v>1337</v>
      </c>
      <c r="P8" s="265">
        <v>777</v>
      </c>
      <c r="Q8" s="265">
        <v>930</v>
      </c>
      <c r="R8" s="265">
        <v>1174</v>
      </c>
      <c r="S8" s="265">
        <v>1077</v>
      </c>
      <c r="T8" s="265">
        <v>1063</v>
      </c>
      <c r="U8" s="265">
        <v>1164</v>
      </c>
      <c r="V8" s="265">
        <v>1258</v>
      </c>
      <c r="W8" s="265">
        <v>1267</v>
      </c>
      <c r="X8" s="265">
        <v>1223</v>
      </c>
      <c r="Y8" s="265">
        <v>1102</v>
      </c>
      <c r="Z8" s="265">
        <v>1136</v>
      </c>
      <c r="AA8" s="265">
        <v>1212</v>
      </c>
      <c r="AB8" s="265">
        <v>1009</v>
      </c>
      <c r="AC8" s="265">
        <v>1008</v>
      </c>
      <c r="AD8" s="265">
        <v>1126</v>
      </c>
      <c r="AE8" s="265">
        <v>1187</v>
      </c>
      <c r="AF8" s="265">
        <v>1218</v>
      </c>
      <c r="AG8" s="265">
        <v>1275</v>
      </c>
      <c r="AH8" s="265">
        <v>1393</v>
      </c>
      <c r="AI8" s="265">
        <v>1353</v>
      </c>
      <c r="AJ8" s="265">
        <v>1341</v>
      </c>
      <c r="AK8" s="265">
        <v>1232</v>
      </c>
      <c r="AL8" s="265">
        <v>1187</v>
      </c>
      <c r="AM8" s="265">
        <v>1260</v>
      </c>
      <c r="AN8" s="265">
        <v>1105</v>
      </c>
      <c r="AO8" s="265">
        <v>1079</v>
      </c>
      <c r="AP8" s="265">
        <v>1181</v>
      </c>
      <c r="AQ8" s="265">
        <v>1283</v>
      </c>
      <c r="AR8" s="265">
        <v>1293</v>
      </c>
      <c r="AS8" s="265">
        <v>1335</v>
      </c>
      <c r="AT8" s="265">
        <v>1562</v>
      </c>
      <c r="AU8" s="265">
        <v>1503</v>
      </c>
      <c r="AV8" s="265">
        <v>1454</v>
      </c>
      <c r="AW8" s="265">
        <v>1324</v>
      </c>
      <c r="AX8" s="265">
        <v>1347</v>
      </c>
      <c r="AY8" s="265">
        <v>1653</v>
      </c>
      <c r="AZ8" s="265">
        <v>1059</v>
      </c>
      <c r="BA8" s="265">
        <v>991</v>
      </c>
      <c r="BB8" s="265">
        <v>1087</v>
      </c>
      <c r="BC8" s="265">
        <v>1060</v>
      </c>
      <c r="BD8" s="265">
        <v>1078</v>
      </c>
      <c r="BE8" s="265">
        <v>1089</v>
      </c>
      <c r="BF8" s="265">
        <v>1157</v>
      </c>
      <c r="BG8" s="265">
        <v>1056</v>
      </c>
      <c r="BH8" s="265">
        <v>1041</v>
      </c>
      <c r="BI8" s="265">
        <v>898</v>
      </c>
      <c r="BJ8" s="265">
        <v>908</v>
      </c>
      <c r="BK8" s="265">
        <v>938</v>
      </c>
      <c r="BL8" s="265">
        <v>823</v>
      </c>
      <c r="BM8" s="265">
        <v>824</v>
      </c>
      <c r="BN8" s="265">
        <v>864</v>
      </c>
      <c r="BO8" s="265">
        <v>907</v>
      </c>
      <c r="BP8" s="265">
        <v>922</v>
      </c>
      <c r="BQ8" s="265">
        <v>1007</v>
      </c>
      <c r="BR8" s="265">
        <v>1064</v>
      </c>
      <c r="BS8" s="265">
        <v>1026</v>
      </c>
      <c r="BT8" s="265">
        <v>1045</v>
      </c>
      <c r="BU8" s="265">
        <v>919</v>
      </c>
      <c r="BV8" s="265">
        <v>914</v>
      </c>
      <c r="BW8" s="265">
        <v>1034</v>
      </c>
      <c r="BX8" s="265">
        <v>816</v>
      </c>
      <c r="BY8" s="265">
        <v>880</v>
      </c>
      <c r="BZ8" s="265">
        <v>933</v>
      </c>
      <c r="CA8" s="265">
        <v>909</v>
      </c>
      <c r="CB8" s="265">
        <v>952</v>
      </c>
      <c r="CC8" s="265">
        <v>1073</v>
      </c>
      <c r="CD8" s="265">
        <v>1148</v>
      </c>
      <c r="CE8" s="265">
        <v>1140</v>
      </c>
      <c r="CF8" s="265">
        <v>1164</v>
      </c>
      <c r="CG8" s="265">
        <v>923</v>
      </c>
      <c r="CH8" s="265">
        <v>978</v>
      </c>
      <c r="CI8" s="265">
        <v>1043</v>
      </c>
      <c r="CJ8" s="265">
        <v>943</v>
      </c>
      <c r="CK8" s="265">
        <v>960</v>
      </c>
      <c r="CL8" s="265">
        <v>1043</v>
      </c>
      <c r="CM8" s="265">
        <v>1107</v>
      </c>
      <c r="CN8" s="265">
        <v>1076</v>
      </c>
      <c r="CO8" s="265">
        <v>1128</v>
      </c>
      <c r="CP8" s="265">
        <v>1218</v>
      </c>
      <c r="CQ8" s="265">
        <v>1309</v>
      </c>
      <c r="CR8" s="265">
        <v>1201</v>
      </c>
      <c r="CS8" s="265">
        <v>1094</v>
      </c>
      <c r="CT8" s="265">
        <v>1087</v>
      </c>
      <c r="CU8" s="265">
        <v>1158</v>
      </c>
      <c r="CV8" s="265">
        <v>1071</v>
      </c>
      <c r="CW8" s="265">
        <v>1055</v>
      </c>
      <c r="CX8" s="265">
        <v>1104</v>
      </c>
      <c r="CY8" s="265">
        <v>1204</v>
      </c>
      <c r="CZ8" s="265">
        <v>1174</v>
      </c>
      <c r="DA8" s="265">
        <v>1254</v>
      </c>
      <c r="DB8" s="265">
        <v>1384</v>
      </c>
      <c r="DC8" s="265">
        <v>1350</v>
      </c>
      <c r="DD8" s="265">
        <v>1302</v>
      </c>
      <c r="DE8" s="265">
        <v>1179</v>
      </c>
      <c r="DF8" s="265">
        <v>1160</v>
      </c>
      <c r="DG8" s="265">
        <v>1263</v>
      </c>
      <c r="DH8" s="265">
        <v>1114</v>
      </c>
      <c r="DI8" s="265">
        <v>1162</v>
      </c>
      <c r="DJ8" s="265">
        <v>1182</v>
      </c>
      <c r="DK8" s="265">
        <v>1236</v>
      </c>
      <c r="DL8" s="265">
        <v>1377</v>
      </c>
      <c r="DM8" s="265">
        <v>1409</v>
      </c>
      <c r="DN8" s="265">
        <v>1521</v>
      </c>
      <c r="DO8" s="265">
        <v>1451</v>
      </c>
      <c r="DP8" s="265">
        <v>1426</v>
      </c>
      <c r="DQ8" s="265">
        <v>1252</v>
      </c>
      <c r="DR8" s="265">
        <v>1213</v>
      </c>
      <c r="DS8" s="265">
        <v>1372</v>
      </c>
      <c r="DT8" s="265">
        <v>1220</v>
      </c>
      <c r="DU8" s="265">
        <v>1211</v>
      </c>
      <c r="DV8" s="265">
        <v>986</v>
      </c>
      <c r="DW8" s="265">
        <v>667</v>
      </c>
      <c r="DX8" s="265">
        <v>642</v>
      </c>
      <c r="DY8" s="265">
        <v>695</v>
      </c>
      <c r="DZ8" s="265">
        <v>981</v>
      </c>
      <c r="EA8" s="265">
        <v>934</v>
      </c>
      <c r="EB8" s="265">
        <v>967</v>
      </c>
      <c r="EC8" s="265">
        <v>908</v>
      </c>
      <c r="ED8" s="265">
        <v>856</v>
      </c>
      <c r="EE8" s="265">
        <v>1097</v>
      </c>
      <c r="EF8" s="265">
        <v>906</v>
      </c>
      <c r="EG8" s="265">
        <v>960</v>
      </c>
      <c r="EH8" s="265">
        <v>1032</v>
      </c>
      <c r="EI8" s="265">
        <v>1113</v>
      </c>
      <c r="EJ8" s="265">
        <v>1064</v>
      </c>
      <c r="EK8" s="265">
        <v>1220</v>
      </c>
      <c r="EL8" s="265">
        <v>1336</v>
      </c>
      <c r="EM8" s="265">
        <v>1380</v>
      </c>
      <c r="EN8" s="265">
        <v>1355</v>
      </c>
      <c r="EO8" s="265">
        <v>1310</v>
      </c>
      <c r="EP8" s="265">
        <v>1257</v>
      </c>
      <c r="EQ8" s="265">
        <v>1487</v>
      </c>
      <c r="ER8" s="265">
        <v>1516</v>
      </c>
      <c r="ES8" s="265">
        <v>1649</v>
      </c>
      <c r="ET8" s="265">
        <v>1973</v>
      </c>
      <c r="EU8" s="265">
        <v>2112</v>
      </c>
      <c r="EV8" s="265">
        <v>2455</v>
      </c>
      <c r="EW8" s="265">
        <v>2497</v>
      </c>
      <c r="EX8" s="265">
        <v>2477</v>
      </c>
      <c r="EY8" s="265">
        <v>2448</v>
      </c>
      <c r="EZ8" s="265">
        <v>2459</v>
      </c>
      <c r="FA8" s="265">
        <v>2492</v>
      </c>
      <c r="FB8" s="265">
        <v>2610</v>
      </c>
      <c r="FC8" s="265">
        <v>3015</v>
      </c>
      <c r="FD8" s="265">
        <v>2702</v>
      </c>
      <c r="FE8" s="265">
        <v>2630</v>
      </c>
      <c r="FF8" s="265">
        <v>2273</v>
      </c>
      <c r="FG8" s="265">
        <v>1922</v>
      </c>
      <c r="FH8" s="265">
        <v>1968</v>
      </c>
      <c r="FI8" s="265">
        <v>1929</v>
      </c>
      <c r="FJ8" s="265">
        <v>1969</v>
      </c>
      <c r="FK8" s="265">
        <v>1970</v>
      </c>
      <c r="FL8" s="265">
        <v>1941</v>
      </c>
      <c r="FM8" s="265">
        <v>1933</v>
      </c>
      <c r="FN8" s="265">
        <v>1997</v>
      </c>
      <c r="FO8" s="265">
        <v>2112</v>
      </c>
      <c r="FP8" s="265">
        <v>1818</v>
      </c>
      <c r="FQ8" s="268">
        <v>1735</v>
      </c>
      <c r="FR8" s="268">
        <v>1876</v>
      </c>
      <c r="FS8" s="268">
        <v>1856</v>
      </c>
      <c r="FT8" s="268">
        <v>2002</v>
      </c>
      <c r="FU8" s="268">
        <v>1855</v>
      </c>
      <c r="FV8" s="268">
        <v>1986</v>
      </c>
      <c r="FW8" s="268">
        <v>1954</v>
      </c>
      <c r="FX8" s="268">
        <v>1873</v>
      </c>
      <c r="FY8" s="268">
        <v>1918</v>
      </c>
      <c r="FZ8" s="268">
        <v>1871</v>
      </c>
      <c r="GA8" s="268">
        <v>1990</v>
      </c>
      <c r="GB8" s="268">
        <v>1800</v>
      </c>
      <c r="GC8" s="268">
        <v>1583</v>
      </c>
      <c r="GD8" s="324">
        <f>SUM(FP8:FQ8)</f>
        <v>3553</v>
      </c>
      <c r="GE8" s="324">
        <f>SUM(GB8:GC8)</f>
        <v>3383</v>
      </c>
      <c r="GF8" s="265">
        <f>SUM(ER8:FC8)</f>
        <v>27703</v>
      </c>
      <c r="GG8" s="265">
        <f>SUM(FD8:FO8)</f>
        <v>25346</v>
      </c>
      <c r="GH8" s="265">
        <f>SUM(FP8:GA8)</f>
        <v>22734</v>
      </c>
      <c r="GI8" s="266"/>
      <c r="GJ8" s="266"/>
    </row>
    <row r="9" spans="1:192" ht="25.5">
      <c r="A9" s="168" t="str">
        <f>IF(I!$A$1=1,B9,C9)</f>
        <v>Послуги з переробки матеріальних ресурсів, що належать іншим сторонам</v>
      </c>
      <c r="B9" s="206" t="s">
        <v>67</v>
      </c>
      <c r="C9" s="206" t="s">
        <v>159</v>
      </c>
      <c r="D9" s="229">
        <v>0</v>
      </c>
      <c r="E9" s="229">
        <v>0</v>
      </c>
      <c r="F9" s="229">
        <v>1</v>
      </c>
      <c r="G9" s="229">
        <v>0</v>
      </c>
      <c r="H9" s="229">
        <v>0</v>
      </c>
      <c r="I9" s="229">
        <v>1</v>
      </c>
      <c r="J9" s="229">
        <v>0</v>
      </c>
      <c r="K9" s="229">
        <v>0</v>
      </c>
      <c r="L9" s="229">
        <v>1</v>
      </c>
      <c r="M9" s="229">
        <v>0</v>
      </c>
      <c r="N9" s="229">
        <v>1</v>
      </c>
      <c r="O9" s="229">
        <v>1</v>
      </c>
      <c r="P9" s="229">
        <v>0</v>
      </c>
      <c r="Q9" s="229">
        <v>1</v>
      </c>
      <c r="R9" s="229">
        <v>1</v>
      </c>
      <c r="S9" s="229">
        <v>1</v>
      </c>
      <c r="T9" s="229">
        <v>1</v>
      </c>
      <c r="U9" s="229">
        <v>1</v>
      </c>
      <c r="V9" s="229">
        <v>0</v>
      </c>
      <c r="W9" s="229">
        <v>0</v>
      </c>
      <c r="X9" s="229">
        <v>1</v>
      </c>
      <c r="Y9" s="229">
        <v>0</v>
      </c>
      <c r="Z9" s="229">
        <v>1</v>
      </c>
      <c r="AA9" s="229">
        <v>1</v>
      </c>
      <c r="AB9" s="229">
        <v>1</v>
      </c>
      <c r="AC9" s="229">
        <v>0</v>
      </c>
      <c r="AD9" s="229">
        <v>1</v>
      </c>
      <c r="AE9" s="229">
        <v>1</v>
      </c>
      <c r="AF9" s="229">
        <v>0</v>
      </c>
      <c r="AG9" s="229">
        <v>1</v>
      </c>
      <c r="AH9" s="229">
        <v>1</v>
      </c>
      <c r="AI9" s="229">
        <v>1</v>
      </c>
      <c r="AJ9" s="229">
        <v>0</v>
      </c>
      <c r="AK9" s="229">
        <v>1</v>
      </c>
      <c r="AL9" s="229">
        <v>2</v>
      </c>
      <c r="AM9" s="229">
        <v>1</v>
      </c>
      <c r="AN9" s="229">
        <v>1</v>
      </c>
      <c r="AO9" s="229">
        <v>1</v>
      </c>
      <c r="AP9" s="229">
        <v>1</v>
      </c>
      <c r="AQ9" s="229">
        <v>1</v>
      </c>
      <c r="AR9" s="229">
        <v>0</v>
      </c>
      <c r="AS9" s="229">
        <v>1</v>
      </c>
      <c r="AT9" s="229">
        <v>1</v>
      </c>
      <c r="AU9" s="229">
        <v>1</v>
      </c>
      <c r="AV9" s="229">
        <v>1</v>
      </c>
      <c r="AW9" s="229">
        <v>1</v>
      </c>
      <c r="AX9" s="229">
        <v>1</v>
      </c>
      <c r="AY9" s="229">
        <v>1</v>
      </c>
      <c r="AZ9" s="229">
        <v>2</v>
      </c>
      <c r="BA9" s="229">
        <v>1</v>
      </c>
      <c r="BB9" s="229">
        <v>1</v>
      </c>
      <c r="BC9" s="229">
        <v>1</v>
      </c>
      <c r="BD9" s="229">
        <v>1</v>
      </c>
      <c r="BE9" s="229">
        <v>1</v>
      </c>
      <c r="BF9" s="229">
        <v>2</v>
      </c>
      <c r="BG9" s="229">
        <v>0</v>
      </c>
      <c r="BH9" s="229">
        <v>1</v>
      </c>
      <c r="BI9" s="229">
        <v>6</v>
      </c>
      <c r="BJ9" s="229">
        <v>6</v>
      </c>
      <c r="BK9" s="229">
        <v>7</v>
      </c>
      <c r="BL9" s="229">
        <v>5</v>
      </c>
      <c r="BM9" s="229">
        <v>5</v>
      </c>
      <c r="BN9" s="229">
        <v>6</v>
      </c>
      <c r="BO9" s="229">
        <v>8</v>
      </c>
      <c r="BP9" s="229">
        <v>8</v>
      </c>
      <c r="BQ9" s="229">
        <v>9</v>
      </c>
      <c r="BR9" s="229">
        <v>5</v>
      </c>
      <c r="BS9" s="229">
        <v>5</v>
      </c>
      <c r="BT9" s="229">
        <v>6</v>
      </c>
      <c r="BU9" s="229">
        <v>2</v>
      </c>
      <c r="BV9" s="229">
        <v>2</v>
      </c>
      <c r="BW9" s="229">
        <v>2</v>
      </c>
      <c r="BX9" s="229">
        <v>0</v>
      </c>
      <c r="BY9" s="229">
        <v>0</v>
      </c>
      <c r="BZ9" s="229">
        <v>1</v>
      </c>
      <c r="CA9" s="229">
        <v>0</v>
      </c>
      <c r="CB9" s="229">
        <v>0</v>
      </c>
      <c r="CC9" s="229">
        <v>1</v>
      </c>
      <c r="CD9" s="229">
        <v>0</v>
      </c>
      <c r="CE9" s="229">
        <v>0</v>
      </c>
      <c r="CF9" s="229">
        <v>1</v>
      </c>
      <c r="CG9" s="229">
        <v>1</v>
      </c>
      <c r="CH9" s="229">
        <v>1</v>
      </c>
      <c r="CI9" s="229">
        <v>0</v>
      </c>
      <c r="CJ9" s="229">
        <v>0</v>
      </c>
      <c r="CK9" s="229">
        <v>0</v>
      </c>
      <c r="CL9" s="229">
        <v>1</v>
      </c>
      <c r="CM9" s="229">
        <v>0</v>
      </c>
      <c r="CN9" s="229">
        <v>0</v>
      </c>
      <c r="CO9" s="229">
        <v>0</v>
      </c>
      <c r="CP9" s="229">
        <v>0</v>
      </c>
      <c r="CQ9" s="229">
        <v>0</v>
      </c>
      <c r="CR9" s="229">
        <v>0</v>
      </c>
      <c r="CS9" s="229">
        <v>0</v>
      </c>
      <c r="CT9" s="229">
        <v>0</v>
      </c>
      <c r="CU9" s="229">
        <v>1</v>
      </c>
      <c r="CV9" s="229">
        <v>0</v>
      </c>
      <c r="CW9" s="229">
        <v>0</v>
      </c>
      <c r="CX9" s="229">
        <v>0</v>
      </c>
      <c r="CY9" s="229">
        <v>0</v>
      </c>
      <c r="CZ9" s="229">
        <v>0</v>
      </c>
      <c r="DA9" s="229">
        <v>0</v>
      </c>
      <c r="DB9" s="229">
        <v>0</v>
      </c>
      <c r="DC9" s="229">
        <v>0</v>
      </c>
      <c r="DD9" s="229">
        <v>1</v>
      </c>
      <c r="DE9" s="229">
        <v>0</v>
      </c>
      <c r="DF9" s="229">
        <v>0</v>
      </c>
      <c r="DG9" s="229">
        <v>1</v>
      </c>
      <c r="DH9" s="229">
        <v>0</v>
      </c>
      <c r="DI9" s="229">
        <v>0</v>
      </c>
      <c r="DJ9" s="229">
        <v>1</v>
      </c>
      <c r="DK9" s="229">
        <v>0</v>
      </c>
      <c r="DL9" s="229">
        <v>0</v>
      </c>
      <c r="DM9" s="229">
        <v>0</v>
      </c>
      <c r="DN9" s="229">
        <v>0</v>
      </c>
      <c r="DO9" s="229">
        <v>0</v>
      </c>
      <c r="DP9" s="229">
        <v>0</v>
      </c>
      <c r="DQ9" s="229">
        <v>0</v>
      </c>
      <c r="DR9" s="229">
        <v>0</v>
      </c>
      <c r="DS9" s="229">
        <v>1</v>
      </c>
      <c r="DT9" s="229">
        <v>0</v>
      </c>
      <c r="DU9" s="229">
        <v>0</v>
      </c>
      <c r="DV9" s="229">
        <v>0</v>
      </c>
      <c r="DW9" s="229">
        <v>0</v>
      </c>
      <c r="DX9" s="229">
        <v>0</v>
      </c>
      <c r="DY9" s="229">
        <v>1</v>
      </c>
      <c r="DZ9" s="229">
        <v>0</v>
      </c>
      <c r="EA9" s="229">
        <v>0</v>
      </c>
      <c r="EB9" s="229">
        <v>1</v>
      </c>
      <c r="EC9" s="229">
        <v>0</v>
      </c>
      <c r="ED9" s="229">
        <v>0</v>
      </c>
      <c r="EE9" s="229">
        <v>0</v>
      </c>
      <c r="EF9" s="229">
        <v>1</v>
      </c>
      <c r="EG9" s="229">
        <v>1</v>
      </c>
      <c r="EH9" s="229">
        <v>0</v>
      </c>
      <c r="EI9" s="229">
        <v>1</v>
      </c>
      <c r="EJ9" s="229">
        <v>1</v>
      </c>
      <c r="EK9" s="229">
        <v>0</v>
      </c>
      <c r="EL9" s="229">
        <v>1</v>
      </c>
      <c r="EM9" s="229">
        <v>1</v>
      </c>
      <c r="EN9" s="229">
        <v>1</v>
      </c>
      <c r="EO9" s="229">
        <v>1</v>
      </c>
      <c r="EP9" s="229">
        <v>1</v>
      </c>
      <c r="EQ9" s="229">
        <v>1</v>
      </c>
      <c r="ER9" s="229">
        <v>0</v>
      </c>
      <c r="ES9" s="229">
        <v>1</v>
      </c>
      <c r="ET9" s="229">
        <v>0</v>
      </c>
      <c r="EU9" s="229">
        <v>0</v>
      </c>
      <c r="EV9" s="229">
        <v>0</v>
      </c>
      <c r="EW9" s="229">
        <v>0</v>
      </c>
      <c r="EX9" s="229">
        <v>0</v>
      </c>
      <c r="EY9" s="229">
        <v>0</v>
      </c>
      <c r="EZ9" s="229">
        <v>0</v>
      </c>
      <c r="FA9" s="229">
        <v>1</v>
      </c>
      <c r="FB9" s="229">
        <v>1</v>
      </c>
      <c r="FC9" s="229">
        <v>1</v>
      </c>
      <c r="FD9" s="229">
        <v>0</v>
      </c>
      <c r="FE9" s="229">
        <v>0</v>
      </c>
      <c r="FF9" s="229">
        <v>1</v>
      </c>
      <c r="FG9" s="229">
        <v>1</v>
      </c>
      <c r="FH9" s="229">
        <v>2</v>
      </c>
      <c r="FI9" s="229">
        <v>2</v>
      </c>
      <c r="FJ9" s="229">
        <v>1</v>
      </c>
      <c r="FK9" s="229">
        <v>1</v>
      </c>
      <c r="FL9" s="229">
        <v>1</v>
      </c>
      <c r="FM9" s="229">
        <v>1</v>
      </c>
      <c r="FN9" s="229">
        <v>1</v>
      </c>
      <c r="FO9" s="229">
        <v>1</v>
      </c>
      <c r="FP9" s="229">
        <v>1</v>
      </c>
      <c r="FQ9" s="236">
        <v>1</v>
      </c>
      <c r="FR9" s="236">
        <v>1</v>
      </c>
      <c r="FS9" s="236">
        <v>0</v>
      </c>
      <c r="FT9" s="236">
        <v>0</v>
      </c>
      <c r="FU9" s="236">
        <v>1</v>
      </c>
      <c r="FV9" s="236">
        <v>1</v>
      </c>
      <c r="FW9" s="236">
        <v>1</v>
      </c>
      <c r="FX9" s="236">
        <v>2</v>
      </c>
      <c r="FY9" s="236">
        <v>2</v>
      </c>
      <c r="FZ9" s="236">
        <v>2</v>
      </c>
      <c r="GA9" s="236">
        <v>3</v>
      </c>
      <c r="GB9" s="236">
        <v>1</v>
      </c>
      <c r="GC9" s="236">
        <v>0</v>
      </c>
      <c r="GD9" s="325">
        <f t="shared" ref="GD9:GD59" si="0">SUM(FP9:FQ9)</f>
        <v>2</v>
      </c>
      <c r="GE9" s="325">
        <f t="shared" ref="GE9:GE59" si="1">SUM(GB9:GC9)</f>
        <v>1</v>
      </c>
      <c r="GF9" s="279">
        <f t="shared" ref="GF9:GF59" si="2">SUM(ER9:FC9)</f>
        <v>4</v>
      </c>
      <c r="GG9" s="279">
        <f t="shared" ref="GG9:GG59" si="3">SUM(FD9:FO9)</f>
        <v>12</v>
      </c>
      <c r="GH9" s="279">
        <f t="shared" ref="GH9:GH59" si="4">SUM(FP9:GA9)</f>
        <v>15</v>
      </c>
      <c r="GI9" s="226"/>
      <c r="GJ9" s="266"/>
    </row>
    <row r="10" spans="1:192" ht="38.25">
      <c r="A10" s="168" t="str">
        <f>IF(I!$A$1=1,B10,C10)</f>
        <v>Послуги з ремонту та технічного обслуговування, не віднесені до іншіх категорій</v>
      </c>
      <c r="B10" s="206" t="s">
        <v>68</v>
      </c>
      <c r="C10" s="206" t="s">
        <v>160</v>
      </c>
      <c r="D10" s="229">
        <v>3</v>
      </c>
      <c r="E10" s="229">
        <v>3</v>
      </c>
      <c r="F10" s="229">
        <v>4</v>
      </c>
      <c r="G10" s="229">
        <v>2</v>
      </c>
      <c r="H10" s="229">
        <v>2</v>
      </c>
      <c r="I10" s="229">
        <v>1</v>
      </c>
      <c r="J10" s="229">
        <v>3</v>
      </c>
      <c r="K10" s="229">
        <v>3</v>
      </c>
      <c r="L10" s="229">
        <v>4</v>
      </c>
      <c r="M10" s="229">
        <v>7</v>
      </c>
      <c r="N10" s="229">
        <v>7</v>
      </c>
      <c r="O10" s="229">
        <v>8</v>
      </c>
      <c r="P10" s="229">
        <v>2</v>
      </c>
      <c r="Q10" s="229">
        <v>2</v>
      </c>
      <c r="R10" s="229">
        <v>2</v>
      </c>
      <c r="S10" s="229">
        <v>2</v>
      </c>
      <c r="T10" s="229">
        <v>1</v>
      </c>
      <c r="U10" s="229">
        <v>1</v>
      </c>
      <c r="V10" s="229">
        <v>2</v>
      </c>
      <c r="W10" s="229">
        <v>3</v>
      </c>
      <c r="X10" s="229">
        <v>3</v>
      </c>
      <c r="Y10" s="229">
        <v>8</v>
      </c>
      <c r="Z10" s="229">
        <v>9</v>
      </c>
      <c r="AA10" s="229">
        <v>9</v>
      </c>
      <c r="AB10" s="229">
        <v>4</v>
      </c>
      <c r="AC10" s="229">
        <v>4</v>
      </c>
      <c r="AD10" s="229">
        <v>4</v>
      </c>
      <c r="AE10" s="229">
        <v>4</v>
      </c>
      <c r="AF10" s="229">
        <v>4</v>
      </c>
      <c r="AG10" s="229">
        <v>3</v>
      </c>
      <c r="AH10" s="229">
        <v>4</v>
      </c>
      <c r="AI10" s="229">
        <v>4</v>
      </c>
      <c r="AJ10" s="229">
        <v>4</v>
      </c>
      <c r="AK10" s="229">
        <v>4</v>
      </c>
      <c r="AL10" s="229">
        <v>4</v>
      </c>
      <c r="AM10" s="229">
        <v>5</v>
      </c>
      <c r="AN10" s="229">
        <v>8</v>
      </c>
      <c r="AO10" s="229">
        <v>8</v>
      </c>
      <c r="AP10" s="229">
        <v>9</v>
      </c>
      <c r="AQ10" s="229">
        <v>10</v>
      </c>
      <c r="AR10" s="229">
        <v>10</v>
      </c>
      <c r="AS10" s="229">
        <v>11</v>
      </c>
      <c r="AT10" s="229">
        <v>9</v>
      </c>
      <c r="AU10" s="229">
        <v>9</v>
      </c>
      <c r="AV10" s="229">
        <v>10</v>
      </c>
      <c r="AW10" s="229">
        <v>13</v>
      </c>
      <c r="AX10" s="229">
        <v>13</v>
      </c>
      <c r="AY10" s="229">
        <v>14</v>
      </c>
      <c r="AZ10" s="229">
        <v>10</v>
      </c>
      <c r="BA10" s="229">
        <v>10</v>
      </c>
      <c r="BB10" s="229">
        <v>9</v>
      </c>
      <c r="BC10" s="229">
        <v>10</v>
      </c>
      <c r="BD10" s="229">
        <v>10</v>
      </c>
      <c r="BE10" s="229">
        <v>9</v>
      </c>
      <c r="BF10" s="229">
        <v>9</v>
      </c>
      <c r="BG10" s="229">
        <v>9</v>
      </c>
      <c r="BH10" s="229">
        <v>10</v>
      </c>
      <c r="BI10" s="229">
        <v>7</v>
      </c>
      <c r="BJ10" s="229">
        <v>7</v>
      </c>
      <c r="BK10" s="229">
        <v>7</v>
      </c>
      <c r="BL10" s="229">
        <v>5</v>
      </c>
      <c r="BM10" s="229">
        <v>5</v>
      </c>
      <c r="BN10" s="229">
        <v>6</v>
      </c>
      <c r="BO10" s="229">
        <v>6</v>
      </c>
      <c r="BP10" s="229">
        <v>6</v>
      </c>
      <c r="BQ10" s="229">
        <v>5</v>
      </c>
      <c r="BR10" s="229">
        <v>6</v>
      </c>
      <c r="BS10" s="229">
        <v>6</v>
      </c>
      <c r="BT10" s="229">
        <v>7</v>
      </c>
      <c r="BU10" s="229">
        <v>11</v>
      </c>
      <c r="BV10" s="229">
        <v>11</v>
      </c>
      <c r="BW10" s="229">
        <v>12</v>
      </c>
      <c r="BX10" s="229">
        <v>3</v>
      </c>
      <c r="BY10" s="229">
        <v>3</v>
      </c>
      <c r="BZ10" s="229">
        <v>3</v>
      </c>
      <c r="CA10" s="229">
        <v>6</v>
      </c>
      <c r="CB10" s="229">
        <v>6</v>
      </c>
      <c r="CC10" s="229">
        <v>5</v>
      </c>
      <c r="CD10" s="229">
        <v>15</v>
      </c>
      <c r="CE10" s="229">
        <v>15</v>
      </c>
      <c r="CF10" s="229">
        <v>15</v>
      </c>
      <c r="CG10" s="229">
        <v>7</v>
      </c>
      <c r="CH10" s="229">
        <v>7</v>
      </c>
      <c r="CI10" s="229">
        <v>7</v>
      </c>
      <c r="CJ10" s="229">
        <v>5</v>
      </c>
      <c r="CK10" s="229">
        <v>5</v>
      </c>
      <c r="CL10" s="229">
        <v>6</v>
      </c>
      <c r="CM10" s="229">
        <v>6</v>
      </c>
      <c r="CN10" s="229">
        <v>6</v>
      </c>
      <c r="CO10" s="229">
        <v>6</v>
      </c>
      <c r="CP10" s="229">
        <v>5</v>
      </c>
      <c r="CQ10" s="229">
        <v>5</v>
      </c>
      <c r="CR10" s="229">
        <v>6</v>
      </c>
      <c r="CS10" s="229">
        <v>7</v>
      </c>
      <c r="CT10" s="229">
        <v>7</v>
      </c>
      <c r="CU10" s="229">
        <v>7</v>
      </c>
      <c r="CV10" s="229">
        <v>5</v>
      </c>
      <c r="CW10" s="229">
        <v>5</v>
      </c>
      <c r="CX10" s="229">
        <v>5</v>
      </c>
      <c r="CY10" s="229">
        <v>9</v>
      </c>
      <c r="CZ10" s="229">
        <v>9</v>
      </c>
      <c r="DA10" s="229">
        <v>9</v>
      </c>
      <c r="DB10" s="229">
        <v>6</v>
      </c>
      <c r="DC10" s="229">
        <v>6</v>
      </c>
      <c r="DD10" s="229">
        <v>5</v>
      </c>
      <c r="DE10" s="229">
        <v>8</v>
      </c>
      <c r="DF10" s="229">
        <v>8</v>
      </c>
      <c r="DG10" s="229">
        <v>9</v>
      </c>
      <c r="DH10" s="229">
        <v>7</v>
      </c>
      <c r="DI10" s="229">
        <v>7</v>
      </c>
      <c r="DJ10" s="229">
        <v>7</v>
      </c>
      <c r="DK10" s="229">
        <v>6</v>
      </c>
      <c r="DL10" s="229">
        <v>6</v>
      </c>
      <c r="DM10" s="229">
        <v>6</v>
      </c>
      <c r="DN10" s="229">
        <v>8</v>
      </c>
      <c r="DO10" s="229">
        <v>8</v>
      </c>
      <c r="DP10" s="229">
        <v>7</v>
      </c>
      <c r="DQ10" s="229">
        <v>8</v>
      </c>
      <c r="DR10" s="229">
        <v>8</v>
      </c>
      <c r="DS10" s="229">
        <v>7</v>
      </c>
      <c r="DT10" s="229">
        <v>5</v>
      </c>
      <c r="DU10" s="229">
        <v>5</v>
      </c>
      <c r="DV10" s="229">
        <v>5</v>
      </c>
      <c r="DW10" s="229">
        <v>4</v>
      </c>
      <c r="DX10" s="229">
        <v>4</v>
      </c>
      <c r="DY10" s="229">
        <v>4</v>
      </c>
      <c r="DZ10" s="229">
        <v>5</v>
      </c>
      <c r="EA10" s="229">
        <v>5</v>
      </c>
      <c r="EB10" s="229">
        <v>4</v>
      </c>
      <c r="EC10" s="229">
        <v>7</v>
      </c>
      <c r="ED10" s="229">
        <v>7</v>
      </c>
      <c r="EE10" s="229">
        <v>6</v>
      </c>
      <c r="EF10" s="229">
        <v>4</v>
      </c>
      <c r="EG10" s="229">
        <v>4</v>
      </c>
      <c r="EH10" s="229">
        <v>5</v>
      </c>
      <c r="EI10" s="229">
        <v>5</v>
      </c>
      <c r="EJ10" s="229">
        <v>5</v>
      </c>
      <c r="EK10" s="229">
        <v>6</v>
      </c>
      <c r="EL10" s="229">
        <v>6</v>
      </c>
      <c r="EM10" s="229">
        <v>6</v>
      </c>
      <c r="EN10" s="229">
        <v>7</v>
      </c>
      <c r="EO10" s="229">
        <v>9</v>
      </c>
      <c r="EP10" s="229">
        <v>10</v>
      </c>
      <c r="EQ10" s="229">
        <v>10</v>
      </c>
      <c r="ER10" s="229">
        <v>15</v>
      </c>
      <c r="ES10" s="229">
        <v>7</v>
      </c>
      <c r="ET10" s="229">
        <v>0</v>
      </c>
      <c r="EU10" s="229">
        <v>4</v>
      </c>
      <c r="EV10" s="229">
        <v>5</v>
      </c>
      <c r="EW10" s="229">
        <v>5</v>
      </c>
      <c r="EX10" s="229">
        <v>6</v>
      </c>
      <c r="EY10" s="229">
        <v>6</v>
      </c>
      <c r="EZ10" s="229">
        <v>5</v>
      </c>
      <c r="FA10" s="229">
        <v>5</v>
      </c>
      <c r="FB10" s="229">
        <v>5</v>
      </c>
      <c r="FC10" s="229">
        <v>4</v>
      </c>
      <c r="FD10" s="229">
        <v>18</v>
      </c>
      <c r="FE10" s="229">
        <v>19</v>
      </c>
      <c r="FF10" s="229">
        <v>19</v>
      </c>
      <c r="FG10" s="229">
        <v>11</v>
      </c>
      <c r="FH10" s="229">
        <v>11</v>
      </c>
      <c r="FI10" s="229">
        <v>12</v>
      </c>
      <c r="FJ10" s="229">
        <v>12</v>
      </c>
      <c r="FK10" s="229">
        <v>12</v>
      </c>
      <c r="FL10" s="229">
        <v>12</v>
      </c>
      <c r="FM10" s="229">
        <v>18</v>
      </c>
      <c r="FN10" s="229">
        <v>18</v>
      </c>
      <c r="FO10" s="229">
        <v>18</v>
      </c>
      <c r="FP10" s="229">
        <v>11</v>
      </c>
      <c r="FQ10" s="236">
        <v>12</v>
      </c>
      <c r="FR10" s="236">
        <v>12</v>
      </c>
      <c r="FS10" s="236">
        <v>11</v>
      </c>
      <c r="FT10" s="236">
        <v>11</v>
      </c>
      <c r="FU10" s="236">
        <v>12</v>
      </c>
      <c r="FV10" s="236">
        <v>16</v>
      </c>
      <c r="FW10" s="236">
        <v>16</v>
      </c>
      <c r="FX10" s="236">
        <v>17</v>
      </c>
      <c r="FY10" s="236">
        <v>23</v>
      </c>
      <c r="FZ10" s="236">
        <v>23</v>
      </c>
      <c r="GA10" s="236">
        <v>22</v>
      </c>
      <c r="GB10" s="236">
        <v>8</v>
      </c>
      <c r="GC10" s="236">
        <v>12</v>
      </c>
      <c r="GD10" s="325">
        <f t="shared" si="0"/>
        <v>23</v>
      </c>
      <c r="GE10" s="325">
        <f t="shared" si="1"/>
        <v>20</v>
      </c>
      <c r="GF10" s="279">
        <f t="shared" si="2"/>
        <v>67</v>
      </c>
      <c r="GG10" s="279">
        <f t="shared" si="3"/>
        <v>180</v>
      </c>
      <c r="GH10" s="279">
        <f t="shared" si="4"/>
        <v>186</v>
      </c>
      <c r="GI10" s="226"/>
      <c r="GJ10" s="266"/>
    </row>
    <row r="11" spans="1:192">
      <c r="A11" s="169" t="str">
        <f>IF(I!$A$1=1,B11,C11)</f>
        <v>Транспорт</v>
      </c>
      <c r="B11" s="207" t="s">
        <v>69</v>
      </c>
      <c r="C11" s="207" t="s">
        <v>161</v>
      </c>
      <c r="D11" s="229">
        <v>251</v>
      </c>
      <c r="E11" s="229">
        <v>249</v>
      </c>
      <c r="F11" s="229">
        <v>277</v>
      </c>
      <c r="G11" s="229">
        <v>316</v>
      </c>
      <c r="H11" s="229">
        <v>303</v>
      </c>
      <c r="I11" s="229">
        <v>318</v>
      </c>
      <c r="J11" s="229">
        <v>370</v>
      </c>
      <c r="K11" s="229">
        <v>373</v>
      </c>
      <c r="L11" s="229">
        <v>378</v>
      </c>
      <c r="M11" s="229">
        <v>414</v>
      </c>
      <c r="N11" s="229">
        <v>410</v>
      </c>
      <c r="O11" s="229">
        <v>424</v>
      </c>
      <c r="P11" s="229">
        <v>234</v>
      </c>
      <c r="Q11" s="229">
        <v>232</v>
      </c>
      <c r="R11" s="229">
        <v>242</v>
      </c>
      <c r="S11" s="229">
        <v>295</v>
      </c>
      <c r="T11" s="229">
        <v>300</v>
      </c>
      <c r="U11" s="229">
        <v>313</v>
      </c>
      <c r="V11" s="229">
        <v>354</v>
      </c>
      <c r="W11" s="229">
        <v>353</v>
      </c>
      <c r="X11" s="229">
        <v>325</v>
      </c>
      <c r="Y11" s="229">
        <v>380</v>
      </c>
      <c r="Z11" s="229">
        <v>344</v>
      </c>
      <c r="AA11" s="229">
        <v>350</v>
      </c>
      <c r="AB11" s="229">
        <v>257</v>
      </c>
      <c r="AC11" s="229">
        <v>281</v>
      </c>
      <c r="AD11" s="229">
        <v>293</v>
      </c>
      <c r="AE11" s="229">
        <v>358</v>
      </c>
      <c r="AF11" s="229">
        <v>361</v>
      </c>
      <c r="AG11" s="229">
        <v>355</v>
      </c>
      <c r="AH11" s="229">
        <v>348</v>
      </c>
      <c r="AI11" s="229">
        <v>344</v>
      </c>
      <c r="AJ11" s="229">
        <v>373</v>
      </c>
      <c r="AK11" s="229">
        <v>350</v>
      </c>
      <c r="AL11" s="229">
        <v>349</v>
      </c>
      <c r="AM11" s="229">
        <v>367</v>
      </c>
      <c r="AN11" s="229">
        <v>271</v>
      </c>
      <c r="AO11" s="229">
        <v>278</v>
      </c>
      <c r="AP11" s="229">
        <v>303</v>
      </c>
      <c r="AQ11" s="229">
        <v>309</v>
      </c>
      <c r="AR11" s="229">
        <v>319</v>
      </c>
      <c r="AS11" s="229">
        <v>365</v>
      </c>
      <c r="AT11" s="229">
        <v>372</v>
      </c>
      <c r="AU11" s="229">
        <v>363</v>
      </c>
      <c r="AV11" s="229">
        <v>402</v>
      </c>
      <c r="AW11" s="229">
        <v>360</v>
      </c>
      <c r="AX11" s="229">
        <v>349</v>
      </c>
      <c r="AY11" s="229">
        <v>350</v>
      </c>
      <c r="AZ11" s="229">
        <v>232</v>
      </c>
      <c r="BA11" s="229">
        <v>213</v>
      </c>
      <c r="BB11" s="229">
        <v>251</v>
      </c>
      <c r="BC11" s="229">
        <v>220</v>
      </c>
      <c r="BD11" s="229">
        <v>227</v>
      </c>
      <c r="BE11" s="229">
        <v>247</v>
      </c>
      <c r="BF11" s="229">
        <v>255</v>
      </c>
      <c r="BG11" s="229">
        <v>215</v>
      </c>
      <c r="BH11" s="229">
        <v>225</v>
      </c>
      <c r="BI11" s="229">
        <v>221</v>
      </c>
      <c r="BJ11" s="229">
        <v>203</v>
      </c>
      <c r="BK11" s="229">
        <v>218</v>
      </c>
      <c r="BL11" s="229">
        <v>154</v>
      </c>
      <c r="BM11" s="229">
        <v>154</v>
      </c>
      <c r="BN11" s="229">
        <v>161</v>
      </c>
      <c r="BO11" s="229">
        <v>160</v>
      </c>
      <c r="BP11" s="229">
        <v>152</v>
      </c>
      <c r="BQ11" s="229">
        <v>168</v>
      </c>
      <c r="BR11" s="229">
        <v>170</v>
      </c>
      <c r="BS11" s="229">
        <v>161</v>
      </c>
      <c r="BT11" s="229">
        <v>177</v>
      </c>
      <c r="BU11" s="229">
        <v>164</v>
      </c>
      <c r="BV11" s="229">
        <v>161</v>
      </c>
      <c r="BW11" s="229">
        <v>165</v>
      </c>
      <c r="BX11" s="229">
        <v>135</v>
      </c>
      <c r="BY11" s="229">
        <v>128</v>
      </c>
      <c r="BZ11" s="229">
        <v>149</v>
      </c>
      <c r="CA11" s="229">
        <v>140</v>
      </c>
      <c r="CB11" s="229">
        <v>144</v>
      </c>
      <c r="CC11" s="229">
        <v>151</v>
      </c>
      <c r="CD11" s="229">
        <v>184</v>
      </c>
      <c r="CE11" s="229">
        <v>180</v>
      </c>
      <c r="CF11" s="229">
        <v>195</v>
      </c>
      <c r="CG11" s="229">
        <v>172</v>
      </c>
      <c r="CH11" s="229">
        <v>166</v>
      </c>
      <c r="CI11" s="229">
        <v>190</v>
      </c>
      <c r="CJ11" s="229">
        <v>147</v>
      </c>
      <c r="CK11" s="229">
        <v>148</v>
      </c>
      <c r="CL11" s="229">
        <v>168</v>
      </c>
      <c r="CM11" s="229">
        <v>169</v>
      </c>
      <c r="CN11" s="229">
        <v>171</v>
      </c>
      <c r="CO11" s="229">
        <v>178</v>
      </c>
      <c r="CP11" s="229">
        <v>189</v>
      </c>
      <c r="CQ11" s="229">
        <v>186</v>
      </c>
      <c r="CR11" s="229">
        <v>190</v>
      </c>
      <c r="CS11" s="229">
        <v>191</v>
      </c>
      <c r="CT11" s="229">
        <v>186</v>
      </c>
      <c r="CU11" s="229">
        <v>186</v>
      </c>
      <c r="CV11" s="229">
        <v>157</v>
      </c>
      <c r="CW11" s="229">
        <v>169</v>
      </c>
      <c r="CX11" s="229">
        <v>169</v>
      </c>
      <c r="CY11" s="229">
        <v>177</v>
      </c>
      <c r="CZ11" s="229">
        <v>184</v>
      </c>
      <c r="DA11" s="229">
        <v>183</v>
      </c>
      <c r="DB11" s="229">
        <v>201</v>
      </c>
      <c r="DC11" s="229">
        <v>210</v>
      </c>
      <c r="DD11" s="229">
        <v>191</v>
      </c>
      <c r="DE11" s="229">
        <v>211</v>
      </c>
      <c r="DF11" s="229">
        <v>202</v>
      </c>
      <c r="DG11" s="229">
        <v>183</v>
      </c>
      <c r="DH11" s="229">
        <v>182</v>
      </c>
      <c r="DI11" s="229">
        <v>190</v>
      </c>
      <c r="DJ11" s="229">
        <v>189</v>
      </c>
      <c r="DK11" s="229">
        <v>187</v>
      </c>
      <c r="DL11" s="229">
        <v>213</v>
      </c>
      <c r="DM11" s="229">
        <v>200</v>
      </c>
      <c r="DN11" s="229">
        <v>232</v>
      </c>
      <c r="DO11" s="229">
        <v>225</v>
      </c>
      <c r="DP11" s="229">
        <v>227</v>
      </c>
      <c r="DQ11" s="229">
        <v>227</v>
      </c>
      <c r="DR11" s="229">
        <v>220</v>
      </c>
      <c r="DS11" s="229">
        <v>224</v>
      </c>
      <c r="DT11" s="229">
        <v>191</v>
      </c>
      <c r="DU11" s="229">
        <v>183</v>
      </c>
      <c r="DV11" s="229">
        <v>160</v>
      </c>
      <c r="DW11" s="229">
        <v>127</v>
      </c>
      <c r="DX11" s="229">
        <v>122</v>
      </c>
      <c r="DY11" s="229">
        <v>123</v>
      </c>
      <c r="DZ11" s="229">
        <v>155</v>
      </c>
      <c r="EA11" s="229">
        <v>158</v>
      </c>
      <c r="EB11" s="229">
        <v>154</v>
      </c>
      <c r="EC11" s="229">
        <v>181</v>
      </c>
      <c r="ED11" s="229">
        <v>176</v>
      </c>
      <c r="EE11" s="229">
        <v>190</v>
      </c>
      <c r="EF11" s="229">
        <v>170</v>
      </c>
      <c r="EG11" s="229">
        <v>172</v>
      </c>
      <c r="EH11" s="229">
        <v>184</v>
      </c>
      <c r="EI11" s="229">
        <v>200</v>
      </c>
      <c r="EJ11" s="229">
        <v>201</v>
      </c>
      <c r="EK11" s="229">
        <v>216</v>
      </c>
      <c r="EL11" s="229">
        <v>261</v>
      </c>
      <c r="EM11" s="229">
        <v>264</v>
      </c>
      <c r="EN11" s="229">
        <v>268</v>
      </c>
      <c r="EO11" s="229">
        <v>288</v>
      </c>
      <c r="EP11" s="229">
        <v>299</v>
      </c>
      <c r="EQ11" s="229">
        <v>311</v>
      </c>
      <c r="ER11" s="229">
        <v>313</v>
      </c>
      <c r="ES11" s="229">
        <v>282</v>
      </c>
      <c r="ET11" s="229">
        <v>77</v>
      </c>
      <c r="EU11" s="229">
        <v>148</v>
      </c>
      <c r="EV11" s="229">
        <v>157</v>
      </c>
      <c r="EW11" s="229">
        <v>172</v>
      </c>
      <c r="EX11" s="229">
        <v>204</v>
      </c>
      <c r="EY11" s="229">
        <v>202</v>
      </c>
      <c r="EZ11" s="229">
        <v>210</v>
      </c>
      <c r="FA11" s="229">
        <v>237</v>
      </c>
      <c r="FB11" s="229">
        <v>236</v>
      </c>
      <c r="FC11" s="229">
        <v>244</v>
      </c>
      <c r="FD11" s="229">
        <v>228</v>
      </c>
      <c r="FE11" s="229">
        <v>246</v>
      </c>
      <c r="FF11" s="229">
        <v>245</v>
      </c>
      <c r="FG11" s="229">
        <v>228</v>
      </c>
      <c r="FH11" s="229">
        <v>233</v>
      </c>
      <c r="FI11" s="229">
        <v>234</v>
      </c>
      <c r="FJ11" s="229">
        <v>235</v>
      </c>
      <c r="FK11" s="229">
        <v>241</v>
      </c>
      <c r="FL11" s="229">
        <v>243</v>
      </c>
      <c r="FM11" s="229">
        <v>262</v>
      </c>
      <c r="FN11" s="229">
        <v>261</v>
      </c>
      <c r="FO11" s="229">
        <v>283</v>
      </c>
      <c r="FP11" s="229">
        <v>269</v>
      </c>
      <c r="FQ11" s="236">
        <v>253</v>
      </c>
      <c r="FR11" s="236">
        <v>287</v>
      </c>
      <c r="FS11" s="236">
        <v>274</v>
      </c>
      <c r="FT11" s="236">
        <v>306</v>
      </c>
      <c r="FU11" s="236">
        <v>271</v>
      </c>
      <c r="FV11" s="236">
        <v>275</v>
      </c>
      <c r="FW11" s="236">
        <v>265</v>
      </c>
      <c r="FX11" s="236">
        <v>279</v>
      </c>
      <c r="FY11" s="236">
        <v>283</v>
      </c>
      <c r="FZ11" s="236">
        <v>281</v>
      </c>
      <c r="GA11" s="236">
        <v>288</v>
      </c>
      <c r="GB11" s="236">
        <v>258</v>
      </c>
      <c r="GC11" s="236">
        <v>270</v>
      </c>
      <c r="GD11" s="325">
        <f t="shared" si="0"/>
        <v>522</v>
      </c>
      <c r="GE11" s="325">
        <f t="shared" si="1"/>
        <v>528</v>
      </c>
      <c r="GF11" s="279">
        <f t="shared" si="2"/>
        <v>2482</v>
      </c>
      <c r="GG11" s="279">
        <f t="shared" si="3"/>
        <v>2939</v>
      </c>
      <c r="GH11" s="279">
        <f t="shared" si="4"/>
        <v>3331</v>
      </c>
      <c r="GI11" s="226"/>
      <c r="GJ11" s="266"/>
    </row>
    <row r="12" spans="1:192">
      <c r="A12" s="170" t="str">
        <f>IF(I!$A$1=1,B12,C12)</f>
        <v>Усі види транспорту</v>
      </c>
      <c r="B12" s="208" t="s">
        <v>70</v>
      </c>
      <c r="C12" s="208" t="s">
        <v>162</v>
      </c>
      <c r="D12" s="229">
        <v>251</v>
      </c>
      <c r="E12" s="229">
        <v>249</v>
      </c>
      <c r="F12" s="229">
        <v>277</v>
      </c>
      <c r="G12" s="229">
        <v>316</v>
      </c>
      <c r="H12" s="229">
        <v>303</v>
      </c>
      <c r="I12" s="229">
        <v>317</v>
      </c>
      <c r="J12" s="229">
        <v>370</v>
      </c>
      <c r="K12" s="229">
        <v>373</v>
      </c>
      <c r="L12" s="229">
        <v>378</v>
      </c>
      <c r="M12" s="229">
        <v>413</v>
      </c>
      <c r="N12" s="229">
        <v>409</v>
      </c>
      <c r="O12" s="229">
        <v>423</v>
      </c>
      <c r="P12" s="229">
        <v>234</v>
      </c>
      <c r="Q12" s="229">
        <v>232</v>
      </c>
      <c r="R12" s="229">
        <v>242</v>
      </c>
      <c r="S12" s="229">
        <v>295</v>
      </c>
      <c r="T12" s="229">
        <v>300</v>
      </c>
      <c r="U12" s="229">
        <v>312</v>
      </c>
      <c r="V12" s="229">
        <v>354</v>
      </c>
      <c r="W12" s="229">
        <v>353</v>
      </c>
      <c r="X12" s="229">
        <v>324</v>
      </c>
      <c r="Y12" s="229">
        <v>380</v>
      </c>
      <c r="Z12" s="229">
        <v>344</v>
      </c>
      <c r="AA12" s="229">
        <v>349</v>
      </c>
      <c r="AB12" s="229">
        <v>257</v>
      </c>
      <c r="AC12" s="229">
        <v>281</v>
      </c>
      <c r="AD12" s="229">
        <v>293</v>
      </c>
      <c r="AE12" s="229">
        <v>358</v>
      </c>
      <c r="AF12" s="229">
        <v>361</v>
      </c>
      <c r="AG12" s="229">
        <v>354</v>
      </c>
      <c r="AH12" s="229">
        <v>348</v>
      </c>
      <c r="AI12" s="229">
        <v>344</v>
      </c>
      <c r="AJ12" s="229">
        <v>372</v>
      </c>
      <c r="AK12" s="229">
        <v>350</v>
      </c>
      <c r="AL12" s="229">
        <v>349</v>
      </c>
      <c r="AM12" s="229">
        <v>366</v>
      </c>
      <c r="AN12" s="229">
        <v>270</v>
      </c>
      <c r="AO12" s="229">
        <v>277</v>
      </c>
      <c r="AP12" s="229">
        <v>301</v>
      </c>
      <c r="AQ12" s="229">
        <v>308</v>
      </c>
      <c r="AR12" s="229">
        <v>318</v>
      </c>
      <c r="AS12" s="229">
        <v>363</v>
      </c>
      <c r="AT12" s="229">
        <v>371</v>
      </c>
      <c r="AU12" s="229">
        <v>362</v>
      </c>
      <c r="AV12" s="229">
        <v>400</v>
      </c>
      <c r="AW12" s="229">
        <v>359</v>
      </c>
      <c r="AX12" s="229">
        <v>348</v>
      </c>
      <c r="AY12" s="229">
        <v>348</v>
      </c>
      <c r="AZ12" s="229">
        <v>231</v>
      </c>
      <c r="BA12" s="229">
        <v>212</v>
      </c>
      <c r="BB12" s="229">
        <v>250</v>
      </c>
      <c r="BC12" s="229">
        <v>219</v>
      </c>
      <c r="BD12" s="229">
        <v>226</v>
      </c>
      <c r="BE12" s="229">
        <v>246</v>
      </c>
      <c r="BF12" s="229">
        <v>254</v>
      </c>
      <c r="BG12" s="229">
        <v>214</v>
      </c>
      <c r="BH12" s="229">
        <v>223</v>
      </c>
      <c r="BI12" s="229">
        <v>220</v>
      </c>
      <c r="BJ12" s="229">
        <v>202</v>
      </c>
      <c r="BK12" s="229">
        <v>218</v>
      </c>
      <c r="BL12" s="229">
        <v>153</v>
      </c>
      <c r="BM12" s="229">
        <v>153</v>
      </c>
      <c r="BN12" s="229">
        <v>161</v>
      </c>
      <c r="BO12" s="229">
        <v>159</v>
      </c>
      <c r="BP12" s="229">
        <v>151</v>
      </c>
      <c r="BQ12" s="229">
        <v>168</v>
      </c>
      <c r="BR12" s="229">
        <v>170</v>
      </c>
      <c r="BS12" s="229">
        <v>161</v>
      </c>
      <c r="BT12" s="229">
        <v>176</v>
      </c>
      <c r="BU12" s="229">
        <v>164</v>
      </c>
      <c r="BV12" s="229">
        <v>161</v>
      </c>
      <c r="BW12" s="229">
        <v>164</v>
      </c>
      <c r="BX12" s="229">
        <v>134</v>
      </c>
      <c r="BY12" s="229">
        <v>127</v>
      </c>
      <c r="BZ12" s="229">
        <v>148</v>
      </c>
      <c r="CA12" s="229">
        <v>140</v>
      </c>
      <c r="CB12" s="229">
        <v>144</v>
      </c>
      <c r="CC12" s="229">
        <v>150</v>
      </c>
      <c r="CD12" s="229">
        <v>184</v>
      </c>
      <c r="CE12" s="229">
        <v>180</v>
      </c>
      <c r="CF12" s="229">
        <v>194</v>
      </c>
      <c r="CG12" s="229">
        <v>171</v>
      </c>
      <c r="CH12" s="229">
        <v>165</v>
      </c>
      <c r="CI12" s="229">
        <v>190</v>
      </c>
      <c r="CJ12" s="229">
        <v>147</v>
      </c>
      <c r="CK12" s="229">
        <v>148</v>
      </c>
      <c r="CL12" s="229">
        <v>167</v>
      </c>
      <c r="CM12" s="229">
        <v>168</v>
      </c>
      <c r="CN12" s="229">
        <v>170</v>
      </c>
      <c r="CO12" s="229">
        <v>178</v>
      </c>
      <c r="CP12" s="229">
        <v>188</v>
      </c>
      <c r="CQ12" s="229">
        <v>185</v>
      </c>
      <c r="CR12" s="229">
        <v>190</v>
      </c>
      <c r="CS12" s="229">
        <v>189</v>
      </c>
      <c r="CT12" s="229">
        <v>184</v>
      </c>
      <c r="CU12" s="229">
        <v>185</v>
      </c>
      <c r="CV12" s="229">
        <v>156</v>
      </c>
      <c r="CW12" s="229">
        <v>168</v>
      </c>
      <c r="CX12" s="229">
        <v>167</v>
      </c>
      <c r="CY12" s="229">
        <v>176</v>
      </c>
      <c r="CZ12" s="229">
        <v>183</v>
      </c>
      <c r="DA12" s="229">
        <v>181</v>
      </c>
      <c r="DB12" s="229">
        <v>199</v>
      </c>
      <c r="DC12" s="229">
        <v>208</v>
      </c>
      <c r="DD12" s="229">
        <v>189</v>
      </c>
      <c r="DE12" s="229">
        <v>210</v>
      </c>
      <c r="DF12" s="229">
        <v>201</v>
      </c>
      <c r="DG12" s="229">
        <v>181</v>
      </c>
      <c r="DH12" s="229">
        <v>181</v>
      </c>
      <c r="DI12" s="229">
        <v>189</v>
      </c>
      <c r="DJ12" s="229">
        <v>187</v>
      </c>
      <c r="DK12" s="229">
        <v>185</v>
      </c>
      <c r="DL12" s="229">
        <v>211</v>
      </c>
      <c r="DM12" s="229">
        <v>198</v>
      </c>
      <c r="DN12" s="229">
        <v>230</v>
      </c>
      <c r="DO12" s="229">
        <v>223</v>
      </c>
      <c r="DP12" s="229">
        <v>226</v>
      </c>
      <c r="DQ12" s="229">
        <v>226</v>
      </c>
      <c r="DR12" s="229">
        <v>219</v>
      </c>
      <c r="DS12" s="229">
        <v>222</v>
      </c>
      <c r="DT12" s="229">
        <v>189</v>
      </c>
      <c r="DU12" s="229">
        <v>181</v>
      </c>
      <c r="DV12" s="229">
        <v>159</v>
      </c>
      <c r="DW12" s="229">
        <v>124</v>
      </c>
      <c r="DX12" s="229">
        <v>119</v>
      </c>
      <c r="DY12" s="229">
        <v>121</v>
      </c>
      <c r="DZ12" s="229">
        <v>152</v>
      </c>
      <c r="EA12" s="229">
        <v>155</v>
      </c>
      <c r="EB12" s="229">
        <v>152</v>
      </c>
      <c r="EC12" s="229">
        <v>179</v>
      </c>
      <c r="ED12" s="229">
        <v>174</v>
      </c>
      <c r="EE12" s="229">
        <v>187</v>
      </c>
      <c r="EF12" s="229">
        <v>167</v>
      </c>
      <c r="EG12" s="229">
        <v>169</v>
      </c>
      <c r="EH12" s="229">
        <v>181</v>
      </c>
      <c r="EI12" s="229">
        <v>196</v>
      </c>
      <c r="EJ12" s="229">
        <v>197</v>
      </c>
      <c r="EK12" s="229">
        <v>211</v>
      </c>
      <c r="EL12" s="229">
        <v>257</v>
      </c>
      <c r="EM12" s="229">
        <v>260</v>
      </c>
      <c r="EN12" s="229">
        <v>263</v>
      </c>
      <c r="EO12" s="229">
        <v>281</v>
      </c>
      <c r="EP12" s="229">
        <v>292</v>
      </c>
      <c r="EQ12" s="229">
        <v>304</v>
      </c>
      <c r="ER12" s="229">
        <v>305</v>
      </c>
      <c r="ES12" s="229">
        <v>272</v>
      </c>
      <c r="ET12" s="229">
        <v>77</v>
      </c>
      <c r="EU12" s="229">
        <v>146</v>
      </c>
      <c r="EV12" s="229">
        <v>155</v>
      </c>
      <c r="EW12" s="229">
        <v>170</v>
      </c>
      <c r="EX12" s="229">
        <v>203</v>
      </c>
      <c r="EY12" s="229">
        <v>201</v>
      </c>
      <c r="EZ12" s="229">
        <v>208</v>
      </c>
      <c r="FA12" s="229">
        <v>237</v>
      </c>
      <c r="FB12" s="229">
        <v>236</v>
      </c>
      <c r="FC12" s="229">
        <v>243</v>
      </c>
      <c r="FD12" s="229">
        <v>211</v>
      </c>
      <c r="FE12" s="229">
        <v>229</v>
      </c>
      <c r="FF12" s="229">
        <v>227</v>
      </c>
      <c r="FG12" s="229">
        <v>210</v>
      </c>
      <c r="FH12" s="229">
        <v>215</v>
      </c>
      <c r="FI12" s="229">
        <v>216</v>
      </c>
      <c r="FJ12" s="229">
        <v>219</v>
      </c>
      <c r="FK12" s="229">
        <v>225</v>
      </c>
      <c r="FL12" s="229">
        <v>226</v>
      </c>
      <c r="FM12" s="229">
        <v>239</v>
      </c>
      <c r="FN12" s="228">
        <v>238</v>
      </c>
      <c r="FO12" s="228">
        <v>260</v>
      </c>
      <c r="FP12" s="228">
        <v>250</v>
      </c>
      <c r="FQ12" s="236">
        <v>233</v>
      </c>
      <c r="FR12" s="236">
        <v>267</v>
      </c>
      <c r="FS12" s="236">
        <v>252</v>
      </c>
      <c r="FT12" s="236">
        <v>284</v>
      </c>
      <c r="FU12" s="236">
        <v>250</v>
      </c>
      <c r="FV12" s="236">
        <v>256</v>
      </c>
      <c r="FW12" s="236">
        <v>246</v>
      </c>
      <c r="FX12" s="236">
        <v>261</v>
      </c>
      <c r="FY12" s="236">
        <v>258</v>
      </c>
      <c r="FZ12" s="236">
        <v>256</v>
      </c>
      <c r="GA12" s="236">
        <v>264</v>
      </c>
      <c r="GB12" s="236">
        <v>237</v>
      </c>
      <c r="GC12" s="236">
        <v>249</v>
      </c>
      <c r="GD12" s="325">
        <f t="shared" si="0"/>
        <v>483</v>
      </c>
      <c r="GE12" s="325">
        <f t="shared" si="1"/>
        <v>486</v>
      </c>
      <c r="GF12" s="305">
        <f t="shared" si="2"/>
        <v>2453</v>
      </c>
      <c r="GG12" s="305">
        <f t="shared" si="3"/>
        <v>2715</v>
      </c>
      <c r="GH12" s="305">
        <f t="shared" si="4"/>
        <v>3077</v>
      </c>
      <c r="GI12" s="226"/>
      <c r="GJ12" s="266"/>
    </row>
    <row r="13" spans="1:192">
      <c r="A13" s="171" t="str">
        <f>IF(I!$A$1=1,B13,C13)</f>
        <v>Пасажирський</v>
      </c>
      <c r="B13" s="209" t="s">
        <v>71</v>
      </c>
      <c r="C13" s="209" t="s">
        <v>163</v>
      </c>
      <c r="D13" s="229">
        <v>20</v>
      </c>
      <c r="E13" s="229">
        <v>20</v>
      </c>
      <c r="F13" s="229">
        <v>29</v>
      </c>
      <c r="G13" s="229">
        <v>29</v>
      </c>
      <c r="H13" s="229">
        <v>20</v>
      </c>
      <c r="I13" s="229">
        <v>27</v>
      </c>
      <c r="J13" s="229">
        <v>44</v>
      </c>
      <c r="K13" s="229">
        <v>44</v>
      </c>
      <c r="L13" s="229">
        <v>48</v>
      </c>
      <c r="M13" s="229">
        <v>36</v>
      </c>
      <c r="N13" s="229">
        <v>37</v>
      </c>
      <c r="O13" s="229">
        <v>38</v>
      </c>
      <c r="P13" s="229">
        <v>16</v>
      </c>
      <c r="Q13" s="229">
        <v>20</v>
      </c>
      <c r="R13" s="229">
        <v>26</v>
      </c>
      <c r="S13" s="229">
        <v>31</v>
      </c>
      <c r="T13" s="229">
        <v>30</v>
      </c>
      <c r="U13" s="229">
        <v>34</v>
      </c>
      <c r="V13" s="229">
        <v>38</v>
      </c>
      <c r="W13" s="229">
        <v>52</v>
      </c>
      <c r="X13" s="229">
        <v>36</v>
      </c>
      <c r="Y13" s="229">
        <v>29</v>
      </c>
      <c r="Z13" s="229">
        <v>28</v>
      </c>
      <c r="AA13" s="229">
        <v>28</v>
      </c>
      <c r="AB13" s="229">
        <v>21</v>
      </c>
      <c r="AC13" s="229">
        <v>23</v>
      </c>
      <c r="AD13" s="229">
        <v>28</v>
      </c>
      <c r="AE13" s="229">
        <v>38</v>
      </c>
      <c r="AF13" s="229">
        <v>36</v>
      </c>
      <c r="AG13" s="229">
        <v>35</v>
      </c>
      <c r="AH13" s="229">
        <v>42</v>
      </c>
      <c r="AI13" s="229">
        <v>42</v>
      </c>
      <c r="AJ13" s="229">
        <v>48</v>
      </c>
      <c r="AK13" s="229">
        <v>40</v>
      </c>
      <c r="AL13" s="229">
        <v>39</v>
      </c>
      <c r="AM13" s="229">
        <v>40</v>
      </c>
      <c r="AN13" s="229">
        <v>29</v>
      </c>
      <c r="AO13" s="229">
        <v>41</v>
      </c>
      <c r="AP13" s="229">
        <v>43</v>
      </c>
      <c r="AQ13" s="229">
        <v>51</v>
      </c>
      <c r="AR13" s="229">
        <v>51</v>
      </c>
      <c r="AS13" s="229">
        <v>48</v>
      </c>
      <c r="AT13" s="229">
        <v>59</v>
      </c>
      <c r="AU13" s="229">
        <v>50</v>
      </c>
      <c r="AV13" s="229">
        <v>46</v>
      </c>
      <c r="AW13" s="229">
        <v>48</v>
      </c>
      <c r="AX13" s="229">
        <v>38</v>
      </c>
      <c r="AY13" s="229">
        <v>33</v>
      </c>
      <c r="AZ13" s="229">
        <v>32</v>
      </c>
      <c r="BA13" s="229">
        <v>29</v>
      </c>
      <c r="BB13" s="229">
        <v>45</v>
      </c>
      <c r="BC13" s="229">
        <v>35</v>
      </c>
      <c r="BD13" s="229">
        <v>41</v>
      </c>
      <c r="BE13" s="229">
        <v>42</v>
      </c>
      <c r="BF13" s="229">
        <v>42</v>
      </c>
      <c r="BG13" s="229">
        <v>28</v>
      </c>
      <c r="BH13" s="229">
        <v>30</v>
      </c>
      <c r="BI13" s="229">
        <v>28</v>
      </c>
      <c r="BJ13" s="229">
        <v>24</v>
      </c>
      <c r="BK13" s="229">
        <v>33</v>
      </c>
      <c r="BL13" s="229">
        <v>13</v>
      </c>
      <c r="BM13" s="229">
        <v>19</v>
      </c>
      <c r="BN13" s="229">
        <v>28</v>
      </c>
      <c r="BO13" s="229">
        <v>27</v>
      </c>
      <c r="BP13" s="229">
        <v>26</v>
      </c>
      <c r="BQ13" s="229">
        <v>30</v>
      </c>
      <c r="BR13" s="229">
        <v>29</v>
      </c>
      <c r="BS13" s="229">
        <v>28</v>
      </c>
      <c r="BT13" s="229">
        <v>28</v>
      </c>
      <c r="BU13" s="229">
        <v>25</v>
      </c>
      <c r="BV13" s="229">
        <v>25</v>
      </c>
      <c r="BW13" s="229">
        <v>29</v>
      </c>
      <c r="BX13" s="229">
        <v>22</v>
      </c>
      <c r="BY13" s="229">
        <v>19</v>
      </c>
      <c r="BZ13" s="229">
        <v>32</v>
      </c>
      <c r="CA13" s="229">
        <v>30</v>
      </c>
      <c r="CB13" s="229">
        <v>28</v>
      </c>
      <c r="CC13" s="229">
        <v>21</v>
      </c>
      <c r="CD13" s="229">
        <v>33</v>
      </c>
      <c r="CE13" s="229">
        <v>28</v>
      </c>
      <c r="CF13" s="229">
        <v>35</v>
      </c>
      <c r="CG13" s="229">
        <v>29</v>
      </c>
      <c r="CH13" s="229">
        <v>23</v>
      </c>
      <c r="CI13" s="229">
        <v>36</v>
      </c>
      <c r="CJ13" s="229">
        <v>19</v>
      </c>
      <c r="CK13" s="229">
        <v>23</v>
      </c>
      <c r="CL13" s="229">
        <v>31</v>
      </c>
      <c r="CM13" s="229">
        <v>34</v>
      </c>
      <c r="CN13" s="229">
        <v>32</v>
      </c>
      <c r="CO13" s="229">
        <v>42</v>
      </c>
      <c r="CP13" s="229">
        <v>39</v>
      </c>
      <c r="CQ13" s="229">
        <v>38</v>
      </c>
      <c r="CR13" s="229">
        <v>44</v>
      </c>
      <c r="CS13" s="229">
        <v>37</v>
      </c>
      <c r="CT13" s="229">
        <v>38</v>
      </c>
      <c r="CU13" s="229">
        <v>38</v>
      </c>
      <c r="CV13" s="229">
        <v>26</v>
      </c>
      <c r="CW13" s="229">
        <v>34</v>
      </c>
      <c r="CX13" s="229">
        <v>30</v>
      </c>
      <c r="CY13" s="229">
        <v>34</v>
      </c>
      <c r="CZ13" s="229">
        <v>35</v>
      </c>
      <c r="DA13" s="229">
        <v>38</v>
      </c>
      <c r="DB13" s="229">
        <v>33</v>
      </c>
      <c r="DC13" s="229">
        <v>39</v>
      </c>
      <c r="DD13" s="229">
        <v>33</v>
      </c>
      <c r="DE13" s="229">
        <v>32</v>
      </c>
      <c r="DF13" s="229">
        <v>29</v>
      </c>
      <c r="DG13" s="229">
        <v>25</v>
      </c>
      <c r="DH13" s="229">
        <v>23</v>
      </c>
      <c r="DI13" s="229">
        <v>30</v>
      </c>
      <c r="DJ13" s="229">
        <v>32</v>
      </c>
      <c r="DK13" s="229">
        <v>30</v>
      </c>
      <c r="DL13" s="229">
        <v>34</v>
      </c>
      <c r="DM13" s="229">
        <v>31</v>
      </c>
      <c r="DN13" s="229">
        <v>34</v>
      </c>
      <c r="DO13" s="229">
        <v>39</v>
      </c>
      <c r="DP13" s="229">
        <v>33</v>
      </c>
      <c r="DQ13" s="229">
        <v>34</v>
      </c>
      <c r="DR13" s="229">
        <v>34</v>
      </c>
      <c r="DS13" s="229">
        <v>36</v>
      </c>
      <c r="DT13" s="229">
        <v>28</v>
      </c>
      <c r="DU13" s="229">
        <v>26</v>
      </c>
      <c r="DV13" s="229">
        <v>13</v>
      </c>
      <c r="DW13" s="229">
        <v>6</v>
      </c>
      <c r="DX13" s="229">
        <v>2</v>
      </c>
      <c r="DY13" s="229">
        <v>4</v>
      </c>
      <c r="DZ13" s="229">
        <v>9</v>
      </c>
      <c r="EA13" s="229">
        <v>8</v>
      </c>
      <c r="EB13" s="229">
        <v>8</v>
      </c>
      <c r="EC13" s="229">
        <v>8</v>
      </c>
      <c r="ED13" s="229">
        <v>7</v>
      </c>
      <c r="EE13" s="229">
        <v>13</v>
      </c>
      <c r="EF13" s="229">
        <v>10</v>
      </c>
      <c r="EG13" s="229">
        <v>11</v>
      </c>
      <c r="EH13" s="229">
        <v>10</v>
      </c>
      <c r="EI13" s="229">
        <v>14</v>
      </c>
      <c r="EJ13" s="229">
        <v>10</v>
      </c>
      <c r="EK13" s="229">
        <v>16</v>
      </c>
      <c r="EL13" s="229">
        <v>17</v>
      </c>
      <c r="EM13" s="229">
        <v>17</v>
      </c>
      <c r="EN13" s="229">
        <v>21</v>
      </c>
      <c r="EO13" s="229">
        <v>19</v>
      </c>
      <c r="EP13" s="229">
        <v>22</v>
      </c>
      <c r="EQ13" s="229">
        <v>25</v>
      </c>
      <c r="ER13" s="229">
        <v>17</v>
      </c>
      <c r="ES13" s="229">
        <v>13</v>
      </c>
      <c r="ET13" s="229">
        <v>1</v>
      </c>
      <c r="EU13" s="229">
        <v>0</v>
      </c>
      <c r="EV13" s="229">
        <v>0</v>
      </c>
      <c r="EW13" s="229">
        <v>4</v>
      </c>
      <c r="EX13" s="229">
        <v>4</v>
      </c>
      <c r="EY13" s="229">
        <v>4</v>
      </c>
      <c r="EZ13" s="229">
        <v>6</v>
      </c>
      <c r="FA13" s="229">
        <v>7</v>
      </c>
      <c r="FB13" s="229">
        <v>6</v>
      </c>
      <c r="FC13" s="229">
        <v>9</v>
      </c>
      <c r="FD13" s="229">
        <v>8</v>
      </c>
      <c r="FE13" s="229">
        <v>6</v>
      </c>
      <c r="FF13" s="229">
        <v>11</v>
      </c>
      <c r="FG13" s="229">
        <v>8</v>
      </c>
      <c r="FH13" s="229">
        <v>9</v>
      </c>
      <c r="FI13" s="229">
        <v>10</v>
      </c>
      <c r="FJ13" s="229">
        <v>11</v>
      </c>
      <c r="FK13" s="229">
        <v>11</v>
      </c>
      <c r="FL13" s="229">
        <v>13</v>
      </c>
      <c r="FM13" s="229">
        <v>8</v>
      </c>
      <c r="FN13" s="229">
        <v>5</v>
      </c>
      <c r="FO13" s="229">
        <v>7</v>
      </c>
      <c r="FP13" s="229">
        <v>7</v>
      </c>
      <c r="FQ13" s="236">
        <v>5</v>
      </c>
      <c r="FR13" s="236">
        <v>9</v>
      </c>
      <c r="FS13" s="236">
        <v>7</v>
      </c>
      <c r="FT13" s="236">
        <v>29</v>
      </c>
      <c r="FU13" s="236">
        <v>10</v>
      </c>
      <c r="FV13" s="236">
        <v>14</v>
      </c>
      <c r="FW13" s="236">
        <v>13</v>
      </c>
      <c r="FX13" s="236">
        <v>16</v>
      </c>
      <c r="FY13" s="236">
        <v>19</v>
      </c>
      <c r="FZ13" s="236">
        <v>19</v>
      </c>
      <c r="GA13" s="236">
        <v>15</v>
      </c>
      <c r="GB13" s="236">
        <v>17</v>
      </c>
      <c r="GC13" s="236">
        <v>18</v>
      </c>
      <c r="GD13" s="325">
        <f t="shared" si="0"/>
        <v>12</v>
      </c>
      <c r="GE13" s="325">
        <f t="shared" si="1"/>
        <v>35</v>
      </c>
      <c r="GF13" s="279">
        <f t="shared" si="2"/>
        <v>71</v>
      </c>
      <c r="GG13" s="279">
        <f t="shared" si="3"/>
        <v>107</v>
      </c>
      <c r="GH13" s="279">
        <f t="shared" si="4"/>
        <v>163</v>
      </c>
      <c r="GI13" s="226"/>
      <c r="GJ13" s="266"/>
    </row>
    <row r="14" spans="1:192">
      <c r="A14" s="171" t="str">
        <f>IF(I!$A$1=1,B14,C14)</f>
        <v>Вантажний</v>
      </c>
      <c r="B14" s="209" t="s">
        <v>72</v>
      </c>
      <c r="C14" s="209" t="s">
        <v>164</v>
      </c>
      <c r="D14" s="229">
        <v>176</v>
      </c>
      <c r="E14" s="229">
        <v>175</v>
      </c>
      <c r="F14" s="229">
        <v>179</v>
      </c>
      <c r="G14" s="229">
        <v>211</v>
      </c>
      <c r="H14" s="229">
        <v>211</v>
      </c>
      <c r="I14" s="229">
        <v>212</v>
      </c>
      <c r="J14" s="229">
        <v>251</v>
      </c>
      <c r="K14" s="229">
        <v>251</v>
      </c>
      <c r="L14" s="229">
        <v>254</v>
      </c>
      <c r="M14" s="229">
        <v>293</v>
      </c>
      <c r="N14" s="229">
        <v>294</v>
      </c>
      <c r="O14" s="229">
        <v>292</v>
      </c>
      <c r="P14" s="229">
        <v>143</v>
      </c>
      <c r="Q14" s="229">
        <v>139</v>
      </c>
      <c r="R14" s="229">
        <v>134</v>
      </c>
      <c r="S14" s="229">
        <v>174</v>
      </c>
      <c r="T14" s="229">
        <v>173</v>
      </c>
      <c r="U14" s="229">
        <v>180</v>
      </c>
      <c r="V14" s="229">
        <v>193</v>
      </c>
      <c r="W14" s="229">
        <v>197</v>
      </c>
      <c r="X14" s="229">
        <v>190</v>
      </c>
      <c r="Y14" s="229">
        <v>204</v>
      </c>
      <c r="Z14" s="229">
        <v>207</v>
      </c>
      <c r="AA14" s="229">
        <v>212</v>
      </c>
      <c r="AB14" s="229">
        <v>166</v>
      </c>
      <c r="AC14" s="229">
        <v>166</v>
      </c>
      <c r="AD14" s="229">
        <v>171</v>
      </c>
      <c r="AE14" s="229">
        <v>206</v>
      </c>
      <c r="AF14" s="229">
        <v>206</v>
      </c>
      <c r="AG14" s="229">
        <v>213</v>
      </c>
      <c r="AH14" s="229">
        <v>198</v>
      </c>
      <c r="AI14" s="229">
        <v>198</v>
      </c>
      <c r="AJ14" s="229">
        <v>207</v>
      </c>
      <c r="AK14" s="229">
        <v>216</v>
      </c>
      <c r="AL14" s="229">
        <v>215</v>
      </c>
      <c r="AM14" s="229">
        <v>221</v>
      </c>
      <c r="AN14" s="229">
        <v>164</v>
      </c>
      <c r="AO14" s="229">
        <v>164</v>
      </c>
      <c r="AP14" s="229">
        <v>167</v>
      </c>
      <c r="AQ14" s="229">
        <v>160</v>
      </c>
      <c r="AR14" s="229">
        <v>160</v>
      </c>
      <c r="AS14" s="229">
        <v>165</v>
      </c>
      <c r="AT14" s="229">
        <v>184</v>
      </c>
      <c r="AU14" s="229">
        <v>188</v>
      </c>
      <c r="AV14" s="229">
        <v>197</v>
      </c>
      <c r="AW14" s="229">
        <v>185</v>
      </c>
      <c r="AX14" s="229">
        <v>185</v>
      </c>
      <c r="AY14" s="229">
        <v>192</v>
      </c>
      <c r="AZ14" s="229">
        <v>117</v>
      </c>
      <c r="BA14" s="229">
        <v>117</v>
      </c>
      <c r="BB14" s="229">
        <v>120</v>
      </c>
      <c r="BC14" s="229">
        <v>120</v>
      </c>
      <c r="BD14" s="229">
        <v>120</v>
      </c>
      <c r="BE14" s="229">
        <v>144</v>
      </c>
      <c r="BF14" s="229">
        <v>127</v>
      </c>
      <c r="BG14" s="229">
        <v>117</v>
      </c>
      <c r="BH14" s="229">
        <v>120</v>
      </c>
      <c r="BI14" s="229">
        <v>124</v>
      </c>
      <c r="BJ14" s="229">
        <v>122</v>
      </c>
      <c r="BK14" s="229">
        <v>128</v>
      </c>
      <c r="BL14" s="229">
        <v>89</v>
      </c>
      <c r="BM14" s="229">
        <v>89</v>
      </c>
      <c r="BN14" s="229">
        <v>91</v>
      </c>
      <c r="BO14" s="229">
        <v>79</v>
      </c>
      <c r="BP14" s="229">
        <v>79</v>
      </c>
      <c r="BQ14" s="229">
        <v>83</v>
      </c>
      <c r="BR14" s="229">
        <v>80</v>
      </c>
      <c r="BS14" s="229">
        <v>84</v>
      </c>
      <c r="BT14" s="229">
        <v>93</v>
      </c>
      <c r="BU14" s="229">
        <v>87</v>
      </c>
      <c r="BV14" s="229">
        <v>88</v>
      </c>
      <c r="BW14" s="229">
        <v>93</v>
      </c>
      <c r="BX14" s="229">
        <v>73</v>
      </c>
      <c r="BY14" s="229">
        <v>67</v>
      </c>
      <c r="BZ14" s="229">
        <v>75</v>
      </c>
      <c r="CA14" s="229">
        <v>70</v>
      </c>
      <c r="CB14" s="229">
        <v>70</v>
      </c>
      <c r="CC14" s="229">
        <v>74</v>
      </c>
      <c r="CD14" s="229">
        <v>92</v>
      </c>
      <c r="CE14" s="229">
        <v>92</v>
      </c>
      <c r="CF14" s="229">
        <v>97</v>
      </c>
      <c r="CG14" s="229">
        <v>94</v>
      </c>
      <c r="CH14" s="229">
        <v>95</v>
      </c>
      <c r="CI14" s="229">
        <v>105</v>
      </c>
      <c r="CJ14" s="229">
        <v>78</v>
      </c>
      <c r="CK14" s="229">
        <v>78</v>
      </c>
      <c r="CL14" s="229">
        <v>79</v>
      </c>
      <c r="CM14" s="229">
        <v>81</v>
      </c>
      <c r="CN14" s="229">
        <v>81</v>
      </c>
      <c r="CO14" s="229">
        <v>80</v>
      </c>
      <c r="CP14" s="229">
        <v>86</v>
      </c>
      <c r="CQ14" s="229">
        <v>86</v>
      </c>
      <c r="CR14" s="229">
        <v>86</v>
      </c>
      <c r="CS14" s="229">
        <v>94</v>
      </c>
      <c r="CT14" s="229">
        <v>94</v>
      </c>
      <c r="CU14" s="229">
        <v>96</v>
      </c>
      <c r="CV14" s="229">
        <v>80</v>
      </c>
      <c r="CW14" s="229">
        <v>80</v>
      </c>
      <c r="CX14" s="229">
        <v>85</v>
      </c>
      <c r="CY14" s="229">
        <v>85</v>
      </c>
      <c r="CZ14" s="229">
        <v>85</v>
      </c>
      <c r="DA14" s="229">
        <v>85</v>
      </c>
      <c r="DB14" s="229">
        <v>97</v>
      </c>
      <c r="DC14" s="229">
        <v>97</v>
      </c>
      <c r="DD14" s="229">
        <v>97</v>
      </c>
      <c r="DE14" s="229">
        <v>105</v>
      </c>
      <c r="DF14" s="229">
        <v>105</v>
      </c>
      <c r="DG14" s="229">
        <v>107</v>
      </c>
      <c r="DH14" s="229">
        <v>99</v>
      </c>
      <c r="DI14" s="229">
        <v>99</v>
      </c>
      <c r="DJ14" s="229">
        <v>96</v>
      </c>
      <c r="DK14" s="229">
        <v>97</v>
      </c>
      <c r="DL14" s="229">
        <v>97</v>
      </c>
      <c r="DM14" s="229">
        <v>98</v>
      </c>
      <c r="DN14" s="229">
        <v>112</v>
      </c>
      <c r="DO14" s="229">
        <v>112</v>
      </c>
      <c r="DP14" s="229">
        <v>115</v>
      </c>
      <c r="DQ14" s="229">
        <v>120</v>
      </c>
      <c r="DR14" s="229">
        <v>120</v>
      </c>
      <c r="DS14" s="229">
        <v>120</v>
      </c>
      <c r="DT14" s="229">
        <v>100</v>
      </c>
      <c r="DU14" s="229">
        <v>100</v>
      </c>
      <c r="DV14" s="229">
        <v>104</v>
      </c>
      <c r="DW14" s="229">
        <v>83</v>
      </c>
      <c r="DX14" s="229">
        <v>83</v>
      </c>
      <c r="DY14" s="229">
        <v>85</v>
      </c>
      <c r="DZ14" s="229">
        <v>102</v>
      </c>
      <c r="EA14" s="229">
        <v>102</v>
      </c>
      <c r="EB14" s="229">
        <v>100</v>
      </c>
      <c r="EC14" s="229">
        <v>121</v>
      </c>
      <c r="ED14" s="229">
        <v>121</v>
      </c>
      <c r="EE14" s="229">
        <v>121</v>
      </c>
      <c r="EF14" s="229">
        <v>113</v>
      </c>
      <c r="EG14" s="229">
        <v>113</v>
      </c>
      <c r="EH14" s="229">
        <v>115</v>
      </c>
      <c r="EI14" s="229">
        <v>127</v>
      </c>
      <c r="EJ14" s="229">
        <v>127</v>
      </c>
      <c r="EK14" s="229">
        <v>124</v>
      </c>
      <c r="EL14" s="229">
        <v>154</v>
      </c>
      <c r="EM14" s="229">
        <v>159</v>
      </c>
      <c r="EN14" s="229">
        <v>154</v>
      </c>
      <c r="EO14" s="229">
        <v>175</v>
      </c>
      <c r="EP14" s="229">
        <v>187</v>
      </c>
      <c r="EQ14" s="229">
        <v>189</v>
      </c>
      <c r="ER14" s="229">
        <v>206</v>
      </c>
      <c r="ES14" s="229">
        <v>192</v>
      </c>
      <c r="ET14" s="229">
        <v>50</v>
      </c>
      <c r="EU14" s="229">
        <v>116</v>
      </c>
      <c r="EV14" s="229">
        <v>120</v>
      </c>
      <c r="EW14" s="229">
        <v>126</v>
      </c>
      <c r="EX14" s="229">
        <v>155</v>
      </c>
      <c r="EY14" s="229">
        <v>155</v>
      </c>
      <c r="EZ14" s="229">
        <v>152</v>
      </c>
      <c r="FA14" s="229">
        <v>175</v>
      </c>
      <c r="FB14" s="229">
        <v>175</v>
      </c>
      <c r="FC14" s="229">
        <v>172</v>
      </c>
      <c r="FD14" s="229">
        <v>153</v>
      </c>
      <c r="FE14" s="229">
        <v>161</v>
      </c>
      <c r="FF14" s="229">
        <v>153</v>
      </c>
      <c r="FG14" s="229">
        <v>143</v>
      </c>
      <c r="FH14" s="229">
        <v>148</v>
      </c>
      <c r="FI14" s="229">
        <v>152</v>
      </c>
      <c r="FJ14" s="229">
        <v>155</v>
      </c>
      <c r="FK14" s="229">
        <v>158</v>
      </c>
      <c r="FL14" s="229">
        <v>159</v>
      </c>
      <c r="FM14" s="229">
        <v>169</v>
      </c>
      <c r="FN14" s="229">
        <v>172</v>
      </c>
      <c r="FO14" s="229">
        <v>171</v>
      </c>
      <c r="FP14" s="229">
        <v>170</v>
      </c>
      <c r="FQ14" s="236">
        <v>158</v>
      </c>
      <c r="FR14" s="236">
        <v>185</v>
      </c>
      <c r="FS14" s="236">
        <v>175</v>
      </c>
      <c r="FT14" s="236">
        <v>174</v>
      </c>
      <c r="FU14" s="236">
        <v>179</v>
      </c>
      <c r="FV14" s="236">
        <v>171</v>
      </c>
      <c r="FW14" s="236">
        <v>170</v>
      </c>
      <c r="FX14" s="236">
        <v>178</v>
      </c>
      <c r="FY14" s="236">
        <v>173</v>
      </c>
      <c r="FZ14" s="236">
        <v>173</v>
      </c>
      <c r="GA14" s="236">
        <v>184</v>
      </c>
      <c r="GB14" s="236">
        <v>161</v>
      </c>
      <c r="GC14" s="236">
        <v>165</v>
      </c>
      <c r="GD14" s="325">
        <f t="shared" si="0"/>
        <v>328</v>
      </c>
      <c r="GE14" s="325">
        <f t="shared" si="1"/>
        <v>326</v>
      </c>
      <c r="GF14" s="279">
        <f t="shared" si="2"/>
        <v>1794</v>
      </c>
      <c r="GG14" s="279">
        <f t="shared" si="3"/>
        <v>1894</v>
      </c>
      <c r="GH14" s="279">
        <f t="shared" si="4"/>
        <v>2090</v>
      </c>
      <c r="GI14" s="226"/>
      <c r="GJ14" s="266"/>
    </row>
    <row r="15" spans="1:192">
      <c r="A15" s="171" t="str">
        <f>IF(I!$A$1=1,B15,C15)</f>
        <v>Інший</v>
      </c>
      <c r="B15" s="209" t="s">
        <v>73</v>
      </c>
      <c r="C15" s="209" t="s">
        <v>165</v>
      </c>
      <c r="D15" s="229">
        <v>55</v>
      </c>
      <c r="E15" s="229">
        <v>54</v>
      </c>
      <c r="F15" s="229">
        <v>69</v>
      </c>
      <c r="G15" s="229">
        <v>76</v>
      </c>
      <c r="H15" s="229">
        <v>72</v>
      </c>
      <c r="I15" s="229">
        <v>78</v>
      </c>
      <c r="J15" s="229">
        <v>75</v>
      </c>
      <c r="K15" s="229">
        <v>78</v>
      </c>
      <c r="L15" s="229">
        <v>76</v>
      </c>
      <c r="M15" s="229">
        <v>84</v>
      </c>
      <c r="N15" s="229">
        <v>78</v>
      </c>
      <c r="O15" s="229">
        <v>93</v>
      </c>
      <c r="P15" s="229">
        <v>75</v>
      </c>
      <c r="Q15" s="229">
        <v>73</v>
      </c>
      <c r="R15" s="229">
        <v>82</v>
      </c>
      <c r="S15" s="229">
        <v>90</v>
      </c>
      <c r="T15" s="229">
        <v>97</v>
      </c>
      <c r="U15" s="229">
        <v>98</v>
      </c>
      <c r="V15" s="229">
        <v>123</v>
      </c>
      <c r="W15" s="229">
        <v>104</v>
      </c>
      <c r="X15" s="229">
        <v>98</v>
      </c>
      <c r="Y15" s="229">
        <v>147</v>
      </c>
      <c r="Z15" s="229">
        <v>109</v>
      </c>
      <c r="AA15" s="229">
        <v>109</v>
      </c>
      <c r="AB15" s="229">
        <v>70</v>
      </c>
      <c r="AC15" s="229">
        <v>92</v>
      </c>
      <c r="AD15" s="229">
        <v>94</v>
      </c>
      <c r="AE15" s="229">
        <v>114</v>
      </c>
      <c r="AF15" s="229">
        <v>119</v>
      </c>
      <c r="AG15" s="229">
        <v>106</v>
      </c>
      <c r="AH15" s="229">
        <v>108</v>
      </c>
      <c r="AI15" s="229">
        <v>104</v>
      </c>
      <c r="AJ15" s="229">
        <v>117</v>
      </c>
      <c r="AK15" s="229">
        <v>94</v>
      </c>
      <c r="AL15" s="229">
        <v>95</v>
      </c>
      <c r="AM15" s="229">
        <v>105</v>
      </c>
      <c r="AN15" s="229">
        <v>77</v>
      </c>
      <c r="AO15" s="229">
        <v>72</v>
      </c>
      <c r="AP15" s="229">
        <v>91</v>
      </c>
      <c r="AQ15" s="229">
        <v>97</v>
      </c>
      <c r="AR15" s="229">
        <v>107</v>
      </c>
      <c r="AS15" s="229">
        <v>150</v>
      </c>
      <c r="AT15" s="229">
        <v>128</v>
      </c>
      <c r="AU15" s="229">
        <v>124</v>
      </c>
      <c r="AV15" s="229">
        <v>157</v>
      </c>
      <c r="AW15" s="229">
        <v>126</v>
      </c>
      <c r="AX15" s="229">
        <v>125</v>
      </c>
      <c r="AY15" s="229">
        <v>123</v>
      </c>
      <c r="AZ15" s="229">
        <v>82</v>
      </c>
      <c r="BA15" s="229">
        <v>66</v>
      </c>
      <c r="BB15" s="229">
        <v>85</v>
      </c>
      <c r="BC15" s="229">
        <v>64</v>
      </c>
      <c r="BD15" s="229">
        <v>65</v>
      </c>
      <c r="BE15" s="229">
        <v>60</v>
      </c>
      <c r="BF15" s="229">
        <v>85</v>
      </c>
      <c r="BG15" s="229">
        <v>69</v>
      </c>
      <c r="BH15" s="229">
        <v>73</v>
      </c>
      <c r="BI15" s="229">
        <v>68</v>
      </c>
      <c r="BJ15" s="229">
        <v>56</v>
      </c>
      <c r="BK15" s="229">
        <v>57</v>
      </c>
      <c r="BL15" s="229">
        <v>51</v>
      </c>
      <c r="BM15" s="229">
        <v>45</v>
      </c>
      <c r="BN15" s="229">
        <v>42</v>
      </c>
      <c r="BO15" s="229">
        <v>53</v>
      </c>
      <c r="BP15" s="229">
        <v>46</v>
      </c>
      <c r="BQ15" s="229">
        <v>55</v>
      </c>
      <c r="BR15" s="229">
        <v>61</v>
      </c>
      <c r="BS15" s="229">
        <v>49</v>
      </c>
      <c r="BT15" s="229">
        <v>55</v>
      </c>
      <c r="BU15" s="229">
        <v>52</v>
      </c>
      <c r="BV15" s="229">
        <v>48</v>
      </c>
      <c r="BW15" s="229">
        <v>42</v>
      </c>
      <c r="BX15" s="229">
        <v>39</v>
      </c>
      <c r="BY15" s="229">
        <v>41</v>
      </c>
      <c r="BZ15" s="229">
        <v>41</v>
      </c>
      <c r="CA15" s="229">
        <v>40</v>
      </c>
      <c r="CB15" s="229">
        <v>46</v>
      </c>
      <c r="CC15" s="229">
        <v>55</v>
      </c>
      <c r="CD15" s="229">
        <v>59</v>
      </c>
      <c r="CE15" s="229">
        <v>60</v>
      </c>
      <c r="CF15" s="229">
        <v>62</v>
      </c>
      <c r="CG15" s="229">
        <v>48</v>
      </c>
      <c r="CH15" s="229">
        <v>47</v>
      </c>
      <c r="CI15" s="229">
        <v>49</v>
      </c>
      <c r="CJ15" s="229">
        <v>50</v>
      </c>
      <c r="CK15" s="229">
        <v>47</v>
      </c>
      <c r="CL15" s="229">
        <v>57</v>
      </c>
      <c r="CM15" s="229">
        <v>53</v>
      </c>
      <c r="CN15" s="229">
        <v>57</v>
      </c>
      <c r="CO15" s="229">
        <v>56</v>
      </c>
      <c r="CP15" s="229">
        <v>63</v>
      </c>
      <c r="CQ15" s="229">
        <v>61</v>
      </c>
      <c r="CR15" s="229">
        <v>60</v>
      </c>
      <c r="CS15" s="229">
        <v>58</v>
      </c>
      <c r="CT15" s="229">
        <v>52</v>
      </c>
      <c r="CU15" s="229">
        <v>51</v>
      </c>
      <c r="CV15" s="229">
        <v>50</v>
      </c>
      <c r="CW15" s="229">
        <v>54</v>
      </c>
      <c r="CX15" s="229">
        <v>52</v>
      </c>
      <c r="CY15" s="229">
        <v>57</v>
      </c>
      <c r="CZ15" s="229">
        <v>63</v>
      </c>
      <c r="DA15" s="229">
        <v>58</v>
      </c>
      <c r="DB15" s="229">
        <v>69</v>
      </c>
      <c r="DC15" s="229">
        <v>72</v>
      </c>
      <c r="DD15" s="229">
        <v>59</v>
      </c>
      <c r="DE15" s="229">
        <v>73</v>
      </c>
      <c r="DF15" s="229">
        <v>67</v>
      </c>
      <c r="DG15" s="229">
        <v>49</v>
      </c>
      <c r="DH15" s="229">
        <v>59</v>
      </c>
      <c r="DI15" s="229">
        <v>60</v>
      </c>
      <c r="DJ15" s="229">
        <v>59</v>
      </c>
      <c r="DK15" s="229">
        <v>58</v>
      </c>
      <c r="DL15" s="229">
        <v>80</v>
      </c>
      <c r="DM15" s="229">
        <v>69</v>
      </c>
      <c r="DN15" s="229">
        <v>84</v>
      </c>
      <c r="DO15" s="229">
        <v>72</v>
      </c>
      <c r="DP15" s="229">
        <v>78</v>
      </c>
      <c r="DQ15" s="229">
        <v>72</v>
      </c>
      <c r="DR15" s="229">
        <v>65</v>
      </c>
      <c r="DS15" s="229">
        <v>66</v>
      </c>
      <c r="DT15" s="229">
        <v>61</v>
      </c>
      <c r="DU15" s="229">
        <v>55</v>
      </c>
      <c r="DV15" s="229">
        <v>42</v>
      </c>
      <c r="DW15" s="229">
        <v>35</v>
      </c>
      <c r="DX15" s="229">
        <v>34</v>
      </c>
      <c r="DY15" s="229">
        <v>32</v>
      </c>
      <c r="DZ15" s="229">
        <v>41</v>
      </c>
      <c r="EA15" s="229">
        <v>45</v>
      </c>
      <c r="EB15" s="229">
        <v>44</v>
      </c>
      <c r="EC15" s="229">
        <v>50</v>
      </c>
      <c r="ED15" s="229">
        <v>46</v>
      </c>
      <c r="EE15" s="229">
        <v>53</v>
      </c>
      <c r="EF15" s="229">
        <v>44</v>
      </c>
      <c r="EG15" s="229">
        <v>45</v>
      </c>
      <c r="EH15" s="229">
        <v>56</v>
      </c>
      <c r="EI15" s="229">
        <v>55</v>
      </c>
      <c r="EJ15" s="229">
        <v>60</v>
      </c>
      <c r="EK15" s="229">
        <v>71</v>
      </c>
      <c r="EL15" s="229">
        <v>86</v>
      </c>
      <c r="EM15" s="229">
        <v>84</v>
      </c>
      <c r="EN15" s="229">
        <v>88</v>
      </c>
      <c r="EO15" s="229">
        <v>87</v>
      </c>
      <c r="EP15" s="229">
        <v>83</v>
      </c>
      <c r="EQ15" s="229">
        <v>90</v>
      </c>
      <c r="ER15" s="229">
        <v>82</v>
      </c>
      <c r="ES15" s="229">
        <v>67</v>
      </c>
      <c r="ET15" s="229">
        <v>26</v>
      </c>
      <c r="EU15" s="229">
        <v>30</v>
      </c>
      <c r="EV15" s="229">
        <v>35</v>
      </c>
      <c r="EW15" s="229">
        <v>40</v>
      </c>
      <c r="EX15" s="229">
        <v>44</v>
      </c>
      <c r="EY15" s="229">
        <v>42</v>
      </c>
      <c r="EZ15" s="229">
        <v>50</v>
      </c>
      <c r="FA15" s="229">
        <v>55</v>
      </c>
      <c r="FB15" s="229">
        <v>55</v>
      </c>
      <c r="FC15" s="229">
        <v>62</v>
      </c>
      <c r="FD15" s="229">
        <v>50</v>
      </c>
      <c r="FE15" s="229">
        <v>62</v>
      </c>
      <c r="FF15" s="229">
        <v>63</v>
      </c>
      <c r="FG15" s="229">
        <v>59</v>
      </c>
      <c r="FH15" s="229">
        <v>58</v>
      </c>
      <c r="FI15" s="229">
        <v>54</v>
      </c>
      <c r="FJ15" s="229">
        <v>53</v>
      </c>
      <c r="FK15" s="229">
        <v>56</v>
      </c>
      <c r="FL15" s="229">
        <v>54</v>
      </c>
      <c r="FM15" s="229">
        <v>62</v>
      </c>
      <c r="FN15" s="229">
        <v>61</v>
      </c>
      <c r="FO15" s="229">
        <v>82</v>
      </c>
      <c r="FP15" s="229">
        <v>73</v>
      </c>
      <c r="FQ15" s="236">
        <v>70</v>
      </c>
      <c r="FR15" s="236">
        <v>73</v>
      </c>
      <c r="FS15" s="236">
        <v>70</v>
      </c>
      <c r="FT15" s="236">
        <v>81</v>
      </c>
      <c r="FU15" s="236">
        <v>61</v>
      </c>
      <c r="FV15" s="236">
        <v>71</v>
      </c>
      <c r="FW15" s="236">
        <v>63</v>
      </c>
      <c r="FX15" s="236">
        <v>67</v>
      </c>
      <c r="FY15" s="236">
        <v>66</v>
      </c>
      <c r="FZ15" s="236">
        <v>64</v>
      </c>
      <c r="GA15" s="236">
        <v>65</v>
      </c>
      <c r="GB15" s="236">
        <v>59</v>
      </c>
      <c r="GC15" s="236">
        <v>66</v>
      </c>
      <c r="GD15" s="325">
        <f t="shared" si="0"/>
        <v>143</v>
      </c>
      <c r="GE15" s="325">
        <f t="shared" si="1"/>
        <v>125</v>
      </c>
      <c r="GF15" s="279">
        <f t="shared" si="2"/>
        <v>588</v>
      </c>
      <c r="GG15" s="279">
        <f t="shared" si="3"/>
        <v>714</v>
      </c>
      <c r="GH15" s="279">
        <f t="shared" si="4"/>
        <v>824</v>
      </c>
      <c r="GI15" s="226"/>
      <c r="GJ15" s="266"/>
    </row>
    <row r="16" spans="1:192">
      <c r="A16" s="172" t="str">
        <f>IF(I!$A$1=1,B16,C16)</f>
        <v>Морський транспорт</v>
      </c>
      <c r="B16" s="210" t="s">
        <v>74</v>
      </c>
      <c r="C16" s="210" t="s">
        <v>166</v>
      </c>
      <c r="D16" s="229">
        <v>60</v>
      </c>
      <c r="E16" s="229">
        <v>63</v>
      </c>
      <c r="F16" s="229">
        <v>60</v>
      </c>
      <c r="G16" s="229">
        <v>66</v>
      </c>
      <c r="H16" s="229">
        <v>68</v>
      </c>
      <c r="I16" s="229">
        <v>65</v>
      </c>
      <c r="J16" s="229">
        <v>78</v>
      </c>
      <c r="K16" s="229">
        <v>77</v>
      </c>
      <c r="L16" s="229">
        <v>80</v>
      </c>
      <c r="M16" s="229">
        <v>114</v>
      </c>
      <c r="N16" s="229">
        <v>115</v>
      </c>
      <c r="O16" s="229">
        <v>119</v>
      </c>
      <c r="P16" s="229">
        <v>68</v>
      </c>
      <c r="Q16" s="229">
        <v>58</v>
      </c>
      <c r="R16" s="229">
        <v>47</v>
      </c>
      <c r="S16" s="229">
        <v>48</v>
      </c>
      <c r="T16" s="229">
        <v>43</v>
      </c>
      <c r="U16" s="229">
        <v>51</v>
      </c>
      <c r="V16" s="229">
        <v>53</v>
      </c>
      <c r="W16" s="229">
        <v>57</v>
      </c>
      <c r="X16" s="229">
        <v>48</v>
      </c>
      <c r="Y16" s="229">
        <v>102</v>
      </c>
      <c r="Z16" s="229">
        <v>49</v>
      </c>
      <c r="AA16" s="229">
        <v>47</v>
      </c>
      <c r="AB16" s="229">
        <v>49</v>
      </c>
      <c r="AC16" s="229">
        <v>50</v>
      </c>
      <c r="AD16" s="229">
        <v>54</v>
      </c>
      <c r="AE16" s="229">
        <v>62</v>
      </c>
      <c r="AF16" s="229">
        <v>62</v>
      </c>
      <c r="AG16" s="229">
        <v>64</v>
      </c>
      <c r="AH16" s="229">
        <v>67</v>
      </c>
      <c r="AI16" s="229">
        <v>69</v>
      </c>
      <c r="AJ16" s="229">
        <v>78</v>
      </c>
      <c r="AK16" s="229">
        <v>79</v>
      </c>
      <c r="AL16" s="229">
        <v>78</v>
      </c>
      <c r="AM16" s="229">
        <v>84</v>
      </c>
      <c r="AN16" s="229">
        <v>60</v>
      </c>
      <c r="AO16" s="229">
        <v>57</v>
      </c>
      <c r="AP16" s="229">
        <v>62</v>
      </c>
      <c r="AQ16" s="229">
        <v>61</v>
      </c>
      <c r="AR16" s="229">
        <v>61</v>
      </c>
      <c r="AS16" s="229">
        <v>97</v>
      </c>
      <c r="AT16" s="229">
        <v>55</v>
      </c>
      <c r="AU16" s="229">
        <v>60</v>
      </c>
      <c r="AV16" s="229">
        <v>93</v>
      </c>
      <c r="AW16" s="229">
        <v>67</v>
      </c>
      <c r="AX16" s="229">
        <v>63</v>
      </c>
      <c r="AY16" s="229">
        <v>63</v>
      </c>
      <c r="AZ16" s="229">
        <v>40</v>
      </c>
      <c r="BA16" s="229">
        <v>38</v>
      </c>
      <c r="BB16" s="229">
        <v>40</v>
      </c>
      <c r="BC16" s="229">
        <v>47</v>
      </c>
      <c r="BD16" s="229">
        <v>46</v>
      </c>
      <c r="BE16" s="229">
        <v>43</v>
      </c>
      <c r="BF16" s="229">
        <v>47</v>
      </c>
      <c r="BG16" s="229">
        <v>48</v>
      </c>
      <c r="BH16" s="229">
        <v>54</v>
      </c>
      <c r="BI16" s="229">
        <v>48</v>
      </c>
      <c r="BJ16" s="229">
        <v>48</v>
      </c>
      <c r="BK16" s="229">
        <v>53</v>
      </c>
      <c r="BL16" s="229">
        <v>34</v>
      </c>
      <c r="BM16" s="229">
        <v>31</v>
      </c>
      <c r="BN16" s="229">
        <v>35</v>
      </c>
      <c r="BO16" s="229">
        <v>35</v>
      </c>
      <c r="BP16" s="229">
        <v>34</v>
      </c>
      <c r="BQ16" s="229">
        <v>35</v>
      </c>
      <c r="BR16" s="229">
        <v>31</v>
      </c>
      <c r="BS16" s="229">
        <v>35</v>
      </c>
      <c r="BT16" s="229">
        <v>40</v>
      </c>
      <c r="BU16" s="229">
        <v>31</v>
      </c>
      <c r="BV16" s="229">
        <v>30</v>
      </c>
      <c r="BW16" s="229">
        <v>31</v>
      </c>
      <c r="BX16" s="229">
        <v>27</v>
      </c>
      <c r="BY16" s="229">
        <v>28</v>
      </c>
      <c r="BZ16" s="229">
        <v>31</v>
      </c>
      <c r="CA16" s="229">
        <v>27</v>
      </c>
      <c r="CB16" s="229">
        <v>28</v>
      </c>
      <c r="CC16" s="229">
        <v>29</v>
      </c>
      <c r="CD16" s="229">
        <v>41</v>
      </c>
      <c r="CE16" s="229">
        <v>40</v>
      </c>
      <c r="CF16" s="229">
        <v>42</v>
      </c>
      <c r="CG16" s="229">
        <v>40</v>
      </c>
      <c r="CH16" s="229">
        <v>41</v>
      </c>
      <c r="CI16" s="229">
        <v>43</v>
      </c>
      <c r="CJ16" s="229">
        <v>29</v>
      </c>
      <c r="CK16" s="229">
        <v>33</v>
      </c>
      <c r="CL16" s="229">
        <v>34</v>
      </c>
      <c r="CM16" s="229">
        <v>36</v>
      </c>
      <c r="CN16" s="229">
        <v>36</v>
      </c>
      <c r="CO16" s="229">
        <v>34</v>
      </c>
      <c r="CP16" s="229">
        <v>35</v>
      </c>
      <c r="CQ16" s="229">
        <v>36</v>
      </c>
      <c r="CR16" s="229">
        <v>38</v>
      </c>
      <c r="CS16" s="229">
        <v>43</v>
      </c>
      <c r="CT16" s="229">
        <v>44</v>
      </c>
      <c r="CU16" s="229">
        <v>45</v>
      </c>
      <c r="CV16" s="229">
        <v>40</v>
      </c>
      <c r="CW16" s="229">
        <v>41</v>
      </c>
      <c r="CX16" s="229">
        <v>39</v>
      </c>
      <c r="CY16" s="229">
        <v>46</v>
      </c>
      <c r="CZ16" s="229">
        <v>44</v>
      </c>
      <c r="DA16" s="229">
        <v>44</v>
      </c>
      <c r="DB16" s="229">
        <v>48</v>
      </c>
      <c r="DC16" s="229">
        <v>51</v>
      </c>
      <c r="DD16" s="229">
        <v>50</v>
      </c>
      <c r="DE16" s="229">
        <v>58</v>
      </c>
      <c r="DF16" s="229">
        <v>57</v>
      </c>
      <c r="DG16" s="229">
        <v>59</v>
      </c>
      <c r="DH16" s="229">
        <v>61</v>
      </c>
      <c r="DI16" s="229">
        <v>61</v>
      </c>
      <c r="DJ16" s="229">
        <v>59</v>
      </c>
      <c r="DK16" s="229">
        <v>68</v>
      </c>
      <c r="DL16" s="229">
        <v>72</v>
      </c>
      <c r="DM16" s="229">
        <v>65</v>
      </c>
      <c r="DN16" s="229">
        <v>72</v>
      </c>
      <c r="DO16" s="229">
        <v>72</v>
      </c>
      <c r="DP16" s="229">
        <v>72</v>
      </c>
      <c r="DQ16" s="229">
        <v>74</v>
      </c>
      <c r="DR16" s="229">
        <v>76</v>
      </c>
      <c r="DS16" s="229">
        <v>74</v>
      </c>
      <c r="DT16" s="229">
        <v>72</v>
      </c>
      <c r="DU16" s="229">
        <v>73</v>
      </c>
      <c r="DV16" s="229">
        <v>74</v>
      </c>
      <c r="DW16" s="229">
        <v>57</v>
      </c>
      <c r="DX16" s="229">
        <v>56</v>
      </c>
      <c r="DY16" s="229">
        <v>56</v>
      </c>
      <c r="DZ16" s="229">
        <v>67</v>
      </c>
      <c r="EA16" s="229">
        <v>70</v>
      </c>
      <c r="EB16" s="229">
        <v>67</v>
      </c>
      <c r="EC16" s="229">
        <v>83</v>
      </c>
      <c r="ED16" s="229">
        <v>83</v>
      </c>
      <c r="EE16" s="229">
        <v>80</v>
      </c>
      <c r="EF16" s="229">
        <v>85</v>
      </c>
      <c r="EG16" s="229">
        <v>83</v>
      </c>
      <c r="EH16" s="229">
        <v>90</v>
      </c>
      <c r="EI16" s="229">
        <v>90</v>
      </c>
      <c r="EJ16" s="229">
        <v>93</v>
      </c>
      <c r="EK16" s="229">
        <v>97</v>
      </c>
      <c r="EL16" s="229">
        <v>127</v>
      </c>
      <c r="EM16" s="229">
        <v>126</v>
      </c>
      <c r="EN16" s="229">
        <v>128</v>
      </c>
      <c r="EO16" s="229">
        <v>144</v>
      </c>
      <c r="EP16" s="229">
        <v>145</v>
      </c>
      <c r="EQ16" s="229">
        <v>152</v>
      </c>
      <c r="ER16" s="229">
        <v>163</v>
      </c>
      <c r="ES16" s="229">
        <v>151</v>
      </c>
      <c r="ET16" s="229">
        <v>48</v>
      </c>
      <c r="EU16" s="229">
        <v>91</v>
      </c>
      <c r="EV16" s="229">
        <v>92</v>
      </c>
      <c r="EW16" s="229">
        <v>94</v>
      </c>
      <c r="EX16" s="229">
        <v>95</v>
      </c>
      <c r="EY16" s="229">
        <v>98</v>
      </c>
      <c r="EZ16" s="229">
        <v>99</v>
      </c>
      <c r="FA16" s="229">
        <v>110</v>
      </c>
      <c r="FB16" s="229">
        <v>110</v>
      </c>
      <c r="FC16" s="229">
        <v>111</v>
      </c>
      <c r="FD16" s="229">
        <v>89</v>
      </c>
      <c r="FE16" s="229">
        <v>104</v>
      </c>
      <c r="FF16" s="229">
        <v>102</v>
      </c>
      <c r="FG16" s="229">
        <v>104</v>
      </c>
      <c r="FH16" s="229">
        <v>104</v>
      </c>
      <c r="FI16" s="229">
        <v>102</v>
      </c>
      <c r="FJ16" s="229">
        <v>93</v>
      </c>
      <c r="FK16" s="229">
        <v>93</v>
      </c>
      <c r="FL16" s="229">
        <v>93</v>
      </c>
      <c r="FM16" s="229">
        <v>108</v>
      </c>
      <c r="FN16" s="229">
        <v>108</v>
      </c>
      <c r="FO16" s="229">
        <v>115</v>
      </c>
      <c r="FP16" s="229">
        <v>101</v>
      </c>
      <c r="FQ16" s="236">
        <v>103</v>
      </c>
      <c r="FR16" s="236">
        <v>121</v>
      </c>
      <c r="FS16" s="236">
        <v>120</v>
      </c>
      <c r="FT16" s="236">
        <v>121</v>
      </c>
      <c r="FU16" s="236">
        <v>127</v>
      </c>
      <c r="FV16" s="236">
        <v>131</v>
      </c>
      <c r="FW16" s="236">
        <v>120</v>
      </c>
      <c r="FX16" s="236">
        <v>130</v>
      </c>
      <c r="FY16" s="236">
        <v>126</v>
      </c>
      <c r="FZ16" s="236">
        <v>125</v>
      </c>
      <c r="GA16" s="236">
        <v>130</v>
      </c>
      <c r="GB16" s="236">
        <v>125</v>
      </c>
      <c r="GC16" s="236">
        <v>119</v>
      </c>
      <c r="GD16" s="325">
        <f t="shared" si="0"/>
        <v>204</v>
      </c>
      <c r="GE16" s="325">
        <f t="shared" si="1"/>
        <v>244</v>
      </c>
      <c r="GF16" s="279">
        <f t="shared" si="2"/>
        <v>1262</v>
      </c>
      <c r="GG16" s="279">
        <f t="shared" si="3"/>
        <v>1215</v>
      </c>
      <c r="GH16" s="279">
        <f t="shared" si="4"/>
        <v>1455</v>
      </c>
      <c r="GI16" s="226"/>
      <c r="GJ16" s="266"/>
    </row>
    <row r="17" spans="1:192">
      <c r="A17" s="171" t="str">
        <f>IF(I!$A$1=1,B17,C17)</f>
        <v>Пасажирський</v>
      </c>
      <c r="B17" s="209" t="s">
        <v>71</v>
      </c>
      <c r="C17" s="209" t="s">
        <v>163</v>
      </c>
      <c r="D17" s="229">
        <v>0</v>
      </c>
      <c r="E17" s="229">
        <v>0</v>
      </c>
      <c r="F17" s="229">
        <v>0</v>
      </c>
      <c r="G17" s="229">
        <v>0</v>
      </c>
      <c r="H17" s="229">
        <v>0</v>
      </c>
      <c r="I17" s="229">
        <v>0</v>
      </c>
      <c r="J17" s="229">
        <v>0</v>
      </c>
      <c r="K17" s="229">
        <v>0</v>
      </c>
      <c r="L17" s="229">
        <v>0</v>
      </c>
      <c r="M17" s="229">
        <v>0</v>
      </c>
      <c r="N17" s="229">
        <v>0</v>
      </c>
      <c r="O17" s="229">
        <v>0</v>
      </c>
      <c r="P17" s="229">
        <v>0</v>
      </c>
      <c r="Q17" s="229">
        <v>0</v>
      </c>
      <c r="R17" s="229">
        <v>0</v>
      </c>
      <c r="S17" s="229">
        <v>0</v>
      </c>
      <c r="T17" s="229">
        <v>0</v>
      </c>
      <c r="U17" s="229">
        <v>0</v>
      </c>
      <c r="V17" s="229">
        <v>0</v>
      </c>
      <c r="W17" s="229">
        <v>0</v>
      </c>
      <c r="X17" s="229">
        <v>0</v>
      </c>
      <c r="Y17" s="229">
        <v>0</v>
      </c>
      <c r="Z17" s="229">
        <v>0</v>
      </c>
      <c r="AA17" s="229">
        <v>0</v>
      </c>
      <c r="AB17" s="229">
        <v>0</v>
      </c>
      <c r="AC17" s="229">
        <v>0</v>
      </c>
      <c r="AD17" s="229">
        <v>0</v>
      </c>
      <c r="AE17" s="229">
        <v>0</v>
      </c>
      <c r="AF17" s="229">
        <v>0</v>
      </c>
      <c r="AG17" s="229">
        <v>0</v>
      </c>
      <c r="AH17" s="229">
        <v>0</v>
      </c>
      <c r="AI17" s="229">
        <v>0</v>
      </c>
      <c r="AJ17" s="229">
        <v>1</v>
      </c>
      <c r="AK17" s="229">
        <v>0</v>
      </c>
      <c r="AL17" s="229">
        <v>0</v>
      </c>
      <c r="AM17" s="229">
        <v>0</v>
      </c>
      <c r="AN17" s="229">
        <v>0</v>
      </c>
      <c r="AO17" s="229">
        <v>0</v>
      </c>
      <c r="AP17" s="229">
        <v>0</v>
      </c>
      <c r="AQ17" s="229">
        <v>0</v>
      </c>
      <c r="AR17" s="229">
        <v>0</v>
      </c>
      <c r="AS17" s="229">
        <v>0</v>
      </c>
      <c r="AT17" s="229">
        <v>0</v>
      </c>
      <c r="AU17" s="229">
        <v>0</v>
      </c>
      <c r="AV17" s="229">
        <v>1</v>
      </c>
      <c r="AW17" s="229">
        <v>1</v>
      </c>
      <c r="AX17" s="229">
        <v>0</v>
      </c>
      <c r="AY17" s="229">
        <v>0</v>
      </c>
      <c r="AZ17" s="229">
        <v>0</v>
      </c>
      <c r="BA17" s="229">
        <v>0</v>
      </c>
      <c r="BB17" s="229">
        <v>0</v>
      </c>
      <c r="BC17" s="229">
        <v>0</v>
      </c>
      <c r="BD17" s="229">
        <v>0</v>
      </c>
      <c r="BE17" s="229">
        <v>0</v>
      </c>
      <c r="BF17" s="229">
        <v>0</v>
      </c>
      <c r="BG17" s="229">
        <v>0</v>
      </c>
      <c r="BH17" s="229">
        <v>0</v>
      </c>
      <c r="BI17" s="229">
        <v>0</v>
      </c>
      <c r="BJ17" s="229">
        <v>0</v>
      </c>
      <c r="BK17" s="229">
        <v>0</v>
      </c>
      <c r="BL17" s="229">
        <v>0</v>
      </c>
      <c r="BM17" s="229">
        <v>0</v>
      </c>
      <c r="BN17" s="229">
        <v>0</v>
      </c>
      <c r="BO17" s="229">
        <v>0</v>
      </c>
      <c r="BP17" s="229">
        <v>0</v>
      </c>
      <c r="BQ17" s="229">
        <v>0</v>
      </c>
      <c r="BR17" s="229">
        <v>0</v>
      </c>
      <c r="BS17" s="229">
        <v>0</v>
      </c>
      <c r="BT17" s="229">
        <v>0</v>
      </c>
      <c r="BU17" s="229">
        <v>0</v>
      </c>
      <c r="BV17" s="229">
        <v>0</v>
      </c>
      <c r="BW17" s="229">
        <v>1</v>
      </c>
      <c r="BX17" s="229">
        <v>0</v>
      </c>
      <c r="BY17" s="229">
        <v>0</v>
      </c>
      <c r="BZ17" s="229">
        <v>1</v>
      </c>
      <c r="CA17" s="229">
        <v>0</v>
      </c>
      <c r="CB17" s="229">
        <v>0</v>
      </c>
      <c r="CC17" s="229">
        <v>0</v>
      </c>
      <c r="CD17" s="229">
        <v>0</v>
      </c>
      <c r="CE17" s="229">
        <v>0</v>
      </c>
      <c r="CF17" s="229">
        <v>0</v>
      </c>
      <c r="CG17" s="229">
        <v>0</v>
      </c>
      <c r="CH17" s="229">
        <v>0</v>
      </c>
      <c r="CI17" s="229">
        <v>1</v>
      </c>
      <c r="CJ17" s="229">
        <v>0</v>
      </c>
      <c r="CK17" s="229">
        <v>0</v>
      </c>
      <c r="CL17" s="229">
        <v>1</v>
      </c>
      <c r="CM17" s="229">
        <v>0</v>
      </c>
      <c r="CN17" s="229">
        <v>0</v>
      </c>
      <c r="CO17" s="229">
        <v>0</v>
      </c>
      <c r="CP17" s="229">
        <v>0</v>
      </c>
      <c r="CQ17" s="229">
        <v>0</v>
      </c>
      <c r="CR17" s="229">
        <v>0</v>
      </c>
      <c r="CS17" s="229">
        <v>0</v>
      </c>
      <c r="CT17" s="229">
        <v>0</v>
      </c>
      <c r="CU17" s="229">
        <v>0</v>
      </c>
      <c r="CV17" s="229">
        <v>0</v>
      </c>
      <c r="CW17" s="229">
        <v>0</v>
      </c>
      <c r="CX17" s="229">
        <v>0</v>
      </c>
      <c r="CY17" s="229">
        <v>0</v>
      </c>
      <c r="CZ17" s="229">
        <v>0</v>
      </c>
      <c r="DA17" s="229">
        <v>0</v>
      </c>
      <c r="DB17" s="229">
        <v>0</v>
      </c>
      <c r="DC17" s="229">
        <v>0</v>
      </c>
      <c r="DD17" s="229">
        <v>0</v>
      </c>
      <c r="DE17" s="229">
        <v>0</v>
      </c>
      <c r="DF17" s="229">
        <v>0</v>
      </c>
      <c r="DG17" s="229">
        <v>0</v>
      </c>
      <c r="DH17" s="229">
        <v>0</v>
      </c>
      <c r="DI17" s="229">
        <v>0</v>
      </c>
      <c r="DJ17" s="229">
        <v>0</v>
      </c>
      <c r="DK17" s="229">
        <v>0</v>
      </c>
      <c r="DL17" s="229">
        <v>0</v>
      </c>
      <c r="DM17" s="229">
        <v>0</v>
      </c>
      <c r="DN17" s="229">
        <v>0</v>
      </c>
      <c r="DO17" s="229">
        <v>0</v>
      </c>
      <c r="DP17" s="229">
        <v>0</v>
      </c>
      <c r="DQ17" s="229">
        <v>0</v>
      </c>
      <c r="DR17" s="229">
        <v>0</v>
      </c>
      <c r="DS17" s="229">
        <v>1</v>
      </c>
      <c r="DT17" s="229">
        <v>0</v>
      </c>
      <c r="DU17" s="229">
        <v>0</v>
      </c>
      <c r="DV17" s="229">
        <v>0</v>
      </c>
      <c r="DW17" s="229">
        <v>0</v>
      </c>
      <c r="DX17" s="229">
        <v>0</v>
      </c>
      <c r="DY17" s="229">
        <v>0</v>
      </c>
      <c r="DZ17" s="229">
        <v>0</v>
      </c>
      <c r="EA17" s="229">
        <v>0</v>
      </c>
      <c r="EB17" s="229">
        <v>0</v>
      </c>
      <c r="EC17" s="229">
        <v>0</v>
      </c>
      <c r="ED17" s="229">
        <v>0</v>
      </c>
      <c r="EE17" s="229">
        <v>0</v>
      </c>
      <c r="EF17" s="229">
        <v>0</v>
      </c>
      <c r="EG17" s="229">
        <v>0</v>
      </c>
      <c r="EH17" s="229">
        <v>0</v>
      </c>
      <c r="EI17" s="229">
        <v>0</v>
      </c>
      <c r="EJ17" s="229">
        <v>0</v>
      </c>
      <c r="EK17" s="229">
        <v>0</v>
      </c>
      <c r="EL17" s="229">
        <v>0</v>
      </c>
      <c r="EM17" s="229">
        <v>0</v>
      </c>
      <c r="EN17" s="229">
        <v>1</v>
      </c>
      <c r="EO17" s="229">
        <v>0</v>
      </c>
      <c r="EP17" s="229">
        <v>0</v>
      </c>
      <c r="EQ17" s="229">
        <v>0</v>
      </c>
      <c r="ER17" s="229">
        <v>0</v>
      </c>
      <c r="ES17" s="229">
        <v>0</v>
      </c>
      <c r="ET17" s="229">
        <v>0</v>
      </c>
      <c r="EU17" s="229">
        <v>0</v>
      </c>
      <c r="EV17" s="229">
        <v>0</v>
      </c>
      <c r="EW17" s="229">
        <v>0</v>
      </c>
      <c r="EX17" s="229">
        <v>0</v>
      </c>
      <c r="EY17" s="229">
        <v>0</v>
      </c>
      <c r="EZ17" s="229">
        <v>0</v>
      </c>
      <c r="FA17" s="229">
        <v>0</v>
      </c>
      <c r="FB17" s="229">
        <v>0</v>
      </c>
      <c r="FC17" s="229">
        <v>0</v>
      </c>
      <c r="FD17" s="229">
        <v>0</v>
      </c>
      <c r="FE17" s="229">
        <v>0</v>
      </c>
      <c r="FF17" s="229">
        <v>0</v>
      </c>
      <c r="FG17" s="229">
        <v>0</v>
      </c>
      <c r="FH17" s="229">
        <v>0</v>
      </c>
      <c r="FI17" s="229">
        <v>0</v>
      </c>
      <c r="FJ17" s="229">
        <v>0</v>
      </c>
      <c r="FK17" s="229">
        <v>0</v>
      </c>
      <c r="FL17" s="229">
        <v>0</v>
      </c>
      <c r="FM17" s="229">
        <v>0</v>
      </c>
      <c r="FN17" s="229">
        <v>0</v>
      </c>
      <c r="FO17" s="229">
        <v>0</v>
      </c>
      <c r="FP17" s="229">
        <v>0</v>
      </c>
      <c r="FQ17" s="236">
        <v>0</v>
      </c>
      <c r="FR17" s="236">
        <v>0</v>
      </c>
      <c r="FS17" s="236">
        <v>0</v>
      </c>
      <c r="FT17" s="236">
        <v>0</v>
      </c>
      <c r="FU17" s="236">
        <v>0</v>
      </c>
      <c r="FV17" s="236">
        <v>0</v>
      </c>
      <c r="FW17" s="236">
        <v>0</v>
      </c>
      <c r="FX17" s="236">
        <v>0</v>
      </c>
      <c r="FY17" s="236">
        <v>0</v>
      </c>
      <c r="FZ17" s="236">
        <v>0</v>
      </c>
      <c r="GA17" s="236">
        <v>0</v>
      </c>
      <c r="GB17" s="236">
        <v>0</v>
      </c>
      <c r="GC17" s="236">
        <v>0</v>
      </c>
      <c r="GD17" s="325">
        <f t="shared" si="0"/>
        <v>0</v>
      </c>
      <c r="GE17" s="325">
        <f t="shared" si="1"/>
        <v>0</v>
      </c>
      <c r="GF17" s="279">
        <f t="shared" si="2"/>
        <v>0</v>
      </c>
      <c r="GG17" s="279">
        <f t="shared" si="3"/>
        <v>0</v>
      </c>
      <c r="GH17" s="279">
        <f t="shared" si="4"/>
        <v>0</v>
      </c>
      <c r="GI17" s="226"/>
      <c r="GJ17" s="266"/>
    </row>
    <row r="18" spans="1:192">
      <c r="A18" s="171" t="str">
        <f>IF(I!$A$1=1,B18,C18)</f>
        <v>Вантажний</v>
      </c>
      <c r="B18" s="209" t="s">
        <v>72</v>
      </c>
      <c r="C18" s="209" t="s">
        <v>164</v>
      </c>
      <c r="D18" s="229">
        <v>51</v>
      </c>
      <c r="E18" s="229">
        <v>51</v>
      </c>
      <c r="F18" s="229">
        <v>52</v>
      </c>
      <c r="G18" s="229">
        <v>57</v>
      </c>
      <c r="H18" s="229">
        <v>58</v>
      </c>
      <c r="I18" s="229">
        <v>58</v>
      </c>
      <c r="J18" s="229">
        <v>67</v>
      </c>
      <c r="K18" s="229">
        <v>67</v>
      </c>
      <c r="L18" s="229">
        <v>69</v>
      </c>
      <c r="M18" s="229">
        <v>107</v>
      </c>
      <c r="N18" s="229">
        <v>107</v>
      </c>
      <c r="O18" s="229">
        <v>106</v>
      </c>
      <c r="P18" s="229">
        <v>60</v>
      </c>
      <c r="Q18" s="229">
        <v>50</v>
      </c>
      <c r="R18" s="229">
        <v>39</v>
      </c>
      <c r="S18" s="229">
        <v>42</v>
      </c>
      <c r="T18" s="229">
        <v>37</v>
      </c>
      <c r="U18" s="229">
        <v>46</v>
      </c>
      <c r="V18" s="229">
        <v>47</v>
      </c>
      <c r="W18" s="229">
        <v>51</v>
      </c>
      <c r="X18" s="229">
        <v>42</v>
      </c>
      <c r="Y18" s="229">
        <v>43</v>
      </c>
      <c r="Z18" s="229">
        <v>41</v>
      </c>
      <c r="AA18" s="229">
        <v>39</v>
      </c>
      <c r="AB18" s="229">
        <v>44</v>
      </c>
      <c r="AC18" s="229">
        <v>44</v>
      </c>
      <c r="AD18" s="229">
        <v>46</v>
      </c>
      <c r="AE18" s="229">
        <v>55</v>
      </c>
      <c r="AF18" s="229">
        <v>55</v>
      </c>
      <c r="AG18" s="229">
        <v>58</v>
      </c>
      <c r="AH18" s="229">
        <v>58</v>
      </c>
      <c r="AI18" s="229">
        <v>58</v>
      </c>
      <c r="AJ18" s="229">
        <v>61</v>
      </c>
      <c r="AK18" s="229">
        <v>72</v>
      </c>
      <c r="AL18" s="229">
        <v>72</v>
      </c>
      <c r="AM18" s="229">
        <v>73</v>
      </c>
      <c r="AN18" s="229">
        <v>50</v>
      </c>
      <c r="AO18" s="229">
        <v>50</v>
      </c>
      <c r="AP18" s="229">
        <v>52</v>
      </c>
      <c r="AQ18" s="229">
        <v>44</v>
      </c>
      <c r="AR18" s="229">
        <v>44</v>
      </c>
      <c r="AS18" s="229">
        <v>45</v>
      </c>
      <c r="AT18" s="229">
        <v>44</v>
      </c>
      <c r="AU18" s="229">
        <v>48</v>
      </c>
      <c r="AV18" s="229">
        <v>54</v>
      </c>
      <c r="AW18" s="229">
        <v>48</v>
      </c>
      <c r="AX18" s="229">
        <v>48</v>
      </c>
      <c r="AY18" s="229">
        <v>52</v>
      </c>
      <c r="AZ18" s="229">
        <v>29</v>
      </c>
      <c r="BA18" s="229">
        <v>29</v>
      </c>
      <c r="BB18" s="229">
        <v>30</v>
      </c>
      <c r="BC18" s="229">
        <v>35</v>
      </c>
      <c r="BD18" s="229">
        <v>35</v>
      </c>
      <c r="BE18" s="229">
        <v>36</v>
      </c>
      <c r="BF18" s="229">
        <v>36</v>
      </c>
      <c r="BG18" s="229">
        <v>41</v>
      </c>
      <c r="BH18" s="229">
        <v>46</v>
      </c>
      <c r="BI18" s="229">
        <v>41</v>
      </c>
      <c r="BJ18" s="229">
        <v>41</v>
      </c>
      <c r="BK18" s="229">
        <v>43</v>
      </c>
      <c r="BL18" s="229">
        <v>26</v>
      </c>
      <c r="BM18" s="229">
        <v>26</v>
      </c>
      <c r="BN18" s="229">
        <v>28</v>
      </c>
      <c r="BO18" s="229">
        <v>29</v>
      </c>
      <c r="BP18" s="229">
        <v>29</v>
      </c>
      <c r="BQ18" s="229">
        <v>31</v>
      </c>
      <c r="BR18" s="229">
        <v>26</v>
      </c>
      <c r="BS18" s="229">
        <v>31</v>
      </c>
      <c r="BT18" s="229">
        <v>36</v>
      </c>
      <c r="BU18" s="229">
        <v>26</v>
      </c>
      <c r="BV18" s="229">
        <v>26</v>
      </c>
      <c r="BW18" s="229">
        <v>26</v>
      </c>
      <c r="BX18" s="229">
        <v>23</v>
      </c>
      <c r="BY18" s="229">
        <v>23</v>
      </c>
      <c r="BZ18" s="229">
        <v>25</v>
      </c>
      <c r="CA18" s="229">
        <v>22</v>
      </c>
      <c r="CB18" s="229">
        <v>22</v>
      </c>
      <c r="CC18" s="229">
        <v>23</v>
      </c>
      <c r="CD18" s="229">
        <v>34</v>
      </c>
      <c r="CE18" s="229">
        <v>34</v>
      </c>
      <c r="CF18" s="229">
        <v>36</v>
      </c>
      <c r="CG18" s="229">
        <v>35</v>
      </c>
      <c r="CH18" s="229">
        <v>35</v>
      </c>
      <c r="CI18" s="229">
        <v>36</v>
      </c>
      <c r="CJ18" s="229">
        <v>25</v>
      </c>
      <c r="CK18" s="229">
        <v>25</v>
      </c>
      <c r="CL18" s="229">
        <v>24</v>
      </c>
      <c r="CM18" s="229">
        <v>27</v>
      </c>
      <c r="CN18" s="229">
        <v>27</v>
      </c>
      <c r="CO18" s="229">
        <v>28</v>
      </c>
      <c r="CP18" s="229">
        <v>28</v>
      </c>
      <c r="CQ18" s="229">
        <v>28</v>
      </c>
      <c r="CR18" s="229">
        <v>29</v>
      </c>
      <c r="CS18" s="229">
        <v>35</v>
      </c>
      <c r="CT18" s="229">
        <v>35</v>
      </c>
      <c r="CU18" s="229">
        <v>36</v>
      </c>
      <c r="CV18" s="229">
        <v>33</v>
      </c>
      <c r="CW18" s="229">
        <v>33</v>
      </c>
      <c r="CX18" s="229">
        <v>33</v>
      </c>
      <c r="CY18" s="229">
        <v>36</v>
      </c>
      <c r="CZ18" s="229">
        <v>36</v>
      </c>
      <c r="DA18" s="229">
        <v>37</v>
      </c>
      <c r="DB18" s="229">
        <v>42</v>
      </c>
      <c r="DC18" s="229">
        <v>42</v>
      </c>
      <c r="DD18" s="229">
        <v>42</v>
      </c>
      <c r="DE18" s="229">
        <v>47</v>
      </c>
      <c r="DF18" s="229">
        <v>47</v>
      </c>
      <c r="DG18" s="229">
        <v>49</v>
      </c>
      <c r="DH18" s="229">
        <v>50</v>
      </c>
      <c r="DI18" s="229">
        <v>50</v>
      </c>
      <c r="DJ18" s="229">
        <v>49</v>
      </c>
      <c r="DK18" s="229">
        <v>58</v>
      </c>
      <c r="DL18" s="229">
        <v>58</v>
      </c>
      <c r="DM18" s="229">
        <v>57</v>
      </c>
      <c r="DN18" s="229">
        <v>61</v>
      </c>
      <c r="DO18" s="229">
        <v>61</v>
      </c>
      <c r="DP18" s="229">
        <v>61</v>
      </c>
      <c r="DQ18" s="229">
        <v>62</v>
      </c>
      <c r="DR18" s="229">
        <v>62</v>
      </c>
      <c r="DS18" s="229">
        <v>61</v>
      </c>
      <c r="DT18" s="229">
        <v>62</v>
      </c>
      <c r="DU18" s="229">
        <v>62</v>
      </c>
      <c r="DV18" s="229">
        <v>64</v>
      </c>
      <c r="DW18" s="229">
        <v>47</v>
      </c>
      <c r="DX18" s="229">
        <v>47</v>
      </c>
      <c r="DY18" s="229">
        <v>47</v>
      </c>
      <c r="DZ18" s="229">
        <v>57</v>
      </c>
      <c r="EA18" s="229">
        <v>57</v>
      </c>
      <c r="EB18" s="229">
        <v>56</v>
      </c>
      <c r="EC18" s="229">
        <v>69</v>
      </c>
      <c r="ED18" s="229">
        <v>69</v>
      </c>
      <c r="EE18" s="229">
        <v>67</v>
      </c>
      <c r="EF18" s="229">
        <v>73</v>
      </c>
      <c r="EG18" s="229">
        <v>73</v>
      </c>
      <c r="EH18" s="229">
        <v>73</v>
      </c>
      <c r="EI18" s="229">
        <v>79</v>
      </c>
      <c r="EJ18" s="229">
        <v>79</v>
      </c>
      <c r="EK18" s="229">
        <v>79</v>
      </c>
      <c r="EL18" s="229">
        <v>105</v>
      </c>
      <c r="EM18" s="229">
        <v>105</v>
      </c>
      <c r="EN18" s="229">
        <v>105</v>
      </c>
      <c r="EO18" s="229">
        <v>119</v>
      </c>
      <c r="EP18" s="229">
        <v>119</v>
      </c>
      <c r="EQ18" s="229">
        <v>119</v>
      </c>
      <c r="ER18" s="229">
        <v>132</v>
      </c>
      <c r="ES18" s="229">
        <v>125</v>
      </c>
      <c r="ET18" s="229">
        <v>41</v>
      </c>
      <c r="EU18" s="229">
        <v>76</v>
      </c>
      <c r="EV18" s="229">
        <v>79</v>
      </c>
      <c r="EW18" s="229">
        <v>83</v>
      </c>
      <c r="EX18" s="229">
        <v>83</v>
      </c>
      <c r="EY18" s="229">
        <v>83</v>
      </c>
      <c r="EZ18" s="229">
        <v>82</v>
      </c>
      <c r="FA18" s="229">
        <v>91</v>
      </c>
      <c r="FB18" s="229">
        <v>91</v>
      </c>
      <c r="FC18" s="229">
        <v>91</v>
      </c>
      <c r="FD18" s="229">
        <v>75</v>
      </c>
      <c r="FE18" s="229">
        <v>81</v>
      </c>
      <c r="FF18" s="229">
        <v>85</v>
      </c>
      <c r="FG18" s="229">
        <v>87</v>
      </c>
      <c r="FH18" s="229">
        <v>89</v>
      </c>
      <c r="FI18" s="229">
        <v>87</v>
      </c>
      <c r="FJ18" s="229">
        <v>81</v>
      </c>
      <c r="FK18" s="229">
        <v>82</v>
      </c>
      <c r="FL18" s="229">
        <v>82</v>
      </c>
      <c r="FM18" s="229">
        <v>94</v>
      </c>
      <c r="FN18" s="229">
        <v>95</v>
      </c>
      <c r="FO18" s="229">
        <v>95</v>
      </c>
      <c r="FP18" s="229">
        <v>83</v>
      </c>
      <c r="FQ18" s="236">
        <v>88</v>
      </c>
      <c r="FR18" s="236">
        <v>102</v>
      </c>
      <c r="FS18" s="236">
        <v>101</v>
      </c>
      <c r="FT18" s="236">
        <v>102</v>
      </c>
      <c r="FU18" s="236">
        <v>113</v>
      </c>
      <c r="FV18" s="236">
        <v>111</v>
      </c>
      <c r="FW18" s="236">
        <v>103</v>
      </c>
      <c r="FX18" s="236">
        <v>111</v>
      </c>
      <c r="FY18" s="236">
        <v>110</v>
      </c>
      <c r="FZ18" s="236">
        <v>110</v>
      </c>
      <c r="GA18" s="236">
        <v>111</v>
      </c>
      <c r="GB18" s="236">
        <v>106</v>
      </c>
      <c r="GC18" s="236">
        <v>101</v>
      </c>
      <c r="GD18" s="325">
        <f t="shared" si="0"/>
        <v>171</v>
      </c>
      <c r="GE18" s="325">
        <f t="shared" si="1"/>
        <v>207</v>
      </c>
      <c r="GF18" s="279">
        <f t="shared" si="2"/>
        <v>1057</v>
      </c>
      <c r="GG18" s="279">
        <f t="shared" si="3"/>
        <v>1033</v>
      </c>
      <c r="GH18" s="279">
        <f t="shared" si="4"/>
        <v>1245</v>
      </c>
      <c r="GI18" s="226"/>
      <c r="GJ18" s="266"/>
    </row>
    <row r="19" spans="1:192">
      <c r="A19" s="171" t="str">
        <f>IF(I!$A$1=1,B19,C19)</f>
        <v>Інший</v>
      </c>
      <c r="B19" s="209" t="s">
        <v>73</v>
      </c>
      <c r="C19" s="209" t="s">
        <v>165</v>
      </c>
      <c r="D19" s="229">
        <v>9</v>
      </c>
      <c r="E19" s="229">
        <v>12</v>
      </c>
      <c r="F19" s="229">
        <v>8</v>
      </c>
      <c r="G19" s="229">
        <v>9</v>
      </c>
      <c r="H19" s="229">
        <v>10</v>
      </c>
      <c r="I19" s="229">
        <v>7</v>
      </c>
      <c r="J19" s="229">
        <v>11</v>
      </c>
      <c r="K19" s="229">
        <v>10</v>
      </c>
      <c r="L19" s="229">
        <v>11</v>
      </c>
      <c r="M19" s="229">
        <v>7</v>
      </c>
      <c r="N19" s="229">
        <v>8</v>
      </c>
      <c r="O19" s="229">
        <v>13</v>
      </c>
      <c r="P19" s="229">
        <v>8</v>
      </c>
      <c r="Q19" s="229">
        <v>8</v>
      </c>
      <c r="R19" s="229">
        <v>8</v>
      </c>
      <c r="S19" s="229">
        <v>6</v>
      </c>
      <c r="T19" s="229">
        <v>6</v>
      </c>
      <c r="U19" s="229">
        <v>5</v>
      </c>
      <c r="V19" s="229">
        <v>6</v>
      </c>
      <c r="W19" s="229">
        <v>6</v>
      </c>
      <c r="X19" s="229">
        <v>6</v>
      </c>
      <c r="Y19" s="229">
        <v>59</v>
      </c>
      <c r="Z19" s="229">
        <v>8</v>
      </c>
      <c r="AA19" s="229">
        <v>8</v>
      </c>
      <c r="AB19" s="229">
        <v>5</v>
      </c>
      <c r="AC19" s="229">
        <v>6</v>
      </c>
      <c r="AD19" s="229">
        <v>8</v>
      </c>
      <c r="AE19" s="229">
        <v>7</v>
      </c>
      <c r="AF19" s="229">
        <v>7</v>
      </c>
      <c r="AG19" s="229">
        <v>6</v>
      </c>
      <c r="AH19" s="229">
        <v>9</v>
      </c>
      <c r="AI19" s="229">
        <v>11</v>
      </c>
      <c r="AJ19" s="229">
        <v>16</v>
      </c>
      <c r="AK19" s="229">
        <v>7</v>
      </c>
      <c r="AL19" s="229">
        <v>6</v>
      </c>
      <c r="AM19" s="229">
        <v>11</v>
      </c>
      <c r="AN19" s="229">
        <v>10</v>
      </c>
      <c r="AO19" s="229">
        <v>7</v>
      </c>
      <c r="AP19" s="229">
        <v>10</v>
      </c>
      <c r="AQ19" s="229">
        <v>17</v>
      </c>
      <c r="AR19" s="229">
        <v>17</v>
      </c>
      <c r="AS19" s="229">
        <v>52</v>
      </c>
      <c r="AT19" s="229">
        <v>11</v>
      </c>
      <c r="AU19" s="229">
        <v>12</v>
      </c>
      <c r="AV19" s="229">
        <v>38</v>
      </c>
      <c r="AW19" s="229">
        <v>18</v>
      </c>
      <c r="AX19" s="229">
        <v>15</v>
      </c>
      <c r="AY19" s="229">
        <v>11</v>
      </c>
      <c r="AZ19" s="229">
        <v>11</v>
      </c>
      <c r="BA19" s="229">
        <v>9</v>
      </c>
      <c r="BB19" s="229">
        <v>10</v>
      </c>
      <c r="BC19" s="229">
        <v>12</v>
      </c>
      <c r="BD19" s="229">
        <v>11</v>
      </c>
      <c r="BE19" s="229">
        <v>7</v>
      </c>
      <c r="BF19" s="229">
        <v>11</v>
      </c>
      <c r="BG19" s="229">
        <v>7</v>
      </c>
      <c r="BH19" s="229">
        <v>8</v>
      </c>
      <c r="BI19" s="229">
        <v>7</v>
      </c>
      <c r="BJ19" s="229">
        <v>7</v>
      </c>
      <c r="BK19" s="229">
        <v>10</v>
      </c>
      <c r="BL19" s="229">
        <v>8</v>
      </c>
      <c r="BM19" s="229">
        <v>5</v>
      </c>
      <c r="BN19" s="229">
        <v>7</v>
      </c>
      <c r="BO19" s="229">
        <v>6</v>
      </c>
      <c r="BP19" s="229">
        <v>5</v>
      </c>
      <c r="BQ19" s="229">
        <v>4</v>
      </c>
      <c r="BR19" s="229">
        <v>5</v>
      </c>
      <c r="BS19" s="229">
        <v>4</v>
      </c>
      <c r="BT19" s="229">
        <v>4</v>
      </c>
      <c r="BU19" s="229">
        <v>5</v>
      </c>
      <c r="BV19" s="229">
        <v>4</v>
      </c>
      <c r="BW19" s="229">
        <v>4</v>
      </c>
      <c r="BX19" s="229">
        <v>4</v>
      </c>
      <c r="BY19" s="229">
        <v>5</v>
      </c>
      <c r="BZ19" s="229">
        <v>5</v>
      </c>
      <c r="CA19" s="229">
        <v>5</v>
      </c>
      <c r="CB19" s="229">
        <v>6</v>
      </c>
      <c r="CC19" s="229">
        <v>6</v>
      </c>
      <c r="CD19" s="229">
        <v>7</v>
      </c>
      <c r="CE19" s="229">
        <v>6</v>
      </c>
      <c r="CF19" s="229">
        <v>6</v>
      </c>
      <c r="CG19" s="229">
        <v>5</v>
      </c>
      <c r="CH19" s="229">
        <v>6</v>
      </c>
      <c r="CI19" s="229">
        <v>6</v>
      </c>
      <c r="CJ19" s="229">
        <v>4</v>
      </c>
      <c r="CK19" s="229">
        <v>8</v>
      </c>
      <c r="CL19" s="229">
        <v>9</v>
      </c>
      <c r="CM19" s="229">
        <v>9</v>
      </c>
      <c r="CN19" s="229">
        <v>9</v>
      </c>
      <c r="CO19" s="229">
        <v>6</v>
      </c>
      <c r="CP19" s="229">
        <v>7</v>
      </c>
      <c r="CQ19" s="229">
        <v>8</v>
      </c>
      <c r="CR19" s="229">
        <v>9</v>
      </c>
      <c r="CS19" s="229">
        <v>8</v>
      </c>
      <c r="CT19" s="229">
        <v>9</v>
      </c>
      <c r="CU19" s="229">
        <v>9</v>
      </c>
      <c r="CV19" s="229">
        <v>7</v>
      </c>
      <c r="CW19" s="229">
        <v>8</v>
      </c>
      <c r="CX19" s="229">
        <v>6</v>
      </c>
      <c r="CY19" s="229">
        <v>10</v>
      </c>
      <c r="CZ19" s="229">
        <v>8</v>
      </c>
      <c r="DA19" s="229">
        <v>7</v>
      </c>
      <c r="DB19" s="229">
        <v>6</v>
      </c>
      <c r="DC19" s="229">
        <v>9</v>
      </c>
      <c r="DD19" s="229">
        <v>8</v>
      </c>
      <c r="DE19" s="229">
        <v>11</v>
      </c>
      <c r="DF19" s="229">
        <v>10</v>
      </c>
      <c r="DG19" s="229">
        <v>10</v>
      </c>
      <c r="DH19" s="229">
        <v>11</v>
      </c>
      <c r="DI19" s="229">
        <v>11</v>
      </c>
      <c r="DJ19" s="229">
        <v>10</v>
      </c>
      <c r="DK19" s="229">
        <v>10</v>
      </c>
      <c r="DL19" s="229">
        <v>14</v>
      </c>
      <c r="DM19" s="229">
        <v>8</v>
      </c>
      <c r="DN19" s="229">
        <v>11</v>
      </c>
      <c r="DO19" s="229">
        <v>11</v>
      </c>
      <c r="DP19" s="229">
        <v>11</v>
      </c>
      <c r="DQ19" s="229">
        <v>12</v>
      </c>
      <c r="DR19" s="229">
        <v>14</v>
      </c>
      <c r="DS19" s="229">
        <v>12</v>
      </c>
      <c r="DT19" s="229">
        <v>10</v>
      </c>
      <c r="DU19" s="229">
        <v>11</v>
      </c>
      <c r="DV19" s="229">
        <v>10</v>
      </c>
      <c r="DW19" s="229">
        <v>10</v>
      </c>
      <c r="DX19" s="229">
        <v>9</v>
      </c>
      <c r="DY19" s="229">
        <v>9</v>
      </c>
      <c r="DZ19" s="229">
        <v>10</v>
      </c>
      <c r="EA19" s="229">
        <v>13</v>
      </c>
      <c r="EB19" s="229">
        <v>11</v>
      </c>
      <c r="EC19" s="229">
        <v>14</v>
      </c>
      <c r="ED19" s="229">
        <v>14</v>
      </c>
      <c r="EE19" s="229">
        <v>13</v>
      </c>
      <c r="EF19" s="229">
        <v>12</v>
      </c>
      <c r="EG19" s="229">
        <v>10</v>
      </c>
      <c r="EH19" s="229">
        <v>17</v>
      </c>
      <c r="EI19" s="229">
        <v>11</v>
      </c>
      <c r="EJ19" s="229">
        <v>14</v>
      </c>
      <c r="EK19" s="229">
        <v>18</v>
      </c>
      <c r="EL19" s="229">
        <v>22</v>
      </c>
      <c r="EM19" s="229">
        <v>21</v>
      </c>
      <c r="EN19" s="229">
        <v>22</v>
      </c>
      <c r="EO19" s="229">
        <v>25</v>
      </c>
      <c r="EP19" s="229">
        <v>26</v>
      </c>
      <c r="EQ19" s="229">
        <v>33</v>
      </c>
      <c r="ER19" s="229">
        <v>31</v>
      </c>
      <c r="ES19" s="229">
        <v>26</v>
      </c>
      <c r="ET19" s="229">
        <v>7</v>
      </c>
      <c r="EU19" s="229">
        <v>15</v>
      </c>
      <c r="EV19" s="229">
        <v>13</v>
      </c>
      <c r="EW19" s="229">
        <v>11</v>
      </c>
      <c r="EX19" s="229">
        <v>12</v>
      </c>
      <c r="EY19" s="229">
        <v>15</v>
      </c>
      <c r="EZ19" s="229">
        <v>17</v>
      </c>
      <c r="FA19" s="229">
        <v>19</v>
      </c>
      <c r="FB19" s="229">
        <v>19</v>
      </c>
      <c r="FC19" s="229">
        <v>20</v>
      </c>
      <c r="FD19" s="229">
        <v>14</v>
      </c>
      <c r="FE19" s="229">
        <v>23</v>
      </c>
      <c r="FF19" s="229">
        <v>17</v>
      </c>
      <c r="FG19" s="229">
        <v>17</v>
      </c>
      <c r="FH19" s="229">
        <v>15</v>
      </c>
      <c r="FI19" s="229">
        <v>15</v>
      </c>
      <c r="FJ19" s="229">
        <v>12</v>
      </c>
      <c r="FK19" s="229">
        <v>11</v>
      </c>
      <c r="FL19" s="229">
        <v>11</v>
      </c>
      <c r="FM19" s="229">
        <v>14</v>
      </c>
      <c r="FN19" s="229">
        <v>13</v>
      </c>
      <c r="FO19" s="229">
        <v>20</v>
      </c>
      <c r="FP19" s="229">
        <v>18</v>
      </c>
      <c r="FQ19" s="236">
        <v>15</v>
      </c>
      <c r="FR19" s="236">
        <v>19</v>
      </c>
      <c r="FS19" s="236">
        <v>19</v>
      </c>
      <c r="FT19" s="236">
        <v>19</v>
      </c>
      <c r="FU19" s="236">
        <v>14</v>
      </c>
      <c r="FV19" s="236">
        <v>20</v>
      </c>
      <c r="FW19" s="236">
        <v>17</v>
      </c>
      <c r="FX19" s="236">
        <v>19</v>
      </c>
      <c r="FY19" s="236">
        <v>16</v>
      </c>
      <c r="FZ19" s="236">
        <v>15</v>
      </c>
      <c r="GA19" s="236">
        <v>19</v>
      </c>
      <c r="GB19" s="236">
        <v>19</v>
      </c>
      <c r="GC19" s="236">
        <v>18</v>
      </c>
      <c r="GD19" s="325">
        <f t="shared" si="0"/>
        <v>33</v>
      </c>
      <c r="GE19" s="325">
        <f t="shared" si="1"/>
        <v>37</v>
      </c>
      <c r="GF19" s="279">
        <f t="shared" si="2"/>
        <v>205</v>
      </c>
      <c r="GG19" s="279">
        <f t="shared" si="3"/>
        <v>182</v>
      </c>
      <c r="GH19" s="279">
        <f t="shared" si="4"/>
        <v>210</v>
      </c>
      <c r="GI19" s="226"/>
      <c r="GJ19" s="266"/>
    </row>
    <row r="20" spans="1:192">
      <c r="A20" s="172" t="str">
        <f>IF(I!$A$1=1,B20,C20)</f>
        <v>Повітряний транспорт</v>
      </c>
      <c r="B20" s="210" t="s">
        <v>75</v>
      </c>
      <c r="C20" s="210" t="s">
        <v>167</v>
      </c>
      <c r="D20" s="229">
        <v>50</v>
      </c>
      <c r="E20" s="229">
        <v>45</v>
      </c>
      <c r="F20" s="229">
        <v>71</v>
      </c>
      <c r="G20" s="229">
        <v>86</v>
      </c>
      <c r="H20" s="229">
        <v>71</v>
      </c>
      <c r="I20" s="229">
        <v>87</v>
      </c>
      <c r="J20" s="229">
        <v>81</v>
      </c>
      <c r="K20" s="229">
        <v>84</v>
      </c>
      <c r="L20" s="229">
        <v>85</v>
      </c>
      <c r="M20" s="229">
        <v>102</v>
      </c>
      <c r="N20" s="229">
        <v>96</v>
      </c>
      <c r="O20" s="229">
        <v>94</v>
      </c>
      <c r="P20" s="229">
        <v>49</v>
      </c>
      <c r="Q20" s="229">
        <v>53</v>
      </c>
      <c r="R20" s="229">
        <v>67</v>
      </c>
      <c r="S20" s="229">
        <v>77</v>
      </c>
      <c r="T20" s="229">
        <v>81</v>
      </c>
      <c r="U20" s="229">
        <v>80</v>
      </c>
      <c r="V20" s="229">
        <v>98</v>
      </c>
      <c r="W20" s="229">
        <v>84</v>
      </c>
      <c r="X20" s="229">
        <v>77</v>
      </c>
      <c r="Y20" s="229">
        <v>74</v>
      </c>
      <c r="Z20" s="229">
        <v>84</v>
      </c>
      <c r="AA20" s="229">
        <v>86</v>
      </c>
      <c r="AB20" s="229">
        <v>50</v>
      </c>
      <c r="AC20" s="229">
        <v>71</v>
      </c>
      <c r="AD20" s="229">
        <v>72</v>
      </c>
      <c r="AE20" s="229">
        <v>88</v>
      </c>
      <c r="AF20" s="229">
        <v>89</v>
      </c>
      <c r="AG20" s="229">
        <v>75</v>
      </c>
      <c r="AH20" s="229">
        <v>81</v>
      </c>
      <c r="AI20" s="229">
        <v>75</v>
      </c>
      <c r="AJ20" s="229">
        <v>90</v>
      </c>
      <c r="AK20" s="229">
        <v>96</v>
      </c>
      <c r="AL20" s="229">
        <v>98</v>
      </c>
      <c r="AM20" s="229">
        <v>106</v>
      </c>
      <c r="AN20" s="229">
        <v>74</v>
      </c>
      <c r="AO20" s="229">
        <v>83</v>
      </c>
      <c r="AP20" s="229">
        <v>93</v>
      </c>
      <c r="AQ20" s="229">
        <v>90</v>
      </c>
      <c r="AR20" s="229">
        <v>97</v>
      </c>
      <c r="AS20" s="229">
        <v>99</v>
      </c>
      <c r="AT20" s="229">
        <v>120</v>
      </c>
      <c r="AU20" s="229">
        <v>108</v>
      </c>
      <c r="AV20" s="229">
        <v>111</v>
      </c>
      <c r="AW20" s="229">
        <v>111</v>
      </c>
      <c r="AX20" s="229">
        <v>104</v>
      </c>
      <c r="AY20" s="229">
        <v>101</v>
      </c>
      <c r="AZ20" s="229">
        <v>68</v>
      </c>
      <c r="BA20" s="229">
        <v>54</v>
      </c>
      <c r="BB20" s="229">
        <v>79</v>
      </c>
      <c r="BC20" s="229">
        <v>58</v>
      </c>
      <c r="BD20" s="229">
        <v>66</v>
      </c>
      <c r="BE20" s="229">
        <v>67</v>
      </c>
      <c r="BF20" s="229">
        <v>85</v>
      </c>
      <c r="BG20" s="229">
        <v>61</v>
      </c>
      <c r="BH20" s="229">
        <v>61</v>
      </c>
      <c r="BI20" s="229">
        <v>66</v>
      </c>
      <c r="BJ20" s="229">
        <v>49</v>
      </c>
      <c r="BK20" s="229">
        <v>58</v>
      </c>
      <c r="BL20" s="229">
        <v>39</v>
      </c>
      <c r="BM20" s="229">
        <v>45</v>
      </c>
      <c r="BN20" s="229">
        <v>46</v>
      </c>
      <c r="BO20" s="229">
        <v>55</v>
      </c>
      <c r="BP20" s="229">
        <v>50</v>
      </c>
      <c r="BQ20" s="229">
        <v>63</v>
      </c>
      <c r="BR20" s="229">
        <v>63</v>
      </c>
      <c r="BS20" s="229">
        <v>53</v>
      </c>
      <c r="BT20" s="229">
        <v>55</v>
      </c>
      <c r="BU20" s="229">
        <v>55</v>
      </c>
      <c r="BV20" s="229">
        <v>51</v>
      </c>
      <c r="BW20" s="229">
        <v>50</v>
      </c>
      <c r="BX20" s="229">
        <v>46</v>
      </c>
      <c r="BY20" s="229">
        <v>44</v>
      </c>
      <c r="BZ20" s="229">
        <v>53</v>
      </c>
      <c r="CA20" s="229">
        <v>48</v>
      </c>
      <c r="CB20" s="229">
        <v>50</v>
      </c>
      <c r="CC20" s="229">
        <v>51</v>
      </c>
      <c r="CD20" s="229">
        <v>68</v>
      </c>
      <c r="CE20" s="229">
        <v>61</v>
      </c>
      <c r="CF20" s="229">
        <v>66</v>
      </c>
      <c r="CG20" s="229">
        <v>59</v>
      </c>
      <c r="CH20" s="229">
        <v>50</v>
      </c>
      <c r="CI20" s="229">
        <v>63</v>
      </c>
      <c r="CJ20" s="229">
        <v>49</v>
      </c>
      <c r="CK20" s="229">
        <v>50</v>
      </c>
      <c r="CL20" s="229">
        <v>61</v>
      </c>
      <c r="CM20" s="229">
        <v>58</v>
      </c>
      <c r="CN20" s="229">
        <v>58</v>
      </c>
      <c r="CO20" s="229">
        <v>69</v>
      </c>
      <c r="CP20" s="229">
        <v>75</v>
      </c>
      <c r="CQ20" s="229">
        <v>68</v>
      </c>
      <c r="CR20" s="229">
        <v>78</v>
      </c>
      <c r="CS20" s="229">
        <v>63</v>
      </c>
      <c r="CT20" s="229">
        <v>59</v>
      </c>
      <c r="CU20" s="229">
        <v>55</v>
      </c>
      <c r="CV20" s="229">
        <v>50</v>
      </c>
      <c r="CW20" s="229">
        <v>60</v>
      </c>
      <c r="CX20" s="229">
        <v>55</v>
      </c>
      <c r="CY20" s="229">
        <v>64</v>
      </c>
      <c r="CZ20" s="229">
        <v>70</v>
      </c>
      <c r="DA20" s="229">
        <v>69</v>
      </c>
      <c r="DB20" s="229">
        <v>71</v>
      </c>
      <c r="DC20" s="229">
        <v>77</v>
      </c>
      <c r="DD20" s="229">
        <v>64</v>
      </c>
      <c r="DE20" s="229">
        <v>75</v>
      </c>
      <c r="DF20" s="229">
        <v>70</v>
      </c>
      <c r="DG20" s="229">
        <v>50</v>
      </c>
      <c r="DH20" s="229">
        <v>55</v>
      </c>
      <c r="DI20" s="229">
        <v>62</v>
      </c>
      <c r="DJ20" s="229">
        <v>63</v>
      </c>
      <c r="DK20" s="229">
        <v>58</v>
      </c>
      <c r="DL20" s="229">
        <v>79</v>
      </c>
      <c r="DM20" s="229">
        <v>73</v>
      </c>
      <c r="DN20" s="229">
        <v>86</v>
      </c>
      <c r="DO20" s="229">
        <v>84</v>
      </c>
      <c r="DP20" s="229">
        <v>85</v>
      </c>
      <c r="DQ20" s="229">
        <v>75</v>
      </c>
      <c r="DR20" s="229">
        <v>66</v>
      </c>
      <c r="DS20" s="229">
        <v>68</v>
      </c>
      <c r="DT20" s="229">
        <v>68</v>
      </c>
      <c r="DU20" s="229">
        <v>57</v>
      </c>
      <c r="DV20" s="229">
        <v>29</v>
      </c>
      <c r="DW20" s="229">
        <v>17</v>
      </c>
      <c r="DX20" s="229">
        <v>16</v>
      </c>
      <c r="DY20" s="229">
        <v>17</v>
      </c>
      <c r="DZ20" s="229">
        <v>27</v>
      </c>
      <c r="EA20" s="229">
        <v>27</v>
      </c>
      <c r="EB20" s="229">
        <v>29</v>
      </c>
      <c r="EC20" s="229">
        <v>29</v>
      </c>
      <c r="ED20" s="229">
        <v>24</v>
      </c>
      <c r="EE20" s="229">
        <v>34</v>
      </c>
      <c r="EF20" s="229">
        <v>31</v>
      </c>
      <c r="EG20" s="229">
        <v>34</v>
      </c>
      <c r="EH20" s="229">
        <v>37</v>
      </c>
      <c r="EI20" s="229">
        <v>48</v>
      </c>
      <c r="EJ20" s="229">
        <v>47</v>
      </c>
      <c r="EK20" s="229">
        <v>58</v>
      </c>
      <c r="EL20" s="229">
        <v>64</v>
      </c>
      <c r="EM20" s="229">
        <v>64</v>
      </c>
      <c r="EN20" s="229">
        <v>63</v>
      </c>
      <c r="EO20" s="229">
        <v>58</v>
      </c>
      <c r="EP20" s="229">
        <v>67</v>
      </c>
      <c r="EQ20" s="229">
        <v>73</v>
      </c>
      <c r="ER20" s="229">
        <v>67</v>
      </c>
      <c r="ES20" s="229">
        <v>56</v>
      </c>
      <c r="ET20" s="229">
        <v>3</v>
      </c>
      <c r="EU20" s="229">
        <v>14</v>
      </c>
      <c r="EV20" s="229">
        <v>14</v>
      </c>
      <c r="EW20" s="229">
        <v>15</v>
      </c>
      <c r="EX20" s="229">
        <v>13</v>
      </c>
      <c r="EY20" s="229">
        <v>13</v>
      </c>
      <c r="EZ20" s="229">
        <v>15</v>
      </c>
      <c r="FA20" s="229">
        <v>23</v>
      </c>
      <c r="FB20" s="229">
        <v>20</v>
      </c>
      <c r="FC20" s="229">
        <v>23</v>
      </c>
      <c r="FD20" s="229">
        <v>17</v>
      </c>
      <c r="FE20" s="229">
        <v>23</v>
      </c>
      <c r="FF20" s="229">
        <v>21</v>
      </c>
      <c r="FG20" s="229">
        <v>17</v>
      </c>
      <c r="FH20" s="229">
        <v>19</v>
      </c>
      <c r="FI20" s="229">
        <v>16</v>
      </c>
      <c r="FJ20" s="229">
        <v>20</v>
      </c>
      <c r="FK20" s="229">
        <v>21</v>
      </c>
      <c r="FL20" s="229">
        <v>20</v>
      </c>
      <c r="FM20" s="229">
        <v>19</v>
      </c>
      <c r="FN20" s="229">
        <v>18</v>
      </c>
      <c r="FO20" s="229">
        <v>17</v>
      </c>
      <c r="FP20" s="229">
        <v>21</v>
      </c>
      <c r="FQ20" s="236">
        <v>19</v>
      </c>
      <c r="FR20" s="236">
        <v>29</v>
      </c>
      <c r="FS20" s="236">
        <v>25</v>
      </c>
      <c r="FT20" s="236">
        <v>47</v>
      </c>
      <c r="FU20" s="236">
        <v>23</v>
      </c>
      <c r="FV20" s="236">
        <v>26</v>
      </c>
      <c r="FW20" s="236">
        <v>26</v>
      </c>
      <c r="FX20" s="236">
        <v>30</v>
      </c>
      <c r="FY20" s="236">
        <v>35</v>
      </c>
      <c r="FZ20" s="236">
        <v>37</v>
      </c>
      <c r="GA20" s="236">
        <v>35</v>
      </c>
      <c r="GB20" s="236">
        <v>31</v>
      </c>
      <c r="GC20" s="236">
        <v>40</v>
      </c>
      <c r="GD20" s="325">
        <f t="shared" si="0"/>
        <v>40</v>
      </c>
      <c r="GE20" s="325">
        <f t="shared" si="1"/>
        <v>71</v>
      </c>
      <c r="GF20" s="279">
        <f t="shared" si="2"/>
        <v>276</v>
      </c>
      <c r="GG20" s="279">
        <f t="shared" si="3"/>
        <v>228</v>
      </c>
      <c r="GH20" s="279">
        <f t="shared" si="4"/>
        <v>353</v>
      </c>
      <c r="GI20" s="226"/>
      <c r="GJ20" s="266"/>
    </row>
    <row r="21" spans="1:192">
      <c r="A21" s="171" t="str">
        <f>IF(I!$A$1=1,B21,C21)</f>
        <v>Пасажирський</v>
      </c>
      <c r="B21" s="209" t="s">
        <v>71</v>
      </c>
      <c r="C21" s="209" t="s">
        <v>163</v>
      </c>
      <c r="D21" s="229">
        <v>12</v>
      </c>
      <c r="E21" s="229">
        <v>12</v>
      </c>
      <c r="F21" s="229">
        <v>19</v>
      </c>
      <c r="G21" s="229">
        <v>19</v>
      </c>
      <c r="H21" s="229">
        <v>10</v>
      </c>
      <c r="I21" s="229">
        <v>15</v>
      </c>
      <c r="J21" s="229">
        <v>19</v>
      </c>
      <c r="K21" s="229">
        <v>19</v>
      </c>
      <c r="L21" s="229">
        <v>21</v>
      </c>
      <c r="M21" s="229">
        <v>18</v>
      </c>
      <c r="N21" s="229">
        <v>18</v>
      </c>
      <c r="O21" s="229">
        <v>18</v>
      </c>
      <c r="P21" s="229">
        <v>9</v>
      </c>
      <c r="Q21" s="229">
        <v>10</v>
      </c>
      <c r="R21" s="229">
        <v>12</v>
      </c>
      <c r="S21" s="229">
        <v>14</v>
      </c>
      <c r="T21" s="229">
        <v>11</v>
      </c>
      <c r="U21" s="229">
        <v>12</v>
      </c>
      <c r="V21" s="229">
        <v>12</v>
      </c>
      <c r="W21" s="229">
        <v>18</v>
      </c>
      <c r="X21" s="229">
        <v>15</v>
      </c>
      <c r="Y21" s="229">
        <v>15</v>
      </c>
      <c r="Z21" s="229">
        <v>14</v>
      </c>
      <c r="AA21" s="229">
        <v>16</v>
      </c>
      <c r="AB21" s="229">
        <v>11</v>
      </c>
      <c r="AC21" s="229">
        <v>13</v>
      </c>
      <c r="AD21" s="229">
        <v>16</v>
      </c>
      <c r="AE21" s="229">
        <v>19</v>
      </c>
      <c r="AF21" s="229">
        <v>17</v>
      </c>
      <c r="AG21" s="229">
        <v>16</v>
      </c>
      <c r="AH21" s="229">
        <v>18</v>
      </c>
      <c r="AI21" s="229">
        <v>18</v>
      </c>
      <c r="AJ21" s="229">
        <v>22</v>
      </c>
      <c r="AK21" s="229">
        <v>27</v>
      </c>
      <c r="AL21" s="229">
        <v>26</v>
      </c>
      <c r="AM21" s="229">
        <v>25</v>
      </c>
      <c r="AN21" s="229">
        <v>18</v>
      </c>
      <c r="AO21" s="229">
        <v>30</v>
      </c>
      <c r="AP21" s="229">
        <v>29</v>
      </c>
      <c r="AQ21" s="229">
        <v>32</v>
      </c>
      <c r="AR21" s="229">
        <v>31</v>
      </c>
      <c r="AS21" s="229">
        <v>28</v>
      </c>
      <c r="AT21" s="229">
        <v>34</v>
      </c>
      <c r="AU21" s="229">
        <v>25</v>
      </c>
      <c r="AV21" s="229">
        <v>21</v>
      </c>
      <c r="AW21" s="229">
        <v>34</v>
      </c>
      <c r="AX21" s="229">
        <v>25</v>
      </c>
      <c r="AY21" s="229">
        <v>20</v>
      </c>
      <c r="AZ21" s="229">
        <v>22</v>
      </c>
      <c r="BA21" s="229">
        <v>19</v>
      </c>
      <c r="BB21" s="229">
        <v>35</v>
      </c>
      <c r="BC21" s="229">
        <v>26</v>
      </c>
      <c r="BD21" s="229">
        <v>32</v>
      </c>
      <c r="BE21" s="229">
        <v>31</v>
      </c>
      <c r="BF21" s="229">
        <v>32</v>
      </c>
      <c r="BG21" s="229">
        <v>18</v>
      </c>
      <c r="BH21" s="229">
        <v>18</v>
      </c>
      <c r="BI21" s="229">
        <v>21</v>
      </c>
      <c r="BJ21" s="229">
        <v>17</v>
      </c>
      <c r="BK21" s="229">
        <v>26</v>
      </c>
      <c r="BL21" s="229">
        <v>9</v>
      </c>
      <c r="BM21" s="229">
        <v>15</v>
      </c>
      <c r="BN21" s="229">
        <v>23</v>
      </c>
      <c r="BO21" s="229">
        <v>22</v>
      </c>
      <c r="BP21" s="229">
        <v>21</v>
      </c>
      <c r="BQ21" s="229">
        <v>24</v>
      </c>
      <c r="BR21" s="229">
        <v>23</v>
      </c>
      <c r="BS21" s="229">
        <v>22</v>
      </c>
      <c r="BT21" s="229">
        <v>22</v>
      </c>
      <c r="BU21" s="229">
        <v>21</v>
      </c>
      <c r="BV21" s="229">
        <v>21</v>
      </c>
      <c r="BW21" s="229">
        <v>22</v>
      </c>
      <c r="BX21" s="229">
        <v>19</v>
      </c>
      <c r="BY21" s="229">
        <v>16</v>
      </c>
      <c r="BZ21" s="229">
        <v>26</v>
      </c>
      <c r="CA21" s="229">
        <v>25</v>
      </c>
      <c r="CB21" s="229">
        <v>23</v>
      </c>
      <c r="CC21" s="229">
        <v>16</v>
      </c>
      <c r="CD21" s="229">
        <v>28</v>
      </c>
      <c r="CE21" s="229">
        <v>22</v>
      </c>
      <c r="CF21" s="229">
        <v>30</v>
      </c>
      <c r="CG21" s="229">
        <v>26</v>
      </c>
      <c r="CH21" s="229">
        <v>20</v>
      </c>
      <c r="CI21" s="229">
        <v>30</v>
      </c>
      <c r="CJ21" s="229">
        <v>16</v>
      </c>
      <c r="CK21" s="229">
        <v>20</v>
      </c>
      <c r="CL21" s="229">
        <v>26</v>
      </c>
      <c r="CM21" s="229">
        <v>30</v>
      </c>
      <c r="CN21" s="229">
        <v>28</v>
      </c>
      <c r="CO21" s="229">
        <v>35</v>
      </c>
      <c r="CP21" s="229">
        <v>33</v>
      </c>
      <c r="CQ21" s="229">
        <v>32</v>
      </c>
      <c r="CR21" s="229">
        <v>40</v>
      </c>
      <c r="CS21" s="229">
        <v>33</v>
      </c>
      <c r="CT21" s="229">
        <v>35</v>
      </c>
      <c r="CU21" s="229">
        <v>34</v>
      </c>
      <c r="CV21" s="229">
        <v>23</v>
      </c>
      <c r="CW21" s="229">
        <v>31</v>
      </c>
      <c r="CX21" s="229">
        <v>27</v>
      </c>
      <c r="CY21" s="229">
        <v>30</v>
      </c>
      <c r="CZ21" s="229">
        <v>30</v>
      </c>
      <c r="DA21" s="229">
        <v>32</v>
      </c>
      <c r="DB21" s="229">
        <v>27</v>
      </c>
      <c r="DC21" s="229">
        <v>33</v>
      </c>
      <c r="DD21" s="229">
        <v>29</v>
      </c>
      <c r="DE21" s="229">
        <v>31</v>
      </c>
      <c r="DF21" s="229">
        <v>28</v>
      </c>
      <c r="DG21" s="229">
        <v>24</v>
      </c>
      <c r="DH21" s="229">
        <v>20</v>
      </c>
      <c r="DI21" s="229">
        <v>27</v>
      </c>
      <c r="DJ21" s="229">
        <v>29</v>
      </c>
      <c r="DK21" s="229">
        <v>25</v>
      </c>
      <c r="DL21" s="229">
        <v>29</v>
      </c>
      <c r="DM21" s="229">
        <v>28</v>
      </c>
      <c r="DN21" s="229">
        <v>29</v>
      </c>
      <c r="DO21" s="229">
        <v>34</v>
      </c>
      <c r="DP21" s="229">
        <v>28</v>
      </c>
      <c r="DQ21" s="229">
        <v>30</v>
      </c>
      <c r="DR21" s="229">
        <v>30</v>
      </c>
      <c r="DS21" s="229">
        <v>31</v>
      </c>
      <c r="DT21" s="229">
        <v>26</v>
      </c>
      <c r="DU21" s="229">
        <v>23</v>
      </c>
      <c r="DV21" s="229">
        <v>11</v>
      </c>
      <c r="DW21" s="229">
        <v>6</v>
      </c>
      <c r="DX21" s="229">
        <v>2</v>
      </c>
      <c r="DY21" s="229">
        <v>3</v>
      </c>
      <c r="DZ21" s="229">
        <v>9</v>
      </c>
      <c r="EA21" s="229">
        <v>8</v>
      </c>
      <c r="EB21" s="229">
        <v>7</v>
      </c>
      <c r="EC21" s="229">
        <v>8</v>
      </c>
      <c r="ED21" s="229">
        <v>7</v>
      </c>
      <c r="EE21" s="229">
        <v>12</v>
      </c>
      <c r="EF21" s="229">
        <v>9</v>
      </c>
      <c r="EG21" s="229">
        <v>11</v>
      </c>
      <c r="EH21" s="229">
        <v>10</v>
      </c>
      <c r="EI21" s="229">
        <v>14</v>
      </c>
      <c r="EJ21" s="229">
        <v>10</v>
      </c>
      <c r="EK21" s="229">
        <v>15</v>
      </c>
      <c r="EL21" s="229">
        <v>17</v>
      </c>
      <c r="EM21" s="229">
        <v>17</v>
      </c>
      <c r="EN21" s="229">
        <v>19</v>
      </c>
      <c r="EO21" s="229">
        <v>19</v>
      </c>
      <c r="EP21" s="229">
        <v>21</v>
      </c>
      <c r="EQ21" s="229">
        <v>24</v>
      </c>
      <c r="ER21" s="229">
        <v>17</v>
      </c>
      <c r="ES21" s="229">
        <v>13</v>
      </c>
      <c r="ET21" s="229">
        <v>0</v>
      </c>
      <c r="EU21" s="229">
        <v>0</v>
      </c>
      <c r="EV21" s="229">
        <v>0</v>
      </c>
      <c r="EW21" s="229">
        <v>2</v>
      </c>
      <c r="EX21" s="229">
        <v>1</v>
      </c>
      <c r="EY21" s="229">
        <v>1</v>
      </c>
      <c r="EZ21" s="229">
        <v>2</v>
      </c>
      <c r="FA21" s="229">
        <v>5</v>
      </c>
      <c r="FB21" s="229">
        <v>4</v>
      </c>
      <c r="FC21" s="229">
        <v>7</v>
      </c>
      <c r="FD21" s="229">
        <v>6</v>
      </c>
      <c r="FE21" s="229">
        <v>5</v>
      </c>
      <c r="FF21" s="229">
        <v>6</v>
      </c>
      <c r="FG21" s="229">
        <v>6</v>
      </c>
      <c r="FH21" s="229">
        <v>6</v>
      </c>
      <c r="FI21" s="229">
        <v>6</v>
      </c>
      <c r="FJ21" s="229">
        <v>7</v>
      </c>
      <c r="FK21" s="229">
        <v>8</v>
      </c>
      <c r="FL21" s="229">
        <v>6</v>
      </c>
      <c r="FM21" s="229">
        <v>7</v>
      </c>
      <c r="FN21" s="229">
        <v>5</v>
      </c>
      <c r="FO21" s="229">
        <v>3</v>
      </c>
      <c r="FP21" s="229">
        <v>4</v>
      </c>
      <c r="FQ21" s="236">
        <v>4</v>
      </c>
      <c r="FR21" s="236">
        <v>8</v>
      </c>
      <c r="FS21" s="236">
        <v>6</v>
      </c>
      <c r="FT21" s="236">
        <v>28</v>
      </c>
      <c r="FU21" s="236">
        <v>9</v>
      </c>
      <c r="FV21" s="236">
        <v>12</v>
      </c>
      <c r="FW21" s="236">
        <v>8</v>
      </c>
      <c r="FX21" s="236">
        <v>12</v>
      </c>
      <c r="FY21" s="236">
        <v>16</v>
      </c>
      <c r="FZ21" s="236">
        <v>17</v>
      </c>
      <c r="GA21" s="236">
        <v>13</v>
      </c>
      <c r="GB21" s="236">
        <v>14</v>
      </c>
      <c r="GC21" s="236">
        <v>17</v>
      </c>
      <c r="GD21" s="325">
        <f t="shared" si="0"/>
        <v>8</v>
      </c>
      <c r="GE21" s="325">
        <f t="shared" si="1"/>
        <v>31</v>
      </c>
      <c r="GF21" s="279">
        <f t="shared" si="2"/>
        <v>52</v>
      </c>
      <c r="GG21" s="279">
        <f t="shared" si="3"/>
        <v>71</v>
      </c>
      <c r="GH21" s="279">
        <f t="shared" si="4"/>
        <v>137</v>
      </c>
      <c r="GI21" s="226"/>
      <c r="GJ21" s="266"/>
    </row>
    <row r="22" spans="1:192">
      <c r="A22" s="171" t="str">
        <f>IF(I!$A$1=1,B22,C22)</f>
        <v>Вантажний</v>
      </c>
      <c r="B22" s="209" t="s">
        <v>72</v>
      </c>
      <c r="C22" s="209" t="s">
        <v>164</v>
      </c>
      <c r="D22" s="229">
        <v>16</v>
      </c>
      <c r="E22" s="229">
        <v>15</v>
      </c>
      <c r="F22" s="229">
        <v>17</v>
      </c>
      <c r="G22" s="229">
        <v>23</v>
      </c>
      <c r="H22" s="229">
        <v>22</v>
      </c>
      <c r="I22" s="229">
        <v>22</v>
      </c>
      <c r="J22" s="229">
        <v>23</v>
      </c>
      <c r="K22" s="229">
        <v>23</v>
      </c>
      <c r="L22" s="229">
        <v>23</v>
      </c>
      <c r="M22" s="229">
        <v>36</v>
      </c>
      <c r="N22" s="229">
        <v>36</v>
      </c>
      <c r="O22" s="229">
        <v>34</v>
      </c>
      <c r="P22" s="229">
        <v>8</v>
      </c>
      <c r="Q22" s="229">
        <v>10</v>
      </c>
      <c r="R22" s="229">
        <v>13</v>
      </c>
      <c r="S22" s="229">
        <v>15</v>
      </c>
      <c r="T22" s="229">
        <v>17</v>
      </c>
      <c r="U22" s="229">
        <v>13</v>
      </c>
      <c r="V22" s="229">
        <v>13</v>
      </c>
      <c r="W22" s="229">
        <v>13</v>
      </c>
      <c r="X22" s="229">
        <v>13</v>
      </c>
      <c r="Y22" s="229">
        <v>13</v>
      </c>
      <c r="Z22" s="229">
        <v>13</v>
      </c>
      <c r="AA22" s="229">
        <v>14</v>
      </c>
      <c r="AB22" s="229">
        <v>10</v>
      </c>
      <c r="AC22" s="229">
        <v>10</v>
      </c>
      <c r="AD22" s="229">
        <v>11</v>
      </c>
      <c r="AE22" s="229">
        <v>15</v>
      </c>
      <c r="AF22" s="229">
        <v>15</v>
      </c>
      <c r="AG22" s="229">
        <v>14</v>
      </c>
      <c r="AH22" s="229">
        <v>9</v>
      </c>
      <c r="AI22" s="229">
        <v>9</v>
      </c>
      <c r="AJ22" s="229">
        <v>10</v>
      </c>
      <c r="AK22" s="229">
        <v>25</v>
      </c>
      <c r="AL22" s="229">
        <v>25</v>
      </c>
      <c r="AM22" s="229">
        <v>27</v>
      </c>
      <c r="AN22" s="229">
        <v>16</v>
      </c>
      <c r="AO22" s="229">
        <v>16</v>
      </c>
      <c r="AP22" s="229">
        <v>16</v>
      </c>
      <c r="AQ22" s="229">
        <v>14</v>
      </c>
      <c r="AR22" s="229">
        <v>14</v>
      </c>
      <c r="AS22" s="229">
        <v>12</v>
      </c>
      <c r="AT22" s="229">
        <v>15</v>
      </c>
      <c r="AU22" s="229">
        <v>15</v>
      </c>
      <c r="AV22" s="229">
        <v>14</v>
      </c>
      <c r="AW22" s="229">
        <v>15</v>
      </c>
      <c r="AX22" s="229">
        <v>15</v>
      </c>
      <c r="AY22" s="229">
        <v>14</v>
      </c>
      <c r="AZ22" s="229">
        <v>8</v>
      </c>
      <c r="BA22" s="229">
        <v>8</v>
      </c>
      <c r="BB22" s="229">
        <v>7</v>
      </c>
      <c r="BC22" s="229">
        <v>7</v>
      </c>
      <c r="BD22" s="229">
        <v>7</v>
      </c>
      <c r="BE22" s="229">
        <v>6</v>
      </c>
      <c r="BF22" s="229">
        <v>10</v>
      </c>
      <c r="BG22" s="229">
        <v>10</v>
      </c>
      <c r="BH22" s="229">
        <v>9</v>
      </c>
      <c r="BI22" s="229">
        <v>8</v>
      </c>
      <c r="BJ22" s="229">
        <v>8</v>
      </c>
      <c r="BK22" s="229">
        <v>8</v>
      </c>
      <c r="BL22" s="229">
        <v>5</v>
      </c>
      <c r="BM22" s="229">
        <v>5</v>
      </c>
      <c r="BN22" s="229">
        <v>5</v>
      </c>
      <c r="BO22" s="229">
        <v>5</v>
      </c>
      <c r="BP22" s="229">
        <v>5</v>
      </c>
      <c r="BQ22" s="229">
        <v>6</v>
      </c>
      <c r="BR22" s="229">
        <v>4</v>
      </c>
      <c r="BS22" s="229">
        <v>4</v>
      </c>
      <c r="BT22" s="229">
        <v>3</v>
      </c>
      <c r="BU22" s="229">
        <v>7</v>
      </c>
      <c r="BV22" s="229">
        <v>7</v>
      </c>
      <c r="BW22" s="229">
        <v>8</v>
      </c>
      <c r="BX22" s="229">
        <v>7</v>
      </c>
      <c r="BY22" s="229">
        <v>7</v>
      </c>
      <c r="BZ22" s="229">
        <v>6</v>
      </c>
      <c r="CA22" s="229">
        <v>6</v>
      </c>
      <c r="CB22" s="229">
        <v>6</v>
      </c>
      <c r="CC22" s="229">
        <v>7</v>
      </c>
      <c r="CD22" s="229">
        <v>10</v>
      </c>
      <c r="CE22" s="229">
        <v>10</v>
      </c>
      <c r="CF22" s="229">
        <v>9</v>
      </c>
      <c r="CG22" s="229">
        <v>9</v>
      </c>
      <c r="CH22" s="229">
        <v>9</v>
      </c>
      <c r="CI22" s="229">
        <v>10</v>
      </c>
      <c r="CJ22" s="229">
        <v>10</v>
      </c>
      <c r="CK22" s="229">
        <v>10</v>
      </c>
      <c r="CL22" s="229">
        <v>10</v>
      </c>
      <c r="CM22" s="229">
        <v>7</v>
      </c>
      <c r="CN22" s="229">
        <v>7</v>
      </c>
      <c r="CO22" s="229">
        <v>6</v>
      </c>
      <c r="CP22" s="229">
        <v>10</v>
      </c>
      <c r="CQ22" s="229">
        <v>10</v>
      </c>
      <c r="CR22" s="229">
        <v>9</v>
      </c>
      <c r="CS22" s="229">
        <v>4</v>
      </c>
      <c r="CT22" s="229">
        <v>4</v>
      </c>
      <c r="CU22" s="229">
        <v>4</v>
      </c>
      <c r="CV22" s="229">
        <v>5</v>
      </c>
      <c r="CW22" s="229">
        <v>5</v>
      </c>
      <c r="CX22" s="229">
        <v>5</v>
      </c>
      <c r="CY22" s="229">
        <v>8</v>
      </c>
      <c r="CZ22" s="229">
        <v>8</v>
      </c>
      <c r="DA22" s="229">
        <v>8</v>
      </c>
      <c r="DB22" s="229">
        <v>5</v>
      </c>
      <c r="DC22" s="229">
        <v>5</v>
      </c>
      <c r="DD22" s="229">
        <v>6</v>
      </c>
      <c r="DE22" s="229">
        <v>7</v>
      </c>
      <c r="DF22" s="229">
        <v>7</v>
      </c>
      <c r="DG22" s="229">
        <v>8</v>
      </c>
      <c r="DH22" s="229">
        <v>7</v>
      </c>
      <c r="DI22" s="229">
        <v>7</v>
      </c>
      <c r="DJ22" s="229">
        <v>6</v>
      </c>
      <c r="DK22" s="229">
        <v>6</v>
      </c>
      <c r="DL22" s="229">
        <v>6</v>
      </c>
      <c r="DM22" s="229">
        <v>6</v>
      </c>
      <c r="DN22" s="229">
        <v>9</v>
      </c>
      <c r="DO22" s="229">
        <v>9</v>
      </c>
      <c r="DP22" s="229">
        <v>9</v>
      </c>
      <c r="DQ22" s="229">
        <v>7</v>
      </c>
      <c r="DR22" s="229">
        <v>7</v>
      </c>
      <c r="DS22" s="229">
        <v>7</v>
      </c>
      <c r="DT22" s="229">
        <v>6</v>
      </c>
      <c r="DU22" s="229">
        <v>6</v>
      </c>
      <c r="DV22" s="229">
        <v>7</v>
      </c>
      <c r="DW22" s="229">
        <v>7</v>
      </c>
      <c r="DX22" s="229">
        <v>7</v>
      </c>
      <c r="DY22" s="229">
        <v>7</v>
      </c>
      <c r="DZ22" s="229">
        <v>7</v>
      </c>
      <c r="EA22" s="229">
        <v>7</v>
      </c>
      <c r="EB22" s="229">
        <v>8</v>
      </c>
      <c r="EC22" s="229">
        <v>9</v>
      </c>
      <c r="ED22" s="229">
        <v>9</v>
      </c>
      <c r="EE22" s="229">
        <v>10</v>
      </c>
      <c r="EF22" s="229">
        <v>12</v>
      </c>
      <c r="EG22" s="229">
        <v>12</v>
      </c>
      <c r="EH22" s="229">
        <v>13</v>
      </c>
      <c r="EI22" s="229">
        <v>15</v>
      </c>
      <c r="EJ22" s="229">
        <v>15</v>
      </c>
      <c r="EK22" s="229">
        <v>14</v>
      </c>
      <c r="EL22" s="229">
        <v>13</v>
      </c>
      <c r="EM22" s="229">
        <v>13</v>
      </c>
      <c r="EN22" s="229">
        <v>13</v>
      </c>
      <c r="EO22" s="229">
        <v>11</v>
      </c>
      <c r="EP22" s="229">
        <v>23</v>
      </c>
      <c r="EQ22" s="229">
        <v>26</v>
      </c>
      <c r="ER22" s="229">
        <v>32</v>
      </c>
      <c r="ES22" s="229">
        <v>29</v>
      </c>
      <c r="ET22" s="229">
        <v>2</v>
      </c>
      <c r="EU22" s="229">
        <v>11</v>
      </c>
      <c r="EV22" s="229">
        <v>12</v>
      </c>
      <c r="EW22" s="229">
        <v>12</v>
      </c>
      <c r="EX22" s="229">
        <v>10</v>
      </c>
      <c r="EY22" s="229">
        <v>10</v>
      </c>
      <c r="EZ22" s="229">
        <v>9</v>
      </c>
      <c r="FA22" s="229">
        <v>12</v>
      </c>
      <c r="FB22" s="229">
        <v>12</v>
      </c>
      <c r="FC22" s="229">
        <v>12</v>
      </c>
      <c r="FD22" s="229">
        <v>9</v>
      </c>
      <c r="FE22" s="229">
        <v>15</v>
      </c>
      <c r="FF22" s="229">
        <v>9</v>
      </c>
      <c r="FG22" s="229">
        <v>7</v>
      </c>
      <c r="FH22" s="229">
        <v>9</v>
      </c>
      <c r="FI22" s="229">
        <v>7</v>
      </c>
      <c r="FJ22" s="229">
        <v>10</v>
      </c>
      <c r="FK22" s="229">
        <v>10</v>
      </c>
      <c r="FL22" s="229">
        <v>10</v>
      </c>
      <c r="FM22" s="229">
        <v>8</v>
      </c>
      <c r="FN22" s="229">
        <v>9</v>
      </c>
      <c r="FO22" s="229">
        <v>9</v>
      </c>
      <c r="FP22" s="229">
        <v>14</v>
      </c>
      <c r="FQ22" s="236">
        <v>11</v>
      </c>
      <c r="FR22" s="236">
        <v>18</v>
      </c>
      <c r="FS22" s="236">
        <v>15</v>
      </c>
      <c r="FT22" s="236">
        <v>14</v>
      </c>
      <c r="FU22" s="236">
        <v>11</v>
      </c>
      <c r="FV22" s="236">
        <v>10</v>
      </c>
      <c r="FW22" s="236">
        <v>14</v>
      </c>
      <c r="FX22" s="236">
        <v>12</v>
      </c>
      <c r="FY22" s="236">
        <v>14</v>
      </c>
      <c r="FZ22" s="236">
        <v>15</v>
      </c>
      <c r="GA22" s="236">
        <v>17</v>
      </c>
      <c r="GB22" s="236">
        <v>13</v>
      </c>
      <c r="GC22" s="236">
        <v>18</v>
      </c>
      <c r="GD22" s="325">
        <f t="shared" si="0"/>
        <v>25</v>
      </c>
      <c r="GE22" s="325">
        <f t="shared" si="1"/>
        <v>31</v>
      </c>
      <c r="GF22" s="279">
        <f t="shared" si="2"/>
        <v>163</v>
      </c>
      <c r="GG22" s="279">
        <f t="shared" si="3"/>
        <v>112</v>
      </c>
      <c r="GH22" s="279">
        <f t="shared" si="4"/>
        <v>165</v>
      </c>
      <c r="GI22" s="226"/>
      <c r="GJ22" s="266"/>
    </row>
    <row r="23" spans="1:192">
      <c r="A23" s="171" t="str">
        <f>IF(I!$A$1=1,B23,C23)</f>
        <v>Інший</v>
      </c>
      <c r="B23" s="209" t="s">
        <v>73</v>
      </c>
      <c r="C23" s="209" t="s">
        <v>165</v>
      </c>
      <c r="D23" s="229">
        <v>22</v>
      </c>
      <c r="E23" s="229">
        <v>18</v>
      </c>
      <c r="F23" s="229">
        <v>35</v>
      </c>
      <c r="G23" s="229">
        <v>44</v>
      </c>
      <c r="H23" s="229">
        <v>39</v>
      </c>
      <c r="I23" s="229">
        <v>50</v>
      </c>
      <c r="J23" s="229">
        <v>39</v>
      </c>
      <c r="K23" s="229">
        <v>42</v>
      </c>
      <c r="L23" s="229">
        <v>41</v>
      </c>
      <c r="M23" s="229">
        <v>48</v>
      </c>
      <c r="N23" s="229">
        <v>42</v>
      </c>
      <c r="O23" s="229">
        <v>42</v>
      </c>
      <c r="P23" s="229">
        <v>32</v>
      </c>
      <c r="Q23" s="229">
        <v>33</v>
      </c>
      <c r="R23" s="229">
        <v>42</v>
      </c>
      <c r="S23" s="229">
        <v>48</v>
      </c>
      <c r="T23" s="229">
        <v>53</v>
      </c>
      <c r="U23" s="229">
        <v>55</v>
      </c>
      <c r="V23" s="229">
        <v>73</v>
      </c>
      <c r="W23" s="229">
        <v>53</v>
      </c>
      <c r="X23" s="229">
        <v>49</v>
      </c>
      <c r="Y23" s="229">
        <v>46</v>
      </c>
      <c r="Z23" s="229">
        <v>57</v>
      </c>
      <c r="AA23" s="229">
        <v>56</v>
      </c>
      <c r="AB23" s="229">
        <v>29</v>
      </c>
      <c r="AC23" s="229">
        <v>48</v>
      </c>
      <c r="AD23" s="229">
        <v>45</v>
      </c>
      <c r="AE23" s="229">
        <v>54</v>
      </c>
      <c r="AF23" s="229">
        <v>57</v>
      </c>
      <c r="AG23" s="229">
        <v>45</v>
      </c>
      <c r="AH23" s="229">
        <v>54</v>
      </c>
      <c r="AI23" s="229">
        <v>48</v>
      </c>
      <c r="AJ23" s="229">
        <v>58</v>
      </c>
      <c r="AK23" s="229">
        <v>44</v>
      </c>
      <c r="AL23" s="229">
        <v>47</v>
      </c>
      <c r="AM23" s="229">
        <v>54</v>
      </c>
      <c r="AN23" s="229">
        <v>40</v>
      </c>
      <c r="AO23" s="229">
        <v>37</v>
      </c>
      <c r="AP23" s="229">
        <v>48</v>
      </c>
      <c r="AQ23" s="229">
        <v>44</v>
      </c>
      <c r="AR23" s="229">
        <v>52</v>
      </c>
      <c r="AS23" s="229">
        <v>59</v>
      </c>
      <c r="AT23" s="229">
        <v>71</v>
      </c>
      <c r="AU23" s="229">
        <v>68</v>
      </c>
      <c r="AV23" s="229">
        <v>76</v>
      </c>
      <c r="AW23" s="229">
        <v>62</v>
      </c>
      <c r="AX23" s="229">
        <v>64</v>
      </c>
      <c r="AY23" s="229">
        <v>67</v>
      </c>
      <c r="AZ23" s="229">
        <v>38</v>
      </c>
      <c r="BA23" s="229">
        <v>27</v>
      </c>
      <c r="BB23" s="229">
        <v>37</v>
      </c>
      <c r="BC23" s="229">
        <v>25</v>
      </c>
      <c r="BD23" s="229">
        <v>27</v>
      </c>
      <c r="BE23" s="229">
        <v>30</v>
      </c>
      <c r="BF23" s="229">
        <v>43</v>
      </c>
      <c r="BG23" s="229">
        <v>33</v>
      </c>
      <c r="BH23" s="229">
        <v>34</v>
      </c>
      <c r="BI23" s="229">
        <v>37</v>
      </c>
      <c r="BJ23" s="229">
        <v>24</v>
      </c>
      <c r="BK23" s="229">
        <v>24</v>
      </c>
      <c r="BL23" s="229">
        <v>25</v>
      </c>
      <c r="BM23" s="229">
        <v>25</v>
      </c>
      <c r="BN23" s="229">
        <v>18</v>
      </c>
      <c r="BO23" s="229">
        <v>28</v>
      </c>
      <c r="BP23" s="229">
        <v>24</v>
      </c>
      <c r="BQ23" s="229">
        <v>33</v>
      </c>
      <c r="BR23" s="229">
        <v>36</v>
      </c>
      <c r="BS23" s="229">
        <v>27</v>
      </c>
      <c r="BT23" s="229">
        <v>30</v>
      </c>
      <c r="BU23" s="229">
        <v>27</v>
      </c>
      <c r="BV23" s="229">
        <v>23</v>
      </c>
      <c r="BW23" s="229">
        <v>20</v>
      </c>
      <c r="BX23" s="229">
        <v>20</v>
      </c>
      <c r="BY23" s="229">
        <v>21</v>
      </c>
      <c r="BZ23" s="229">
        <v>21</v>
      </c>
      <c r="CA23" s="229">
        <v>17</v>
      </c>
      <c r="CB23" s="229">
        <v>21</v>
      </c>
      <c r="CC23" s="229">
        <v>28</v>
      </c>
      <c r="CD23" s="229">
        <v>30</v>
      </c>
      <c r="CE23" s="229">
        <v>29</v>
      </c>
      <c r="CF23" s="229">
        <v>27</v>
      </c>
      <c r="CG23" s="229">
        <v>24</v>
      </c>
      <c r="CH23" s="229">
        <v>21</v>
      </c>
      <c r="CI23" s="229">
        <v>23</v>
      </c>
      <c r="CJ23" s="229">
        <v>23</v>
      </c>
      <c r="CK23" s="229">
        <v>20</v>
      </c>
      <c r="CL23" s="229">
        <v>25</v>
      </c>
      <c r="CM23" s="229">
        <v>21</v>
      </c>
      <c r="CN23" s="229">
        <v>23</v>
      </c>
      <c r="CO23" s="229">
        <v>28</v>
      </c>
      <c r="CP23" s="229">
        <v>32</v>
      </c>
      <c r="CQ23" s="229">
        <v>26</v>
      </c>
      <c r="CR23" s="229">
        <v>29</v>
      </c>
      <c r="CS23" s="229">
        <v>26</v>
      </c>
      <c r="CT23" s="229">
        <v>20</v>
      </c>
      <c r="CU23" s="229">
        <v>17</v>
      </c>
      <c r="CV23" s="229">
        <v>22</v>
      </c>
      <c r="CW23" s="229">
        <v>24</v>
      </c>
      <c r="CX23" s="229">
        <v>23</v>
      </c>
      <c r="CY23" s="229">
        <v>26</v>
      </c>
      <c r="CZ23" s="229">
        <v>32</v>
      </c>
      <c r="DA23" s="229">
        <v>29</v>
      </c>
      <c r="DB23" s="229">
        <v>39</v>
      </c>
      <c r="DC23" s="229">
        <v>39</v>
      </c>
      <c r="DD23" s="229">
        <v>29</v>
      </c>
      <c r="DE23" s="229">
        <v>37</v>
      </c>
      <c r="DF23" s="229">
        <v>35</v>
      </c>
      <c r="DG23" s="229">
        <v>18</v>
      </c>
      <c r="DH23" s="229">
        <v>28</v>
      </c>
      <c r="DI23" s="229">
        <v>28</v>
      </c>
      <c r="DJ23" s="229">
        <v>28</v>
      </c>
      <c r="DK23" s="229">
        <v>27</v>
      </c>
      <c r="DL23" s="229">
        <v>44</v>
      </c>
      <c r="DM23" s="229">
        <v>39</v>
      </c>
      <c r="DN23" s="229">
        <v>48</v>
      </c>
      <c r="DO23" s="229">
        <v>41</v>
      </c>
      <c r="DP23" s="229">
        <v>48</v>
      </c>
      <c r="DQ23" s="229">
        <v>38</v>
      </c>
      <c r="DR23" s="229">
        <v>29</v>
      </c>
      <c r="DS23" s="229">
        <v>30</v>
      </c>
      <c r="DT23" s="229">
        <v>36</v>
      </c>
      <c r="DU23" s="229">
        <v>28</v>
      </c>
      <c r="DV23" s="229">
        <v>11</v>
      </c>
      <c r="DW23" s="229">
        <v>4</v>
      </c>
      <c r="DX23" s="229">
        <v>7</v>
      </c>
      <c r="DY23" s="229">
        <v>7</v>
      </c>
      <c r="DZ23" s="229">
        <v>11</v>
      </c>
      <c r="EA23" s="229">
        <v>12</v>
      </c>
      <c r="EB23" s="229">
        <v>14</v>
      </c>
      <c r="EC23" s="229">
        <v>12</v>
      </c>
      <c r="ED23" s="229">
        <v>8</v>
      </c>
      <c r="EE23" s="229">
        <v>12</v>
      </c>
      <c r="EF23" s="229">
        <v>10</v>
      </c>
      <c r="EG23" s="229">
        <v>11</v>
      </c>
      <c r="EH23" s="229">
        <v>14</v>
      </c>
      <c r="EI23" s="229">
        <v>19</v>
      </c>
      <c r="EJ23" s="229">
        <v>22</v>
      </c>
      <c r="EK23" s="229">
        <v>29</v>
      </c>
      <c r="EL23" s="229">
        <v>34</v>
      </c>
      <c r="EM23" s="229">
        <v>34</v>
      </c>
      <c r="EN23" s="229">
        <v>31</v>
      </c>
      <c r="EO23" s="229">
        <v>28</v>
      </c>
      <c r="EP23" s="229">
        <v>23</v>
      </c>
      <c r="EQ23" s="229">
        <v>23</v>
      </c>
      <c r="ER23" s="229">
        <v>18</v>
      </c>
      <c r="ES23" s="229">
        <v>14</v>
      </c>
      <c r="ET23" s="229">
        <v>1</v>
      </c>
      <c r="EU23" s="229">
        <v>3</v>
      </c>
      <c r="EV23" s="229">
        <v>2</v>
      </c>
      <c r="EW23" s="229">
        <v>1</v>
      </c>
      <c r="EX23" s="229">
        <v>2</v>
      </c>
      <c r="EY23" s="229">
        <v>2</v>
      </c>
      <c r="EZ23" s="229">
        <v>4</v>
      </c>
      <c r="FA23" s="229">
        <v>6</v>
      </c>
      <c r="FB23" s="229">
        <v>4</v>
      </c>
      <c r="FC23" s="229">
        <v>4</v>
      </c>
      <c r="FD23" s="229">
        <v>2</v>
      </c>
      <c r="FE23" s="229">
        <v>3</v>
      </c>
      <c r="FF23" s="229">
        <v>6</v>
      </c>
      <c r="FG23" s="229">
        <v>4</v>
      </c>
      <c r="FH23" s="229">
        <v>4</v>
      </c>
      <c r="FI23" s="229">
        <v>3</v>
      </c>
      <c r="FJ23" s="229">
        <v>3</v>
      </c>
      <c r="FK23" s="229">
        <v>3</v>
      </c>
      <c r="FL23" s="229">
        <v>4</v>
      </c>
      <c r="FM23" s="229">
        <v>4</v>
      </c>
      <c r="FN23" s="229">
        <v>4</v>
      </c>
      <c r="FO23" s="229">
        <v>5</v>
      </c>
      <c r="FP23" s="229">
        <v>3</v>
      </c>
      <c r="FQ23" s="236">
        <v>4</v>
      </c>
      <c r="FR23" s="236">
        <v>3</v>
      </c>
      <c r="FS23" s="236">
        <v>4</v>
      </c>
      <c r="FT23" s="236">
        <v>5</v>
      </c>
      <c r="FU23" s="236">
        <v>3</v>
      </c>
      <c r="FV23" s="236">
        <v>4</v>
      </c>
      <c r="FW23" s="236">
        <v>4</v>
      </c>
      <c r="FX23" s="236">
        <v>6</v>
      </c>
      <c r="FY23" s="236">
        <v>5</v>
      </c>
      <c r="FZ23" s="236">
        <v>5</v>
      </c>
      <c r="GA23" s="236">
        <v>5</v>
      </c>
      <c r="GB23" s="236">
        <v>4</v>
      </c>
      <c r="GC23" s="236">
        <v>5</v>
      </c>
      <c r="GD23" s="325">
        <f t="shared" si="0"/>
        <v>7</v>
      </c>
      <c r="GE23" s="325">
        <f t="shared" si="1"/>
        <v>9</v>
      </c>
      <c r="GF23" s="279">
        <f t="shared" si="2"/>
        <v>61</v>
      </c>
      <c r="GG23" s="279">
        <f t="shared" si="3"/>
        <v>45</v>
      </c>
      <c r="GH23" s="279">
        <f t="shared" si="4"/>
        <v>51</v>
      </c>
      <c r="GI23" s="226"/>
      <c r="GJ23" s="266"/>
    </row>
    <row r="24" spans="1:192">
      <c r="A24" s="172" t="str">
        <f>IF(I!$A$1=1,B24,C24)</f>
        <v>Залізничний транспорт</v>
      </c>
      <c r="B24" s="210" t="s">
        <v>76</v>
      </c>
      <c r="C24" s="210" t="s">
        <v>168</v>
      </c>
      <c r="D24" s="229">
        <v>96</v>
      </c>
      <c r="E24" s="229">
        <v>96</v>
      </c>
      <c r="F24" s="229">
        <v>96</v>
      </c>
      <c r="G24" s="229">
        <v>116</v>
      </c>
      <c r="H24" s="229">
        <v>116</v>
      </c>
      <c r="I24" s="229">
        <v>115</v>
      </c>
      <c r="J24" s="229">
        <v>149</v>
      </c>
      <c r="K24" s="229">
        <v>149</v>
      </c>
      <c r="L24" s="229">
        <v>148</v>
      </c>
      <c r="M24" s="229">
        <v>135</v>
      </c>
      <c r="N24" s="229">
        <v>135</v>
      </c>
      <c r="O24" s="229">
        <v>136</v>
      </c>
      <c r="P24" s="229">
        <v>82</v>
      </c>
      <c r="Q24" s="229">
        <v>85</v>
      </c>
      <c r="R24" s="229">
        <v>86</v>
      </c>
      <c r="S24" s="229">
        <v>108</v>
      </c>
      <c r="T24" s="229">
        <v>110</v>
      </c>
      <c r="U24" s="229">
        <v>113</v>
      </c>
      <c r="V24" s="229">
        <v>133</v>
      </c>
      <c r="W24" s="229">
        <v>140</v>
      </c>
      <c r="X24" s="229">
        <v>128</v>
      </c>
      <c r="Y24" s="229">
        <v>131</v>
      </c>
      <c r="Z24" s="229">
        <v>131</v>
      </c>
      <c r="AA24" s="229">
        <v>132</v>
      </c>
      <c r="AB24" s="229">
        <v>116</v>
      </c>
      <c r="AC24" s="229">
        <v>116</v>
      </c>
      <c r="AD24" s="229">
        <v>119</v>
      </c>
      <c r="AE24" s="229">
        <v>143</v>
      </c>
      <c r="AF24" s="229">
        <v>143</v>
      </c>
      <c r="AG24" s="229">
        <v>148</v>
      </c>
      <c r="AH24" s="229">
        <v>133</v>
      </c>
      <c r="AI24" s="229">
        <v>133</v>
      </c>
      <c r="AJ24" s="229">
        <v>138</v>
      </c>
      <c r="AK24" s="229">
        <v>106</v>
      </c>
      <c r="AL24" s="229">
        <v>106</v>
      </c>
      <c r="AM24" s="229">
        <v>108</v>
      </c>
      <c r="AN24" s="229">
        <v>91</v>
      </c>
      <c r="AO24" s="229">
        <v>91</v>
      </c>
      <c r="AP24" s="229">
        <v>98</v>
      </c>
      <c r="AQ24" s="229">
        <v>113</v>
      </c>
      <c r="AR24" s="229">
        <v>116</v>
      </c>
      <c r="AS24" s="229">
        <v>120</v>
      </c>
      <c r="AT24" s="229">
        <v>141</v>
      </c>
      <c r="AU24" s="229">
        <v>139</v>
      </c>
      <c r="AV24" s="229">
        <v>142</v>
      </c>
      <c r="AW24" s="229">
        <v>126</v>
      </c>
      <c r="AX24" s="229">
        <v>127</v>
      </c>
      <c r="AY24" s="229">
        <v>127</v>
      </c>
      <c r="AZ24" s="229">
        <v>93</v>
      </c>
      <c r="BA24" s="229">
        <v>93</v>
      </c>
      <c r="BB24" s="229">
        <v>98</v>
      </c>
      <c r="BC24" s="229">
        <v>83</v>
      </c>
      <c r="BD24" s="229">
        <v>85</v>
      </c>
      <c r="BE24" s="229">
        <v>88</v>
      </c>
      <c r="BF24" s="229">
        <v>79</v>
      </c>
      <c r="BG24" s="229">
        <v>77</v>
      </c>
      <c r="BH24" s="229">
        <v>81</v>
      </c>
      <c r="BI24" s="229">
        <v>74</v>
      </c>
      <c r="BJ24" s="229">
        <v>75</v>
      </c>
      <c r="BK24" s="229">
        <v>74</v>
      </c>
      <c r="BL24" s="229">
        <v>49</v>
      </c>
      <c r="BM24" s="229">
        <v>49</v>
      </c>
      <c r="BN24" s="229">
        <v>48</v>
      </c>
      <c r="BO24" s="229">
        <v>34</v>
      </c>
      <c r="BP24" s="229">
        <v>34</v>
      </c>
      <c r="BQ24" s="229">
        <v>33</v>
      </c>
      <c r="BR24" s="229">
        <v>39</v>
      </c>
      <c r="BS24" s="229">
        <v>39</v>
      </c>
      <c r="BT24" s="229">
        <v>40</v>
      </c>
      <c r="BU24" s="229">
        <v>39</v>
      </c>
      <c r="BV24" s="229">
        <v>39</v>
      </c>
      <c r="BW24" s="229">
        <v>41</v>
      </c>
      <c r="BX24" s="229">
        <v>27</v>
      </c>
      <c r="BY24" s="229">
        <v>27</v>
      </c>
      <c r="BZ24" s="229">
        <v>26</v>
      </c>
      <c r="CA24" s="229">
        <v>31</v>
      </c>
      <c r="CB24" s="229">
        <v>31</v>
      </c>
      <c r="CC24" s="229">
        <v>31</v>
      </c>
      <c r="CD24" s="229">
        <v>42</v>
      </c>
      <c r="CE24" s="229">
        <v>42</v>
      </c>
      <c r="CF24" s="229">
        <v>45</v>
      </c>
      <c r="CG24" s="229">
        <v>39</v>
      </c>
      <c r="CH24" s="229">
        <v>39</v>
      </c>
      <c r="CI24" s="229">
        <v>42</v>
      </c>
      <c r="CJ24" s="229">
        <v>42</v>
      </c>
      <c r="CK24" s="229">
        <v>42</v>
      </c>
      <c r="CL24" s="229">
        <v>43</v>
      </c>
      <c r="CM24" s="229">
        <v>35</v>
      </c>
      <c r="CN24" s="229">
        <v>35</v>
      </c>
      <c r="CO24" s="229">
        <v>36</v>
      </c>
      <c r="CP24" s="229">
        <v>42</v>
      </c>
      <c r="CQ24" s="229">
        <v>42</v>
      </c>
      <c r="CR24" s="229">
        <v>40</v>
      </c>
      <c r="CS24" s="229">
        <v>45</v>
      </c>
      <c r="CT24" s="229">
        <v>45</v>
      </c>
      <c r="CU24" s="229">
        <v>48</v>
      </c>
      <c r="CV24" s="229">
        <v>43</v>
      </c>
      <c r="CW24" s="229">
        <v>43</v>
      </c>
      <c r="CX24" s="229">
        <v>44</v>
      </c>
      <c r="CY24" s="229">
        <v>40</v>
      </c>
      <c r="CZ24" s="229">
        <v>40</v>
      </c>
      <c r="DA24" s="229">
        <v>41</v>
      </c>
      <c r="DB24" s="229">
        <v>48</v>
      </c>
      <c r="DC24" s="229">
        <v>48</v>
      </c>
      <c r="DD24" s="229">
        <v>47</v>
      </c>
      <c r="DE24" s="229">
        <v>46</v>
      </c>
      <c r="DF24" s="229">
        <v>46</v>
      </c>
      <c r="DG24" s="229">
        <v>46</v>
      </c>
      <c r="DH24" s="229">
        <v>40</v>
      </c>
      <c r="DI24" s="229">
        <v>40</v>
      </c>
      <c r="DJ24" s="229">
        <v>41</v>
      </c>
      <c r="DK24" s="229">
        <v>37</v>
      </c>
      <c r="DL24" s="229">
        <v>37</v>
      </c>
      <c r="DM24" s="229">
        <v>36</v>
      </c>
      <c r="DN24" s="229">
        <v>37</v>
      </c>
      <c r="DO24" s="229">
        <v>37</v>
      </c>
      <c r="DP24" s="229">
        <v>37</v>
      </c>
      <c r="DQ24" s="229">
        <v>42</v>
      </c>
      <c r="DR24" s="229">
        <v>42</v>
      </c>
      <c r="DS24" s="229">
        <v>44</v>
      </c>
      <c r="DT24" s="229">
        <v>29</v>
      </c>
      <c r="DU24" s="229">
        <v>29</v>
      </c>
      <c r="DV24" s="229">
        <v>31</v>
      </c>
      <c r="DW24" s="229">
        <v>25</v>
      </c>
      <c r="DX24" s="229">
        <v>25</v>
      </c>
      <c r="DY24" s="229">
        <v>26</v>
      </c>
      <c r="DZ24" s="229">
        <v>28</v>
      </c>
      <c r="EA24" s="229">
        <v>28</v>
      </c>
      <c r="EB24" s="229">
        <v>28</v>
      </c>
      <c r="EC24" s="229">
        <v>32</v>
      </c>
      <c r="ED24" s="229">
        <v>32</v>
      </c>
      <c r="EE24" s="229">
        <v>32</v>
      </c>
      <c r="EF24" s="229">
        <v>27</v>
      </c>
      <c r="EG24" s="229">
        <v>27</v>
      </c>
      <c r="EH24" s="229">
        <v>28</v>
      </c>
      <c r="EI24" s="229">
        <v>31</v>
      </c>
      <c r="EJ24" s="229">
        <v>31</v>
      </c>
      <c r="EK24" s="229">
        <v>30</v>
      </c>
      <c r="EL24" s="229">
        <v>37</v>
      </c>
      <c r="EM24" s="229">
        <v>40</v>
      </c>
      <c r="EN24" s="229">
        <v>42</v>
      </c>
      <c r="EO24" s="229">
        <v>46</v>
      </c>
      <c r="EP24" s="229">
        <v>45</v>
      </c>
      <c r="EQ24" s="229">
        <v>45</v>
      </c>
      <c r="ER24" s="229">
        <v>45</v>
      </c>
      <c r="ES24" s="229">
        <v>40</v>
      </c>
      <c r="ET24" s="229">
        <v>2</v>
      </c>
      <c r="EU24" s="229">
        <v>14</v>
      </c>
      <c r="EV24" s="229">
        <v>15</v>
      </c>
      <c r="EW24" s="229">
        <v>16</v>
      </c>
      <c r="EX24" s="229">
        <v>22</v>
      </c>
      <c r="EY24" s="229">
        <v>22</v>
      </c>
      <c r="EZ24" s="229">
        <v>23</v>
      </c>
      <c r="FA24" s="229">
        <v>30</v>
      </c>
      <c r="FB24" s="229">
        <v>30</v>
      </c>
      <c r="FC24" s="229">
        <v>31</v>
      </c>
      <c r="FD24" s="229">
        <v>36</v>
      </c>
      <c r="FE24" s="229">
        <v>32</v>
      </c>
      <c r="FF24" s="229">
        <v>29</v>
      </c>
      <c r="FG24" s="229">
        <v>28</v>
      </c>
      <c r="FH24" s="229">
        <v>24</v>
      </c>
      <c r="FI24" s="229">
        <v>26</v>
      </c>
      <c r="FJ24" s="229">
        <v>33</v>
      </c>
      <c r="FK24" s="229">
        <v>34</v>
      </c>
      <c r="FL24" s="229">
        <v>40</v>
      </c>
      <c r="FM24" s="229">
        <v>40</v>
      </c>
      <c r="FN24" s="229">
        <v>37</v>
      </c>
      <c r="FO24" s="229">
        <v>45</v>
      </c>
      <c r="FP24" s="229">
        <v>46</v>
      </c>
      <c r="FQ24" s="236">
        <v>45</v>
      </c>
      <c r="FR24" s="236">
        <v>44</v>
      </c>
      <c r="FS24" s="236">
        <v>30</v>
      </c>
      <c r="FT24" s="236">
        <v>41</v>
      </c>
      <c r="FU24" s="236">
        <v>27</v>
      </c>
      <c r="FV24" s="236">
        <v>28</v>
      </c>
      <c r="FW24" s="236">
        <v>34</v>
      </c>
      <c r="FX24" s="236">
        <v>39</v>
      </c>
      <c r="FY24" s="236">
        <v>29</v>
      </c>
      <c r="FZ24" s="236">
        <v>29</v>
      </c>
      <c r="GA24" s="236">
        <v>25</v>
      </c>
      <c r="GB24" s="236">
        <v>19</v>
      </c>
      <c r="GC24" s="236">
        <v>27</v>
      </c>
      <c r="GD24" s="325">
        <f t="shared" si="0"/>
        <v>91</v>
      </c>
      <c r="GE24" s="325">
        <f t="shared" si="1"/>
        <v>46</v>
      </c>
      <c r="GF24" s="279">
        <f t="shared" si="2"/>
        <v>290</v>
      </c>
      <c r="GG24" s="279">
        <f t="shared" si="3"/>
        <v>404</v>
      </c>
      <c r="GH24" s="279">
        <f t="shared" si="4"/>
        <v>417</v>
      </c>
      <c r="GI24" s="226"/>
      <c r="GJ24" s="266"/>
    </row>
    <row r="25" spans="1:192">
      <c r="A25" s="171" t="str">
        <f>IF(I!$A$1=1,B25,C25)</f>
        <v>Пасажирський</v>
      </c>
      <c r="B25" s="209" t="s">
        <v>71</v>
      </c>
      <c r="C25" s="209" t="s">
        <v>163</v>
      </c>
      <c r="D25" s="229">
        <v>8</v>
      </c>
      <c r="E25" s="229">
        <v>8</v>
      </c>
      <c r="F25" s="229">
        <v>9</v>
      </c>
      <c r="G25" s="229">
        <v>10</v>
      </c>
      <c r="H25" s="229">
        <v>10</v>
      </c>
      <c r="I25" s="229">
        <v>11</v>
      </c>
      <c r="J25" s="229">
        <v>25</v>
      </c>
      <c r="K25" s="229">
        <v>25</v>
      </c>
      <c r="L25" s="229">
        <v>26</v>
      </c>
      <c r="M25" s="229">
        <v>18</v>
      </c>
      <c r="N25" s="229">
        <v>18</v>
      </c>
      <c r="O25" s="229">
        <v>19</v>
      </c>
      <c r="P25" s="229">
        <v>7</v>
      </c>
      <c r="Q25" s="229">
        <v>10</v>
      </c>
      <c r="R25" s="229">
        <v>13</v>
      </c>
      <c r="S25" s="229">
        <v>17</v>
      </c>
      <c r="T25" s="229">
        <v>19</v>
      </c>
      <c r="U25" s="229">
        <v>21</v>
      </c>
      <c r="V25" s="229">
        <v>26</v>
      </c>
      <c r="W25" s="229">
        <v>33</v>
      </c>
      <c r="X25" s="229">
        <v>20</v>
      </c>
      <c r="Y25" s="229">
        <v>13</v>
      </c>
      <c r="Z25" s="229">
        <v>13</v>
      </c>
      <c r="AA25" s="229">
        <v>12</v>
      </c>
      <c r="AB25" s="229">
        <v>10</v>
      </c>
      <c r="AC25" s="229">
        <v>10</v>
      </c>
      <c r="AD25" s="229">
        <v>11</v>
      </c>
      <c r="AE25" s="229">
        <v>18</v>
      </c>
      <c r="AF25" s="229">
        <v>18</v>
      </c>
      <c r="AG25" s="229">
        <v>19</v>
      </c>
      <c r="AH25" s="229">
        <v>23</v>
      </c>
      <c r="AI25" s="229">
        <v>23</v>
      </c>
      <c r="AJ25" s="229">
        <v>25</v>
      </c>
      <c r="AK25" s="229">
        <v>13</v>
      </c>
      <c r="AL25" s="229">
        <v>13</v>
      </c>
      <c r="AM25" s="229">
        <v>14</v>
      </c>
      <c r="AN25" s="229">
        <v>11</v>
      </c>
      <c r="AO25" s="229">
        <v>11</v>
      </c>
      <c r="AP25" s="229">
        <v>12</v>
      </c>
      <c r="AQ25" s="229">
        <v>19</v>
      </c>
      <c r="AR25" s="229">
        <v>19</v>
      </c>
      <c r="AS25" s="229">
        <v>19</v>
      </c>
      <c r="AT25" s="229">
        <v>24</v>
      </c>
      <c r="AU25" s="229">
        <v>24</v>
      </c>
      <c r="AV25" s="229">
        <v>24</v>
      </c>
      <c r="AW25" s="229">
        <v>13</v>
      </c>
      <c r="AX25" s="229">
        <v>13</v>
      </c>
      <c r="AY25" s="229">
        <v>12</v>
      </c>
      <c r="AZ25" s="229">
        <v>10</v>
      </c>
      <c r="BA25" s="229">
        <v>10</v>
      </c>
      <c r="BB25" s="229">
        <v>9</v>
      </c>
      <c r="BC25" s="229">
        <v>9</v>
      </c>
      <c r="BD25" s="229">
        <v>9</v>
      </c>
      <c r="BE25" s="229">
        <v>10</v>
      </c>
      <c r="BF25" s="229">
        <v>10</v>
      </c>
      <c r="BG25" s="229">
        <v>10</v>
      </c>
      <c r="BH25" s="229">
        <v>11</v>
      </c>
      <c r="BI25" s="229">
        <v>7</v>
      </c>
      <c r="BJ25" s="229">
        <v>7</v>
      </c>
      <c r="BK25" s="229">
        <v>6</v>
      </c>
      <c r="BL25" s="229">
        <v>4</v>
      </c>
      <c r="BM25" s="229">
        <v>4</v>
      </c>
      <c r="BN25" s="229">
        <v>4</v>
      </c>
      <c r="BO25" s="229">
        <v>5</v>
      </c>
      <c r="BP25" s="229">
        <v>5</v>
      </c>
      <c r="BQ25" s="229">
        <v>5</v>
      </c>
      <c r="BR25" s="229">
        <v>6</v>
      </c>
      <c r="BS25" s="229">
        <v>6</v>
      </c>
      <c r="BT25" s="229">
        <v>5</v>
      </c>
      <c r="BU25" s="229">
        <v>4</v>
      </c>
      <c r="BV25" s="229">
        <v>4</v>
      </c>
      <c r="BW25" s="229">
        <v>5</v>
      </c>
      <c r="BX25" s="229">
        <v>3</v>
      </c>
      <c r="BY25" s="229">
        <v>3</v>
      </c>
      <c r="BZ25" s="229">
        <v>4</v>
      </c>
      <c r="CA25" s="229">
        <v>5</v>
      </c>
      <c r="CB25" s="229">
        <v>5</v>
      </c>
      <c r="CC25" s="229">
        <v>4</v>
      </c>
      <c r="CD25" s="229">
        <v>5</v>
      </c>
      <c r="CE25" s="229">
        <v>5</v>
      </c>
      <c r="CF25" s="229">
        <v>5</v>
      </c>
      <c r="CG25" s="229">
        <v>3</v>
      </c>
      <c r="CH25" s="229">
        <v>3</v>
      </c>
      <c r="CI25" s="229">
        <v>4</v>
      </c>
      <c r="CJ25" s="229">
        <v>3</v>
      </c>
      <c r="CK25" s="229">
        <v>3</v>
      </c>
      <c r="CL25" s="229">
        <v>3</v>
      </c>
      <c r="CM25" s="229">
        <v>4</v>
      </c>
      <c r="CN25" s="229">
        <v>4</v>
      </c>
      <c r="CO25" s="229">
        <v>5</v>
      </c>
      <c r="CP25" s="229">
        <v>5</v>
      </c>
      <c r="CQ25" s="229">
        <v>5</v>
      </c>
      <c r="CR25" s="229">
        <v>4</v>
      </c>
      <c r="CS25" s="229">
        <v>3</v>
      </c>
      <c r="CT25" s="229">
        <v>3</v>
      </c>
      <c r="CU25" s="229">
        <v>4</v>
      </c>
      <c r="CV25" s="229">
        <v>3</v>
      </c>
      <c r="CW25" s="229">
        <v>3</v>
      </c>
      <c r="CX25" s="229">
        <v>2</v>
      </c>
      <c r="CY25" s="229">
        <v>4</v>
      </c>
      <c r="CZ25" s="229">
        <v>4</v>
      </c>
      <c r="DA25" s="229">
        <v>5</v>
      </c>
      <c r="DB25" s="229">
        <v>5</v>
      </c>
      <c r="DC25" s="229">
        <v>5</v>
      </c>
      <c r="DD25" s="229">
        <v>4</v>
      </c>
      <c r="DE25" s="229">
        <v>0</v>
      </c>
      <c r="DF25" s="229">
        <v>0</v>
      </c>
      <c r="DG25" s="229">
        <v>1</v>
      </c>
      <c r="DH25" s="229">
        <v>2</v>
      </c>
      <c r="DI25" s="229">
        <v>2</v>
      </c>
      <c r="DJ25" s="229">
        <v>3</v>
      </c>
      <c r="DK25" s="229">
        <v>4</v>
      </c>
      <c r="DL25" s="229">
        <v>4</v>
      </c>
      <c r="DM25" s="229">
        <v>3</v>
      </c>
      <c r="DN25" s="229">
        <v>4</v>
      </c>
      <c r="DO25" s="229">
        <v>4</v>
      </c>
      <c r="DP25" s="229">
        <v>4</v>
      </c>
      <c r="DQ25" s="229">
        <v>3</v>
      </c>
      <c r="DR25" s="229">
        <v>3</v>
      </c>
      <c r="DS25" s="229">
        <v>3</v>
      </c>
      <c r="DT25" s="229">
        <v>2</v>
      </c>
      <c r="DU25" s="229">
        <v>2</v>
      </c>
      <c r="DV25" s="229">
        <v>1</v>
      </c>
      <c r="DW25" s="229">
        <v>0</v>
      </c>
      <c r="DX25" s="229">
        <v>0</v>
      </c>
      <c r="DY25" s="229">
        <v>0</v>
      </c>
      <c r="DZ25" s="229">
        <v>0</v>
      </c>
      <c r="EA25" s="229">
        <v>0</v>
      </c>
      <c r="EB25" s="229">
        <v>0</v>
      </c>
      <c r="EC25" s="229">
        <v>0</v>
      </c>
      <c r="ED25" s="229">
        <v>0</v>
      </c>
      <c r="EE25" s="229">
        <v>0</v>
      </c>
      <c r="EF25" s="229">
        <v>0</v>
      </c>
      <c r="EG25" s="229">
        <v>0</v>
      </c>
      <c r="EH25" s="229">
        <v>0</v>
      </c>
      <c r="EI25" s="229">
        <v>0</v>
      </c>
      <c r="EJ25" s="229">
        <v>0</v>
      </c>
      <c r="EK25" s="229">
        <v>0</v>
      </c>
      <c r="EL25" s="229">
        <v>0</v>
      </c>
      <c r="EM25" s="229">
        <v>0</v>
      </c>
      <c r="EN25" s="229">
        <v>0</v>
      </c>
      <c r="EO25" s="229">
        <v>0</v>
      </c>
      <c r="EP25" s="229">
        <v>0</v>
      </c>
      <c r="EQ25" s="229">
        <v>0</v>
      </c>
      <c r="ER25" s="229">
        <v>0</v>
      </c>
      <c r="ES25" s="229">
        <v>0</v>
      </c>
      <c r="ET25" s="229">
        <v>0</v>
      </c>
      <c r="EU25" s="229">
        <v>0</v>
      </c>
      <c r="EV25" s="229">
        <v>0</v>
      </c>
      <c r="EW25" s="229">
        <v>1</v>
      </c>
      <c r="EX25" s="229">
        <v>0</v>
      </c>
      <c r="EY25" s="229">
        <v>0</v>
      </c>
      <c r="EZ25" s="229">
        <v>1</v>
      </c>
      <c r="FA25" s="229">
        <v>0</v>
      </c>
      <c r="FB25" s="229">
        <v>0</v>
      </c>
      <c r="FC25" s="229">
        <v>1</v>
      </c>
      <c r="FD25" s="229">
        <v>0</v>
      </c>
      <c r="FE25" s="229">
        <v>0</v>
      </c>
      <c r="FF25" s="229">
        <v>2</v>
      </c>
      <c r="FG25" s="229">
        <v>0</v>
      </c>
      <c r="FH25" s="229">
        <v>1</v>
      </c>
      <c r="FI25" s="229">
        <v>1</v>
      </c>
      <c r="FJ25" s="229">
        <v>0</v>
      </c>
      <c r="FK25" s="229">
        <v>0</v>
      </c>
      <c r="FL25" s="229">
        <v>3</v>
      </c>
      <c r="FM25" s="229">
        <v>0</v>
      </c>
      <c r="FN25" s="229">
        <v>0</v>
      </c>
      <c r="FO25" s="229">
        <v>3</v>
      </c>
      <c r="FP25" s="229">
        <v>0</v>
      </c>
      <c r="FQ25" s="236">
        <v>0</v>
      </c>
      <c r="FR25" s="236">
        <v>0</v>
      </c>
      <c r="FS25" s="236">
        <v>0</v>
      </c>
      <c r="FT25" s="236">
        <v>0</v>
      </c>
      <c r="FU25" s="236">
        <v>0</v>
      </c>
      <c r="FV25" s="236">
        <v>1</v>
      </c>
      <c r="FW25" s="236">
        <v>1</v>
      </c>
      <c r="FX25" s="236">
        <v>3</v>
      </c>
      <c r="FY25" s="236">
        <v>2</v>
      </c>
      <c r="FZ25" s="236">
        <v>1</v>
      </c>
      <c r="GA25" s="236">
        <v>2</v>
      </c>
      <c r="GB25" s="236">
        <v>0</v>
      </c>
      <c r="GC25" s="236">
        <v>0</v>
      </c>
      <c r="GD25" s="325">
        <f t="shared" si="0"/>
        <v>0</v>
      </c>
      <c r="GE25" s="325">
        <f t="shared" si="1"/>
        <v>0</v>
      </c>
      <c r="GF25" s="279">
        <f t="shared" si="2"/>
        <v>3</v>
      </c>
      <c r="GG25" s="279">
        <f t="shared" si="3"/>
        <v>10</v>
      </c>
      <c r="GH25" s="279">
        <f t="shared" si="4"/>
        <v>10</v>
      </c>
      <c r="GI25" s="226"/>
      <c r="GJ25" s="266"/>
    </row>
    <row r="26" spans="1:192">
      <c r="A26" s="171" t="str">
        <f>IF(I!$A$1=1,B26,C26)</f>
        <v>Вантажний</v>
      </c>
      <c r="B26" s="209" t="s">
        <v>72</v>
      </c>
      <c r="C26" s="209" t="s">
        <v>164</v>
      </c>
      <c r="D26" s="229">
        <v>68</v>
      </c>
      <c r="E26" s="229">
        <v>68</v>
      </c>
      <c r="F26" s="229">
        <v>67</v>
      </c>
      <c r="G26" s="229">
        <v>88</v>
      </c>
      <c r="H26" s="229">
        <v>88</v>
      </c>
      <c r="I26" s="229">
        <v>87</v>
      </c>
      <c r="J26" s="229">
        <v>104</v>
      </c>
      <c r="K26" s="229">
        <v>104</v>
      </c>
      <c r="L26" s="229">
        <v>103</v>
      </c>
      <c r="M26" s="229">
        <v>95</v>
      </c>
      <c r="N26" s="229">
        <v>95</v>
      </c>
      <c r="O26" s="229">
        <v>95</v>
      </c>
      <c r="P26" s="229">
        <v>53</v>
      </c>
      <c r="Q26" s="229">
        <v>53</v>
      </c>
      <c r="R26" s="229">
        <v>52</v>
      </c>
      <c r="S26" s="229">
        <v>64</v>
      </c>
      <c r="T26" s="229">
        <v>64</v>
      </c>
      <c r="U26" s="229">
        <v>64</v>
      </c>
      <c r="V26" s="229">
        <v>74</v>
      </c>
      <c r="W26" s="229">
        <v>74</v>
      </c>
      <c r="X26" s="229">
        <v>75</v>
      </c>
      <c r="Y26" s="229">
        <v>85</v>
      </c>
      <c r="Z26" s="229">
        <v>85</v>
      </c>
      <c r="AA26" s="229">
        <v>86</v>
      </c>
      <c r="AB26" s="229">
        <v>78</v>
      </c>
      <c r="AC26" s="229">
        <v>78</v>
      </c>
      <c r="AD26" s="229">
        <v>79</v>
      </c>
      <c r="AE26" s="229">
        <v>83</v>
      </c>
      <c r="AF26" s="229">
        <v>83</v>
      </c>
      <c r="AG26" s="229">
        <v>85</v>
      </c>
      <c r="AH26" s="229">
        <v>78</v>
      </c>
      <c r="AI26" s="229">
        <v>78</v>
      </c>
      <c r="AJ26" s="229">
        <v>81</v>
      </c>
      <c r="AK26" s="229">
        <v>64</v>
      </c>
      <c r="AL26" s="229">
        <v>64</v>
      </c>
      <c r="AM26" s="229">
        <v>65</v>
      </c>
      <c r="AN26" s="229">
        <v>61</v>
      </c>
      <c r="AO26" s="229">
        <v>61</v>
      </c>
      <c r="AP26" s="229">
        <v>63</v>
      </c>
      <c r="AQ26" s="229">
        <v>68</v>
      </c>
      <c r="AR26" s="229">
        <v>68</v>
      </c>
      <c r="AS26" s="229">
        <v>71</v>
      </c>
      <c r="AT26" s="229">
        <v>82</v>
      </c>
      <c r="AU26" s="229">
        <v>82</v>
      </c>
      <c r="AV26" s="229">
        <v>84</v>
      </c>
      <c r="AW26" s="229">
        <v>79</v>
      </c>
      <c r="AX26" s="229">
        <v>79</v>
      </c>
      <c r="AY26" s="229">
        <v>81</v>
      </c>
      <c r="AZ26" s="229">
        <v>60</v>
      </c>
      <c r="BA26" s="229">
        <v>60</v>
      </c>
      <c r="BB26" s="229">
        <v>62</v>
      </c>
      <c r="BC26" s="229">
        <v>57</v>
      </c>
      <c r="BD26" s="229">
        <v>57</v>
      </c>
      <c r="BE26" s="229">
        <v>60</v>
      </c>
      <c r="BF26" s="229">
        <v>46</v>
      </c>
      <c r="BG26" s="229">
        <v>46</v>
      </c>
      <c r="BH26" s="229">
        <v>46</v>
      </c>
      <c r="BI26" s="229">
        <v>51</v>
      </c>
      <c r="BJ26" s="229">
        <v>51</v>
      </c>
      <c r="BK26" s="229">
        <v>53</v>
      </c>
      <c r="BL26" s="229">
        <v>34</v>
      </c>
      <c r="BM26" s="229">
        <v>34</v>
      </c>
      <c r="BN26" s="229">
        <v>34</v>
      </c>
      <c r="BO26" s="229">
        <v>17</v>
      </c>
      <c r="BP26" s="229">
        <v>17</v>
      </c>
      <c r="BQ26" s="229">
        <v>17</v>
      </c>
      <c r="BR26" s="229">
        <v>19</v>
      </c>
      <c r="BS26" s="229">
        <v>19</v>
      </c>
      <c r="BT26" s="229">
        <v>21</v>
      </c>
      <c r="BU26" s="229">
        <v>21</v>
      </c>
      <c r="BV26" s="229">
        <v>21</v>
      </c>
      <c r="BW26" s="229">
        <v>23</v>
      </c>
      <c r="BX26" s="229">
        <v>14</v>
      </c>
      <c r="BY26" s="229">
        <v>14</v>
      </c>
      <c r="BZ26" s="229">
        <v>13</v>
      </c>
      <c r="CA26" s="229">
        <v>14</v>
      </c>
      <c r="CB26" s="229">
        <v>14</v>
      </c>
      <c r="CC26" s="229">
        <v>14</v>
      </c>
      <c r="CD26" s="229">
        <v>24</v>
      </c>
      <c r="CE26" s="229">
        <v>24</v>
      </c>
      <c r="CF26" s="229">
        <v>26</v>
      </c>
      <c r="CG26" s="229">
        <v>26</v>
      </c>
      <c r="CH26" s="229">
        <v>26</v>
      </c>
      <c r="CI26" s="229">
        <v>28</v>
      </c>
      <c r="CJ26" s="229">
        <v>27</v>
      </c>
      <c r="CK26" s="229">
        <v>27</v>
      </c>
      <c r="CL26" s="229">
        <v>27</v>
      </c>
      <c r="CM26" s="229">
        <v>19</v>
      </c>
      <c r="CN26" s="229">
        <v>19</v>
      </c>
      <c r="CO26" s="229">
        <v>19</v>
      </c>
      <c r="CP26" s="229">
        <v>23</v>
      </c>
      <c r="CQ26" s="229">
        <v>23</v>
      </c>
      <c r="CR26" s="229">
        <v>23</v>
      </c>
      <c r="CS26" s="229">
        <v>28</v>
      </c>
      <c r="CT26" s="229">
        <v>28</v>
      </c>
      <c r="CU26" s="229">
        <v>29</v>
      </c>
      <c r="CV26" s="229">
        <v>26</v>
      </c>
      <c r="CW26" s="229">
        <v>26</v>
      </c>
      <c r="CX26" s="229">
        <v>28</v>
      </c>
      <c r="CY26" s="229">
        <v>23</v>
      </c>
      <c r="CZ26" s="229">
        <v>23</v>
      </c>
      <c r="DA26" s="229">
        <v>24</v>
      </c>
      <c r="DB26" s="229">
        <v>30</v>
      </c>
      <c r="DC26" s="229">
        <v>30</v>
      </c>
      <c r="DD26" s="229">
        <v>30</v>
      </c>
      <c r="DE26" s="229">
        <v>32</v>
      </c>
      <c r="DF26" s="229">
        <v>32</v>
      </c>
      <c r="DG26" s="229">
        <v>30</v>
      </c>
      <c r="DH26" s="229">
        <v>25</v>
      </c>
      <c r="DI26" s="229">
        <v>25</v>
      </c>
      <c r="DJ26" s="229">
        <v>26</v>
      </c>
      <c r="DK26" s="229">
        <v>21</v>
      </c>
      <c r="DL26" s="229">
        <v>21</v>
      </c>
      <c r="DM26" s="229">
        <v>21</v>
      </c>
      <c r="DN26" s="229">
        <v>22</v>
      </c>
      <c r="DO26" s="229">
        <v>22</v>
      </c>
      <c r="DP26" s="229">
        <v>23</v>
      </c>
      <c r="DQ26" s="229">
        <v>28</v>
      </c>
      <c r="DR26" s="229">
        <v>28</v>
      </c>
      <c r="DS26" s="229">
        <v>29</v>
      </c>
      <c r="DT26" s="229">
        <v>21</v>
      </c>
      <c r="DU26" s="229">
        <v>21</v>
      </c>
      <c r="DV26" s="229">
        <v>22</v>
      </c>
      <c r="DW26" s="229">
        <v>18</v>
      </c>
      <c r="DX26" s="229">
        <v>18</v>
      </c>
      <c r="DY26" s="229">
        <v>18</v>
      </c>
      <c r="DZ26" s="229">
        <v>19</v>
      </c>
      <c r="EA26" s="229">
        <v>19</v>
      </c>
      <c r="EB26" s="229">
        <v>19</v>
      </c>
      <c r="EC26" s="229">
        <v>20</v>
      </c>
      <c r="ED26" s="229">
        <v>20</v>
      </c>
      <c r="EE26" s="229">
        <v>19</v>
      </c>
      <c r="EF26" s="229">
        <v>15</v>
      </c>
      <c r="EG26" s="229">
        <v>15</v>
      </c>
      <c r="EH26" s="229">
        <v>16</v>
      </c>
      <c r="EI26" s="229">
        <v>20</v>
      </c>
      <c r="EJ26" s="229">
        <v>20</v>
      </c>
      <c r="EK26" s="229">
        <v>19</v>
      </c>
      <c r="EL26" s="229">
        <v>21</v>
      </c>
      <c r="EM26" s="229">
        <v>26</v>
      </c>
      <c r="EN26" s="229">
        <v>21</v>
      </c>
      <c r="EO26" s="229">
        <v>26</v>
      </c>
      <c r="EP26" s="229">
        <v>26</v>
      </c>
      <c r="EQ26" s="229">
        <v>24</v>
      </c>
      <c r="ER26" s="229">
        <v>26</v>
      </c>
      <c r="ES26" s="229">
        <v>23</v>
      </c>
      <c r="ET26" s="229">
        <v>2</v>
      </c>
      <c r="EU26" s="229">
        <v>11</v>
      </c>
      <c r="EV26" s="229">
        <v>11</v>
      </c>
      <c r="EW26" s="229">
        <v>11</v>
      </c>
      <c r="EX26" s="229">
        <v>16</v>
      </c>
      <c r="EY26" s="229">
        <v>16</v>
      </c>
      <c r="EZ26" s="229">
        <v>15</v>
      </c>
      <c r="FA26" s="229">
        <v>22</v>
      </c>
      <c r="FB26" s="229">
        <v>22</v>
      </c>
      <c r="FC26" s="229">
        <v>21</v>
      </c>
      <c r="FD26" s="229">
        <v>25</v>
      </c>
      <c r="FE26" s="229">
        <v>20</v>
      </c>
      <c r="FF26" s="229">
        <v>15</v>
      </c>
      <c r="FG26" s="229">
        <v>14</v>
      </c>
      <c r="FH26" s="229">
        <v>11</v>
      </c>
      <c r="FI26" s="229">
        <v>16</v>
      </c>
      <c r="FJ26" s="229">
        <v>21</v>
      </c>
      <c r="FK26" s="229">
        <v>22</v>
      </c>
      <c r="FL26" s="229">
        <v>23</v>
      </c>
      <c r="FM26" s="229">
        <v>25</v>
      </c>
      <c r="FN26" s="229">
        <v>25</v>
      </c>
      <c r="FO26" s="229">
        <v>24</v>
      </c>
      <c r="FP26" s="229">
        <v>26</v>
      </c>
      <c r="FQ26" s="236">
        <v>27</v>
      </c>
      <c r="FR26" s="236">
        <v>27</v>
      </c>
      <c r="FS26" s="236">
        <v>18</v>
      </c>
      <c r="FT26" s="236">
        <v>17</v>
      </c>
      <c r="FU26" s="236">
        <v>17</v>
      </c>
      <c r="FV26" s="236">
        <v>15</v>
      </c>
      <c r="FW26" s="236">
        <v>21</v>
      </c>
      <c r="FX26" s="236">
        <v>24</v>
      </c>
      <c r="FY26" s="236">
        <v>16</v>
      </c>
      <c r="FZ26" s="236">
        <v>17</v>
      </c>
      <c r="GA26" s="236">
        <v>17</v>
      </c>
      <c r="GB26" s="236">
        <v>14</v>
      </c>
      <c r="GC26" s="236">
        <v>16</v>
      </c>
      <c r="GD26" s="325">
        <f t="shared" si="0"/>
        <v>53</v>
      </c>
      <c r="GE26" s="325">
        <f t="shared" si="1"/>
        <v>30</v>
      </c>
      <c r="GF26" s="279">
        <f t="shared" si="2"/>
        <v>196</v>
      </c>
      <c r="GG26" s="279">
        <f t="shared" si="3"/>
        <v>241</v>
      </c>
      <c r="GH26" s="279">
        <f t="shared" si="4"/>
        <v>242</v>
      </c>
      <c r="GI26" s="226"/>
      <c r="GJ26" s="266"/>
    </row>
    <row r="27" spans="1:192">
      <c r="A27" s="171" t="str">
        <f>IF(I!$A$1=1,B27,C27)</f>
        <v>Інший</v>
      </c>
      <c r="B27" s="209" t="s">
        <v>73</v>
      </c>
      <c r="C27" s="209" t="s">
        <v>165</v>
      </c>
      <c r="D27" s="229">
        <v>20</v>
      </c>
      <c r="E27" s="229">
        <v>20</v>
      </c>
      <c r="F27" s="229">
        <v>20</v>
      </c>
      <c r="G27" s="229">
        <v>18</v>
      </c>
      <c r="H27" s="229">
        <v>18</v>
      </c>
      <c r="I27" s="229">
        <v>17</v>
      </c>
      <c r="J27" s="229">
        <v>20</v>
      </c>
      <c r="K27" s="229">
        <v>20</v>
      </c>
      <c r="L27" s="229">
        <v>19</v>
      </c>
      <c r="M27" s="229">
        <v>22</v>
      </c>
      <c r="N27" s="229">
        <v>22</v>
      </c>
      <c r="O27" s="229">
        <v>22</v>
      </c>
      <c r="P27" s="229">
        <v>22</v>
      </c>
      <c r="Q27" s="229">
        <v>22</v>
      </c>
      <c r="R27" s="229">
        <v>21</v>
      </c>
      <c r="S27" s="229">
        <v>27</v>
      </c>
      <c r="T27" s="229">
        <v>27</v>
      </c>
      <c r="U27" s="229">
        <v>28</v>
      </c>
      <c r="V27" s="229">
        <v>33</v>
      </c>
      <c r="W27" s="229">
        <v>33</v>
      </c>
      <c r="X27" s="229">
        <v>33</v>
      </c>
      <c r="Y27" s="229">
        <v>33</v>
      </c>
      <c r="Z27" s="229">
        <v>33</v>
      </c>
      <c r="AA27" s="229">
        <v>34</v>
      </c>
      <c r="AB27" s="229">
        <v>28</v>
      </c>
      <c r="AC27" s="229">
        <v>28</v>
      </c>
      <c r="AD27" s="229">
        <v>29</v>
      </c>
      <c r="AE27" s="229">
        <v>42</v>
      </c>
      <c r="AF27" s="229">
        <v>42</v>
      </c>
      <c r="AG27" s="229">
        <v>44</v>
      </c>
      <c r="AH27" s="229">
        <v>32</v>
      </c>
      <c r="AI27" s="229">
        <v>32</v>
      </c>
      <c r="AJ27" s="229">
        <v>32</v>
      </c>
      <c r="AK27" s="229">
        <v>29</v>
      </c>
      <c r="AL27" s="229">
        <v>29</v>
      </c>
      <c r="AM27" s="229">
        <v>29</v>
      </c>
      <c r="AN27" s="229">
        <v>19</v>
      </c>
      <c r="AO27" s="229">
        <v>19</v>
      </c>
      <c r="AP27" s="229">
        <v>23</v>
      </c>
      <c r="AQ27" s="229">
        <v>26</v>
      </c>
      <c r="AR27" s="229">
        <v>29</v>
      </c>
      <c r="AS27" s="229">
        <v>30</v>
      </c>
      <c r="AT27" s="229">
        <v>35</v>
      </c>
      <c r="AU27" s="229">
        <v>33</v>
      </c>
      <c r="AV27" s="229">
        <v>34</v>
      </c>
      <c r="AW27" s="229">
        <v>34</v>
      </c>
      <c r="AX27" s="229">
        <v>35</v>
      </c>
      <c r="AY27" s="229">
        <v>34</v>
      </c>
      <c r="AZ27" s="229">
        <v>23</v>
      </c>
      <c r="BA27" s="229">
        <v>23</v>
      </c>
      <c r="BB27" s="229">
        <v>27</v>
      </c>
      <c r="BC27" s="229">
        <v>17</v>
      </c>
      <c r="BD27" s="229">
        <v>19</v>
      </c>
      <c r="BE27" s="229">
        <v>18</v>
      </c>
      <c r="BF27" s="229">
        <v>23</v>
      </c>
      <c r="BG27" s="229">
        <v>21</v>
      </c>
      <c r="BH27" s="229">
        <v>24</v>
      </c>
      <c r="BI27" s="229">
        <v>16</v>
      </c>
      <c r="BJ27" s="229">
        <v>17</v>
      </c>
      <c r="BK27" s="229">
        <v>15</v>
      </c>
      <c r="BL27" s="229">
        <v>11</v>
      </c>
      <c r="BM27" s="229">
        <v>11</v>
      </c>
      <c r="BN27" s="229">
        <v>10</v>
      </c>
      <c r="BO27" s="229">
        <v>12</v>
      </c>
      <c r="BP27" s="229">
        <v>12</v>
      </c>
      <c r="BQ27" s="229">
        <v>11</v>
      </c>
      <c r="BR27" s="229">
        <v>14</v>
      </c>
      <c r="BS27" s="229">
        <v>14</v>
      </c>
      <c r="BT27" s="229">
        <v>14</v>
      </c>
      <c r="BU27" s="229">
        <v>14</v>
      </c>
      <c r="BV27" s="229">
        <v>14</v>
      </c>
      <c r="BW27" s="229">
        <v>13</v>
      </c>
      <c r="BX27" s="229">
        <v>10</v>
      </c>
      <c r="BY27" s="229">
        <v>10</v>
      </c>
      <c r="BZ27" s="229">
        <v>9</v>
      </c>
      <c r="CA27" s="229">
        <v>12</v>
      </c>
      <c r="CB27" s="229">
        <v>12</v>
      </c>
      <c r="CC27" s="229">
        <v>13</v>
      </c>
      <c r="CD27" s="229">
        <v>13</v>
      </c>
      <c r="CE27" s="229">
        <v>13</v>
      </c>
      <c r="CF27" s="229">
        <v>14</v>
      </c>
      <c r="CG27" s="229">
        <v>10</v>
      </c>
      <c r="CH27" s="229">
        <v>10</v>
      </c>
      <c r="CI27" s="229">
        <v>10</v>
      </c>
      <c r="CJ27" s="229">
        <v>12</v>
      </c>
      <c r="CK27" s="229">
        <v>12</v>
      </c>
      <c r="CL27" s="229">
        <v>13</v>
      </c>
      <c r="CM27" s="229">
        <v>12</v>
      </c>
      <c r="CN27" s="229">
        <v>12</v>
      </c>
      <c r="CO27" s="229">
        <v>12</v>
      </c>
      <c r="CP27" s="229">
        <v>14</v>
      </c>
      <c r="CQ27" s="229">
        <v>14</v>
      </c>
      <c r="CR27" s="229">
        <v>13</v>
      </c>
      <c r="CS27" s="229">
        <v>14</v>
      </c>
      <c r="CT27" s="229">
        <v>14</v>
      </c>
      <c r="CU27" s="229">
        <v>15</v>
      </c>
      <c r="CV27" s="229">
        <v>14</v>
      </c>
      <c r="CW27" s="229">
        <v>14</v>
      </c>
      <c r="CX27" s="229">
        <v>14</v>
      </c>
      <c r="CY27" s="229">
        <v>13</v>
      </c>
      <c r="CZ27" s="229">
        <v>13</v>
      </c>
      <c r="DA27" s="229">
        <v>12</v>
      </c>
      <c r="DB27" s="229">
        <v>13</v>
      </c>
      <c r="DC27" s="229">
        <v>13</v>
      </c>
      <c r="DD27" s="229">
        <v>13</v>
      </c>
      <c r="DE27" s="229">
        <v>14</v>
      </c>
      <c r="DF27" s="229">
        <v>14</v>
      </c>
      <c r="DG27" s="229">
        <v>15</v>
      </c>
      <c r="DH27" s="229">
        <v>13</v>
      </c>
      <c r="DI27" s="229">
        <v>13</v>
      </c>
      <c r="DJ27" s="229">
        <v>12</v>
      </c>
      <c r="DK27" s="229">
        <v>12</v>
      </c>
      <c r="DL27" s="229">
        <v>12</v>
      </c>
      <c r="DM27" s="229">
        <v>12</v>
      </c>
      <c r="DN27" s="229">
        <v>11</v>
      </c>
      <c r="DO27" s="229">
        <v>11</v>
      </c>
      <c r="DP27" s="229">
        <v>10</v>
      </c>
      <c r="DQ27" s="229">
        <v>11</v>
      </c>
      <c r="DR27" s="229">
        <v>11</v>
      </c>
      <c r="DS27" s="229">
        <v>12</v>
      </c>
      <c r="DT27" s="229">
        <v>6</v>
      </c>
      <c r="DU27" s="229">
        <v>6</v>
      </c>
      <c r="DV27" s="229">
        <v>8</v>
      </c>
      <c r="DW27" s="229">
        <v>7</v>
      </c>
      <c r="DX27" s="229">
        <v>7</v>
      </c>
      <c r="DY27" s="229">
        <v>8</v>
      </c>
      <c r="DZ27" s="229">
        <v>9</v>
      </c>
      <c r="EA27" s="229">
        <v>9</v>
      </c>
      <c r="EB27" s="229">
        <v>9</v>
      </c>
      <c r="EC27" s="229">
        <v>12</v>
      </c>
      <c r="ED27" s="229">
        <v>12</v>
      </c>
      <c r="EE27" s="229">
        <v>13</v>
      </c>
      <c r="EF27" s="229">
        <v>12</v>
      </c>
      <c r="EG27" s="229">
        <v>12</v>
      </c>
      <c r="EH27" s="229">
        <v>12</v>
      </c>
      <c r="EI27" s="229">
        <v>11</v>
      </c>
      <c r="EJ27" s="229">
        <v>11</v>
      </c>
      <c r="EK27" s="229">
        <v>11</v>
      </c>
      <c r="EL27" s="229">
        <v>16</v>
      </c>
      <c r="EM27" s="229">
        <v>14</v>
      </c>
      <c r="EN27" s="229">
        <v>21</v>
      </c>
      <c r="EO27" s="229">
        <v>20</v>
      </c>
      <c r="EP27" s="229">
        <v>19</v>
      </c>
      <c r="EQ27" s="229">
        <v>21</v>
      </c>
      <c r="ER27" s="229">
        <v>19</v>
      </c>
      <c r="ES27" s="229">
        <v>17</v>
      </c>
      <c r="ET27" s="229">
        <v>0</v>
      </c>
      <c r="EU27" s="229">
        <v>3</v>
      </c>
      <c r="EV27" s="229">
        <v>4</v>
      </c>
      <c r="EW27" s="229">
        <v>4</v>
      </c>
      <c r="EX27" s="229">
        <v>6</v>
      </c>
      <c r="EY27" s="229">
        <v>6</v>
      </c>
      <c r="EZ27" s="229">
        <v>7</v>
      </c>
      <c r="FA27" s="229">
        <v>8</v>
      </c>
      <c r="FB27" s="229">
        <v>8</v>
      </c>
      <c r="FC27" s="229">
        <v>9</v>
      </c>
      <c r="FD27" s="229">
        <v>11</v>
      </c>
      <c r="FE27" s="229">
        <v>12</v>
      </c>
      <c r="FF27" s="229">
        <v>12</v>
      </c>
      <c r="FG27" s="229">
        <v>14</v>
      </c>
      <c r="FH27" s="229">
        <v>12</v>
      </c>
      <c r="FI27" s="229">
        <v>9</v>
      </c>
      <c r="FJ27" s="229">
        <v>12</v>
      </c>
      <c r="FK27" s="229">
        <v>12</v>
      </c>
      <c r="FL27" s="229">
        <v>14</v>
      </c>
      <c r="FM27" s="229">
        <v>15</v>
      </c>
      <c r="FN27" s="229">
        <v>12</v>
      </c>
      <c r="FO27" s="229">
        <v>18</v>
      </c>
      <c r="FP27" s="229">
        <v>20</v>
      </c>
      <c r="FQ27" s="236">
        <v>18</v>
      </c>
      <c r="FR27" s="236">
        <v>17</v>
      </c>
      <c r="FS27" s="236">
        <v>12</v>
      </c>
      <c r="FT27" s="236">
        <v>24</v>
      </c>
      <c r="FU27" s="236">
        <v>10</v>
      </c>
      <c r="FV27" s="236">
        <v>12</v>
      </c>
      <c r="FW27" s="236">
        <v>12</v>
      </c>
      <c r="FX27" s="236">
        <v>12</v>
      </c>
      <c r="FY27" s="236">
        <v>11</v>
      </c>
      <c r="FZ27" s="236">
        <v>11</v>
      </c>
      <c r="GA27" s="236">
        <v>6</v>
      </c>
      <c r="GB27" s="236">
        <v>5</v>
      </c>
      <c r="GC27" s="236">
        <v>11</v>
      </c>
      <c r="GD27" s="325">
        <f t="shared" si="0"/>
        <v>38</v>
      </c>
      <c r="GE27" s="325">
        <f t="shared" si="1"/>
        <v>16</v>
      </c>
      <c r="GF27" s="279">
        <f t="shared" si="2"/>
        <v>91</v>
      </c>
      <c r="GG27" s="279">
        <f t="shared" si="3"/>
        <v>153</v>
      </c>
      <c r="GH27" s="279">
        <f t="shared" si="4"/>
        <v>165</v>
      </c>
      <c r="GI27" s="226"/>
      <c r="GJ27" s="266"/>
    </row>
    <row r="28" spans="1:192">
      <c r="A28" s="172" t="str">
        <f>IF(I!$A$1=1,B28,C28)</f>
        <v>Автомобільний транспорт</v>
      </c>
      <c r="B28" s="210" t="s">
        <v>77</v>
      </c>
      <c r="C28" s="210" t="s">
        <v>169</v>
      </c>
      <c r="D28" s="229">
        <v>44</v>
      </c>
      <c r="E28" s="229">
        <v>45</v>
      </c>
      <c r="F28" s="229">
        <v>48</v>
      </c>
      <c r="G28" s="229">
        <v>47</v>
      </c>
      <c r="H28" s="229">
        <v>47</v>
      </c>
      <c r="I28" s="229">
        <v>49</v>
      </c>
      <c r="J28" s="229">
        <v>61</v>
      </c>
      <c r="K28" s="229">
        <v>62</v>
      </c>
      <c r="L28" s="229">
        <v>65</v>
      </c>
      <c r="M28" s="229">
        <v>60</v>
      </c>
      <c r="N28" s="229">
        <v>62</v>
      </c>
      <c r="O28" s="229">
        <v>64</v>
      </c>
      <c r="P28" s="229">
        <v>25</v>
      </c>
      <c r="Q28" s="229">
        <v>31</v>
      </c>
      <c r="R28" s="229">
        <v>38</v>
      </c>
      <c r="S28" s="229">
        <v>40</v>
      </c>
      <c r="T28" s="229">
        <v>42</v>
      </c>
      <c r="U28" s="229">
        <v>47</v>
      </c>
      <c r="V28" s="229">
        <v>46</v>
      </c>
      <c r="W28" s="229">
        <v>47</v>
      </c>
      <c r="X28" s="229">
        <v>48</v>
      </c>
      <c r="Y28" s="229">
        <v>50</v>
      </c>
      <c r="Z28" s="229">
        <v>54</v>
      </c>
      <c r="AA28" s="229">
        <v>56</v>
      </c>
      <c r="AB28" s="229">
        <v>39</v>
      </c>
      <c r="AC28" s="229">
        <v>40</v>
      </c>
      <c r="AD28" s="229">
        <v>45</v>
      </c>
      <c r="AE28" s="229">
        <v>62</v>
      </c>
      <c r="AF28" s="229">
        <v>62</v>
      </c>
      <c r="AG28" s="229">
        <v>63</v>
      </c>
      <c r="AH28" s="229">
        <v>63</v>
      </c>
      <c r="AI28" s="229">
        <v>63</v>
      </c>
      <c r="AJ28" s="229">
        <v>62</v>
      </c>
      <c r="AK28" s="229">
        <v>64</v>
      </c>
      <c r="AL28" s="229">
        <v>64</v>
      </c>
      <c r="AM28" s="229">
        <v>67</v>
      </c>
      <c r="AN28" s="229">
        <v>44</v>
      </c>
      <c r="AO28" s="229">
        <v>45</v>
      </c>
      <c r="AP28" s="229">
        <v>46</v>
      </c>
      <c r="AQ28" s="229">
        <v>43</v>
      </c>
      <c r="AR28" s="229">
        <v>43</v>
      </c>
      <c r="AS28" s="229">
        <v>45</v>
      </c>
      <c r="AT28" s="229">
        <v>53</v>
      </c>
      <c r="AU28" s="229">
        <v>53</v>
      </c>
      <c r="AV28" s="229">
        <v>52</v>
      </c>
      <c r="AW28" s="229">
        <v>52</v>
      </c>
      <c r="AX28" s="229">
        <v>51</v>
      </c>
      <c r="AY28" s="229">
        <v>55</v>
      </c>
      <c r="AZ28" s="229">
        <v>28</v>
      </c>
      <c r="BA28" s="229">
        <v>26</v>
      </c>
      <c r="BB28" s="229">
        <v>30</v>
      </c>
      <c r="BC28" s="229">
        <v>29</v>
      </c>
      <c r="BD28" s="229">
        <v>27</v>
      </c>
      <c r="BE28" s="229">
        <v>26</v>
      </c>
      <c r="BF28" s="229">
        <v>24</v>
      </c>
      <c r="BG28" s="229">
        <v>24</v>
      </c>
      <c r="BH28" s="229">
        <v>24</v>
      </c>
      <c r="BI28" s="229">
        <v>23</v>
      </c>
      <c r="BJ28" s="229">
        <v>23</v>
      </c>
      <c r="BK28" s="229">
        <v>26</v>
      </c>
      <c r="BL28" s="229">
        <v>21</v>
      </c>
      <c r="BM28" s="229">
        <v>19</v>
      </c>
      <c r="BN28" s="229">
        <v>20</v>
      </c>
      <c r="BO28" s="229">
        <v>23</v>
      </c>
      <c r="BP28" s="229">
        <v>22</v>
      </c>
      <c r="BQ28" s="229">
        <v>25</v>
      </c>
      <c r="BR28" s="229">
        <v>25</v>
      </c>
      <c r="BS28" s="229">
        <v>25</v>
      </c>
      <c r="BT28" s="229">
        <v>29</v>
      </c>
      <c r="BU28" s="229">
        <v>30</v>
      </c>
      <c r="BV28" s="229">
        <v>31</v>
      </c>
      <c r="BW28" s="229">
        <v>32</v>
      </c>
      <c r="BX28" s="229">
        <v>23</v>
      </c>
      <c r="BY28" s="229">
        <v>23</v>
      </c>
      <c r="BZ28" s="229">
        <v>25</v>
      </c>
      <c r="CA28" s="229">
        <v>25</v>
      </c>
      <c r="CB28" s="229">
        <v>26</v>
      </c>
      <c r="CC28" s="229">
        <v>28</v>
      </c>
      <c r="CD28" s="229">
        <v>22</v>
      </c>
      <c r="CE28" s="229">
        <v>22</v>
      </c>
      <c r="CF28" s="229">
        <v>22</v>
      </c>
      <c r="CG28" s="229">
        <v>22</v>
      </c>
      <c r="CH28" s="229">
        <v>22</v>
      </c>
      <c r="CI28" s="229">
        <v>24</v>
      </c>
      <c r="CJ28" s="229">
        <v>12</v>
      </c>
      <c r="CK28" s="229">
        <v>12</v>
      </c>
      <c r="CL28" s="229">
        <v>14</v>
      </c>
      <c r="CM28" s="229">
        <v>25</v>
      </c>
      <c r="CN28" s="229">
        <v>25</v>
      </c>
      <c r="CO28" s="229">
        <v>27</v>
      </c>
      <c r="CP28" s="229">
        <v>22</v>
      </c>
      <c r="CQ28" s="229">
        <v>23</v>
      </c>
      <c r="CR28" s="229">
        <v>22</v>
      </c>
      <c r="CS28" s="229">
        <v>25</v>
      </c>
      <c r="CT28" s="229">
        <v>24</v>
      </c>
      <c r="CU28" s="229">
        <v>25</v>
      </c>
      <c r="CV28" s="229">
        <v>14</v>
      </c>
      <c r="CW28" s="229">
        <v>14</v>
      </c>
      <c r="CX28" s="229">
        <v>18</v>
      </c>
      <c r="CY28" s="229">
        <v>15</v>
      </c>
      <c r="CZ28" s="229">
        <v>17</v>
      </c>
      <c r="DA28" s="229">
        <v>16</v>
      </c>
      <c r="DB28" s="229">
        <v>19</v>
      </c>
      <c r="DC28" s="229">
        <v>19</v>
      </c>
      <c r="DD28" s="229">
        <v>16</v>
      </c>
      <c r="DE28" s="229">
        <v>19</v>
      </c>
      <c r="DF28" s="229">
        <v>18</v>
      </c>
      <c r="DG28" s="229">
        <v>17</v>
      </c>
      <c r="DH28" s="229">
        <v>15</v>
      </c>
      <c r="DI28" s="229">
        <v>16</v>
      </c>
      <c r="DJ28" s="229">
        <v>16</v>
      </c>
      <c r="DK28" s="229">
        <v>16</v>
      </c>
      <c r="DL28" s="229">
        <v>16</v>
      </c>
      <c r="DM28" s="229">
        <v>16</v>
      </c>
      <c r="DN28" s="229">
        <v>22</v>
      </c>
      <c r="DO28" s="229">
        <v>20</v>
      </c>
      <c r="DP28" s="229">
        <v>21</v>
      </c>
      <c r="DQ28" s="229">
        <v>24</v>
      </c>
      <c r="DR28" s="229">
        <v>24</v>
      </c>
      <c r="DS28" s="229">
        <v>25</v>
      </c>
      <c r="DT28" s="229">
        <v>16</v>
      </c>
      <c r="DU28" s="229">
        <v>18</v>
      </c>
      <c r="DV28" s="229">
        <v>18</v>
      </c>
      <c r="DW28" s="229">
        <v>17</v>
      </c>
      <c r="DX28" s="229">
        <v>16</v>
      </c>
      <c r="DY28" s="229">
        <v>19</v>
      </c>
      <c r="DZ28" s="229">
        <v>26</v>
      </c>
      <c r="EA28" s="229">
        <v>26</v>
      </c>
      <c r="EB28" s="229">
        <v>25</v>
      </c>
      <c r="EC28" s="229">
        <v>30</v>
      </c>
      <c r="ED28" s="229">
        <v>30</v>
      </c>
      <c r="EE28" s="229">
        <v>34</v>
      </c>
      <c r="EF28" s="229">
        <v>20</v>
      </c>
      <c r="EG28" s="229">
        <v>20</v>
      </c>
      <c r="EH28" s="229">
        <v>19</v>
      </c>
      <c r="EI28" s="229">
        <v>21</v>
      </c>
      <c r="EJ28" s="229">
        <v>20</v>
      </c>
      <c r="EK28" s="229">
        <v>20</v>
      </c>
      <c r="EL28" s="229">
        <v>23</v>
      </c>
      <c r="EM28" s="229">
        <v>24</v>
      </c>
      <c r="EN28" s="229">
        <v>24</v>
      </c>
      <c r="EO28" s="229">
        <v>27</v>
      </c>
      <c r="EP28" s="229">
        <v>28</v>
      </c>
      <c r="EQ28" s="229">
        <v>28</v>
      </c>
      <c r="ER28" s="229">
        <v>22</v>
      </c>
      <c r="ES28" s="229">
        <v>21</v>
      </c>
      <c r="ET28" s="229">
        <v>9</v>
      </c>
      <c r="EU28" s="229">
        <v>23</v>
      </c>
      <c r="EV28" s="229">
        <v>27</v>
      </c>
      <c r="EW28" s="229">
        <v>34</v>
      </c>
      <c r="EX28" s="229">
        <v>61</v>
      </c>
      <c r="EY28" s="229">
        <v>59</v>
      </c>
      <c r="EZ28" s="229">
        <v>60</v>
      </c>
      <c r="FA28" s="229">
        <v>63</v>
      </c>
      <c r="FB28" s="229">
        <v>64</v>
      </c>
      <c r="FC28" s="229">
        <v>66</v>
      </c>
      <c r="FD28" s="229">
        <v>58</v>
      </c>
      <c r="FE28" s="229">
        <v>60</v>
      </c>
      <c r="FF28" s="229">
        <v>61</v>
      </c>
      <c r="FG28" s="229">
        <v>49</v>
      </c>
      <c r="FH28" s="229">
        <v>53</v>
      </c>
      <c r="FI28" s="229">
        <v>58</v>
      </c>
      <c r="FJ28" s="229">
        <v>61</v>
      </c>
      <c r="FK28" s="229">
        <v>60</v>
      </c>
      <c r="FL28" s="229">
        <v>61</v>
      </c>
      <c r="FM28" s="229">
        <v>57</v>
      </c>
      <c r="FN28" s="229">
        <v>57</v>
      </c>
      <c r="FO28" s="229">
        <v>60</v>
      </c>
      <c r="FP28" s="229">
        <v>65</v>
      </c>
      <c r="FQ28" s="236">
        <v>50</v>
      </c>
      <c r="FR28" s="236">
        <v>56</v>
      </c>
      <c r="FS28" s="236">
        <v>57</v>
      </c>
      <c r="FT28" s="236">
        <v>59</v>
      </c>
      <c r="FU28" s="236">
        <v>55</v>
      </c>
      <c r="FV28" s="236">
        <v>52</v>
      </c>
      <c r="FW28" s="236">
        <v>52</v>
      </c>
      <c r="FX28" s="236">
        <v>46</v>
      </c>
      <c r="FY28" s="236">
        <v>51</v>
      </c>
      <c r="FZ28" s="236">
        <v>47</v>
      </c>
      <c r="GA28" s="236">
        <v>56</v>
      </c>
      <c r="GB28" s="236">
        <v>46</v>
      </c>
      <c r="GC28" s="236">
        <v>49</v>
      </c>
      <c r="GD28" s="325">
        <f t="shared" si="0"/>
        <v>115</v>
      </c>
      <c r="GE28" s="325">
        <f t="shared" si="1"/>
        <v>95</v>
      </c>
      <c r="GF28" s="279">
        <f t="shared" si="2"/>
        <v>509</v>
      </c>
      <c r="GG28" s="279">
        <f t="shared" si="3"/>
        <v>695</v>
      </c>
      <c r="GH28" s="279">
        <f t="shared" si="4"/>
        <v>646</v>
      </c>
      <c r="GI28" s="226"/>
      <c r="GJ28" s="266"/>
    </row>
    <row r="29" spans="1:192">
      <c r="A29" s="171" t="str">
        <f>IF(I!$A$1=1,B29,C29)</f>
        <v>Пасажирський</v>
      </c>
      <c r="B29" s="209" t="s">
        <v>71</v>
      </c>
      <c r="C29" s="209" t="s">
        <v>163</v>
      </c>
      <c r="D29" s="229">
        <v>0</v>
      </c>
      <c r="E29" s="229">
        <v>0</v>
      </c>
      <c r="F29" s="229">
        <v>1</v>
      </c>
      <c r="G29" s="229">
        <v>0</v>
      </c>
      <c r="H29" s="229">
        <v>0</v>
      </c>
      <c r="I29" s="229">
        <v>1</v>
      </c>
      <c r="J29" s="229">
        <v>0</v>
      </c>
      <c r="K29" s="229">
        <v>0</v>
      </c>
      <c r="L29" s="229">
        <v>1</v>
      </c>
      <c r="M29" s="229">
        <v>0</v>
      </c>
      <c r="N29" s="229">
        <v>1</v>
      </c>
      <c r="O29" s="229">
        <v>1</v>
      </c>
      <c r="P29" s="229">
        <v>0</v>
      </c>
      <c r="Q29" s="229">
        <v>0</v>
      </c>
      <c r="R29" s="229">
        <v>1</v>
      </c>
      <c r="S29" s="229">
        <v>0</v>
      </c>
      <c r="T29" s="229">
        <v>0</v>
      </c>
      <c r="U29" s="229">
        <v>1</v>
      </c>
      <c r="V29" s="229">
        <v>0</v>
      </c>
      <c r="W29" s="229">
        <v>1</v>
      </c>
      <c r="X29" s="229">
        <v>1</v>
      </c>
      <c r="Y29" s="229">
        <v>1</v>
      </c>
      <c r="Z29" s="229">
        <v>1</v>
      </c>
      <c r="AA29" s="229">
        <v>0</v>
      </c>
      <c r="AB29" s="229">
        <v>0</v>
      </c>
      <c r="AC29" s="229">
        <v>0</v>
      </c>
      <c r="AD29" s="229">
        <v>1</v>
      </c>
      <c r="AE29" s="229">
        <v>1</v>
      </c>
      <c r="AF29" s="229">
        <v>1</v>
      </c>
      <c r="AG29" s="229">
        <v>0</v>
      </c>
      <c r="AH29" s="229">
        <v>1</v>
      </c>
      <c r="AI29" s="229">
        <v>1</v>
      </c>
      <c r="AJ29" s="229">
        <v>0</v>
      </c>
      <c r="AK29" s="229">
        <v>0</v>
      </c>
      <c r="AL29" s="229">
        <v>0</v>
      </c>
      <c r="AM29" s="229">
        <v>1</v>
      </c>
      <c r="AN29" s="229">
        <v>0</v>
      </c>
      <c r="AO29" s="229">
        <v>0</v>
      </c>
      <c r="AP29" s="229">
        <v>2</v>
      </c>
      <c r="AQ29" s="229">
        <v>0</v>
      </c>
      <c r="AR29" s="229">
        <v>1</v>
      </c>
      <c r="AS29" s="229">
        <v>1</v>
      </c>
      <c r="AT29" s="229">
        <v>1</v>
      </c>
      <c r="AU29" s="229">
        <v>1</v>
      </c>
      <c r="AV29" s="229">
        <v>0</v>
      </c>
      <c r="AW29" s="229">
        <v>0</v>
      </c>
      <c r="AX29" s="229">
        <v>0</v>
      </c>
      <c r="AY29" s="229">
        <v>1</v>
      </c>
      <c r="AZ29" s="229">
        <v>0</v>
      </c>
      <c r="BA29" s="229">
        <v>0</v>
      </c>
      <c r="BB29" s="229">
        <v>1</v>
      </c>
      <c r="BC29" s="229">
        <v>0</v>
      </c>
      <c r="BD29" s="229">
        <v>0</v>
      </c>
      <c r="BE29" s="229">
        <v>1</v>
      </c>
      <c r="BF29" s="229">
        <v>0</v>
      </c>
      <c r="BG29" s="229">
        <v>0</v>
      </c>
      <c r="BH29" s="229">
        <v>1</v>
      </c>
      <c r="BI29" s="229">
        <v>0</v>
      </c>
      <c r="BJ29" s="229">
        <v>0</v>
      </c>
      <c r="BK29" s="229">
        <v>1</v>
      </c>
      <c r="BL29" s="229">
        <v>0</v>
      </c>
      <c r="BM29" s="229">
        <v>0</v>
      </c>
      <c r="BN29" s="229">
        <v>1</v>
      </c>
      <c r="BO29" s="229">
        <v>0</v>
      </c>
      <c r="BP29" s="229">
        <v>0</v>
      </c>
      <c r="BQ29" s="229">
        <v>1</v>
      </c>
      <c r="BR29" s="229">
        <v>0</v>
      </c>
      <c r="BS29" s="229">
        <v>0</v>
      </c>
      <c r="BT29" s="229">
        <v>1</v>
      </c>
      <c r="BU29" s="229">
        <v>0</v>
      </c>
      <c r="BV29" s="229">
        <v>0</v>
      </c>
      <c r="BW29" s="229">
        <v>1</v>
      </c>
      <c r="BX29" s="229">
        <v>0</v>
      </c>
      <c r="BY29" s="229">
        <v>0</v>
      </c>
      <c r="BZ29" s="229">
        <v>1</v>
      </c>
      <c r="CA29" s="229">
        <v>0</v>
      </c>
      <c r="CB29" s="229">
        <v>0</v>
      </c>
      <c r="CC29" s="229">
        <v>1</v>
      </c>
      <c r="CD29" s="229">
        <v>0</v>
      </c>
      <c r="CE29" s="229">
        <v>1</v>
      </c>
      <c r="CF29" s="229">
        <v>0</v>
      </c>
      <c r="CG29" s="229">
        <v>0</v>
      </c>
      <c r="CH29" s="229">
        <v>0</v>
      </c>
      <c r="CI29" s="229">
        <v>1</v>
      </c>
      <c r="CJ29" s="229">
        <v>0</v>
      </c>
      <c r="CK29" s="229">
        <v>0</v>
      </c>
      <c r="CL29" s="229">
        <v>1</v>
      </c>
      <c r="CM29" s="229">
        <v>0</v>
      </c>
      <c r="CN29" s="229">
        <v>0</v>
      </c>
      <c r="CO29" s="229">
        <v>2</v>
      </c>
      <c r="CP29" s="229">
        <v>1</v>
      </c>
      <c r="CQ29" s="229">
        <v>1</v>
      </c>
      <c r="CR29" s="229">
        <v>0</v>
      </c>
      <c r="CS29" s="229">
        <v>1</v>
      </c>
      <c r="CT29" s="229">
        <v>0</v>
      </c>
      <c r="CU29" s="229">
        <v>0</v>
      </c>
      <c r="CV29" s="229">
        <v>0</v>
      </c>
      <c r="CW29" s="229">
        <v>0</v>
      </c>
      <c r="CX29" s="229">
        <v>1</v>
      </c>
      <c r="CY29" s="229">
        <v>0</v>
      </c>
      <c r="CZ29" s="229">
        <v>1</v>
      </c>
      <c r="DA29" s="229">
        <v>1</v>
      </c>
      <c r="DB29" s="229">
        <v>1</v>
      </c>
      <c r="DC29" s="229">
        <v>1</v>
      </c>
      <c r="DD29" s="229">
        <v>0</v>
      </c>
      <c r="DE29" s="229">
        <v>1</v>
      </c>
      <c r="DF29" s="229">
        <v>1</v>
      </c>
      <c r="DG29" s="229">
        <v>0</v>
      </c>
      <c r="DH29" s="229">
        <v>1</v>
      </c>
      <c r="DI29" s="229">
        <v>1</v>
      </c>
      <c r="DJ29" s="229">
        <v>0</v>
      </c>
      <c r="DK29" s="229">
        <v>1</v>
      </c>
      <c r="DL29" s="229">
        <v>1</v>
      </c>
      <c r="DM29" s="229">
        <v>0</v>
      </c>
      <c r="DN29" s="229">
        <v>1</v>
      </c>
      <c r="DO29" s="229">
        <v>1</v>
      </c>
      <c r="DP29" s="229">
        <v>1</v>
      </c>
      <c r="DQ29" s="229">
        <v>1</v>
      </c>
      <c r="DR29" s="229">
        <v>1</v>
      </c>
      <c r="DS29" s="229">
        <v>1</v>
      </c>
      <c r="DT29" s="229">
        <v>0</v>
      </c>
      <c r="DU29" s="229">
        <v>1</v>
      </c>
      <c r="DV29" s="229">
        <v>1</v>
      </c>
      <c r="DW29" s="229">
        <v>0</v>
      </c>
      <c r="DX29" s="229">
        <v>0</v>
      </c>
      <c r="DY29" s="229">
        <v>1</v>
      </c>
      <c r="DZ29" s="229">
        <v>0</v>
      </c>
      <c r="EA29" s="229">
        <v>0</v>
      </c>
      <c r="EB29" s="229">
        <v>1</v>
      </c>
      <c r="EC29" s="229">
        <v>0</v>
      </c>
      <c r="ED29" s="229">
        <v>0</v>
      </c>
      <c r="EE29" s="229">
        <v>1</v>
      </c>
      <c r="EF29" s="229">
        <v>1</v>
      </c>
      <c r="EG29" s="229">
        <v>0</v>
      </c>
      <c r="EH29" s="229">
        <v>0</v>
      </c>
      <c r="EI29" s="229">
        <v>0</v>
      </c>
      <c r="EJ29" s="229">
        <v>0</v>
      </c>
      <c r="EK29" s="229">
        <v>1</v>
      </c>
      <c r="EL29" s="229">
        <v>0</v>
      </c>
      <c r="EM29" s="229">
        <v>0</v>
      </c>
      <c r="EN29" s="229">
        <v>1</v>
      </c>
      <c r="EO29" s="229">
        <v>0</v>
      </c>
      <c r="EP29" s="229">
        <v>1</v>
      </c>
      <c r="EQ29" s="229">
        <v>1</v>
      </c>
      <c r="ER29" s="229">
        <v>0</v>
      </c>
      <c r="ES29" s="229">
        <v>0</v>
      </c>
      <c r="ET29" s="229">
        <v>1</v>
      </c>
      <c r="EU29" s="229">
        <v>0</v>
      </c>
      <c r="EV29" s="229">
        <v>0</v>
      </c>
      <c r="EW29" s="229">
        <v>1</v>
      </c>
      <c r="EX29" s="229">
        <v>3</v>
      </c>
      <c r="EY29" s="229">
        <v>3</v>
      </c>
      <c r="EZ29" s="229">
        <v>3</v>
      </c>
      <c r="FA29" s="229">
        <v>2</v>
      </c>
      <c r="FB29" s="229">
        <v>2</v>
      </c>
      <c r="FC29" s="229">
        <v>1</v>
      </c>
      <c r="FD29" s="229">
        <v>2</v>
      </c>
      <c r="FE29" s="229">
        <v>1</v>
      </c>
      <c r="FF29" s="229">
        <v>3</v>
      </c>
      <c r="FG29" s="229">
        <v>2</v>
      </c>
      <c r="FH29" s="229">
        <v>2</v>
      </c>
      <c r="FI29" s="229">
        <v>3</v>
      </c>
      <c r="FJ29" s="229">
        <v>4</v>
      </c>
      <c r="FK29" s="229">
        <v>3</v>
      </c>
      <c r="FL29" s="229">
        <v>4</v>
      </c>
      <c r="FM29" s="229">
        <v>1</v>
      </c>
      <c r="FN29" s="229">
        <v>0</v>
      </c>
      <c r="FO29" s="229">
        <v>1</v>
      </c>
      <c r="FP29" s="229">
        <v>3</v>
      </c>
      <c r="FQ29" s="236">
        <v>1</v>
      </c>
      <c r="FR29" s="236">
        <v>1</v>
      </c>
      <c r="FS29" s="236">
        <v>1</v>
      </c>
      <c r="FT29" s="236">
        <v>1</v>
      </c>
      <c r="FU29" s="236">
        <v>1</v>
      </c>
      <c r="FV29" s="236">
        <v>1</v>
      </c>
      <c r="FW29" s="236">
        <v>4</v>
      </c>
      <c r="FX29" s="236">
        <v>1</v>
      </c>
      <c r="FY29" s="236">
        <v>1</v>
      </c>
      <c r="FZ29" s="236">
        <v>1</v>
      </c>
      <c r="GA29" s="236">
        <v>0</v>
      </c>
      <c r="GB29" s="236">
        <v>3</v>
      </c>
      <c r="GC29" s="236">
        <v>1</v>
      </c>
      <c r="GD29" s="325">
        <f t="shared" si="0"/>
        <v>4</v>
      </c>
      <c r="GE29" s="325">
        <f t="shared" si="1"/>
        <v>4</v>
      </c>
      <c r="GF29" s="279">
        <f t="shared" si="2"/>
        <v>16</v>
      </c>
      <c r="GG29" s="279">
        <f t="shared" si="3"/>
        <v>26</v>
      </c>
      <c r="GH29" s="279">
        <f t="shared" si="4"/>
        <v>16</v>
      </c>
      <c r="GI29" s="226"/>
      <c r="GJ29" s="266"/>
    </row>
    <row r="30" spans="1:192">
      <c r="A30" s="171" t="str">
        <f>IF(I!$A$1=1,B30,C30)</f>
        <v>Вантажний</v>
      </c>
      <c r="B30" s="209" t="s">
        <v>72</v>
      </c>
      <c r="C30" s="209" t="s">
        <v>164</v>
      </c>
      <c r="D30" s="229">
        <v>41</v>
      </c>
      <c r="E30" s="229">
        <v>41</v>
      </c>
      <c r="F30" s="229">
        <v>43</v>
      </c>
      <c r="G30" s="229">
        <v>43</v>
      </c>
      <c r="H30" s="229">
        <v>43</v>
      </c>
      <c r="I30" s="229">
        <v>45</v>
      </c>
      <c r="J30" s="229">
        <v>57</v>
      </c>
      <c r="K30" s="229">
        <v>57</v>
      </c>
      <c r="L30" s="229">
        <v>59</v>
      </c>
      <c r="M30" s="229">
        <v>55</v>
      </c>
      <c r="N30" s="229">
        <v>56</v>
      </c>
      <c r="O30" s="229">
        <v>57</v>
      </c>
      <c r="P30" s="229">
        <v>22</v>
      </c>
      <c r="Q30" s="229">
        <v>26</v>
      </c>
      <c r="R30" s="229">
        <v>30</v>
      </c>
      <c r="S30" s="229">
        <v>32</v>
      </c>
      <c r="T30" s="229">
        <v>35</v>
      </c>
      <c r="U30" s="229">
        <v>39</v>
      </c>
      <c r="V30" s="229">
        <v>38</v>
      </c>
      <c r="W30" s="229">
        <v>38</v>
      </c>
      <c r="X30" s="229">
        <v>39</v>
      </c>
      <c r="Y30" s="229">
        <v>42</v>
      </c>
      <c r="Z30" s="229">
        <v>45</v>
      </c>
      <c r="AA30" s="229">
        <v>48</v>
      </c>
      <c r="AB30" s="229">
        <v>34</v>
      </c>
      <c r="AC30" s="229">
        <v>34</v>
      </c>
      <c r="AD30" s="229">
        <v>35</v>
      </c>
      <c r="AE30" s="229">
        <v>53</v>
      </c>
      <c r="AF30" s="229">
        <v>53</v>
      </c>
      <c r="AG30" s="229">
        <v>56</v>
      </c>
      <c r="AH30" s="229">
        <v>53</v>
      </c>
      <c r="AI30" s="229">
        <v>53</v>
      </c>
      <c r="AJ30" s="229">
        <v>55</v>
      </c>
      <c r="AK30" s="229">
        <v>54</v>
      </c>
      <c r="AL30" s="229">
        <v>54</v>
      </c>
      <c r="AM30" s="229">
        <v>56</v>
      </c>
      <c r="AN30" s="229">
        <v>37</v>
      </c>
      <c r="AO30" s="229">
        <v>37</v>
      </c>
      <c r="AP30" s="229">
        <v>36</v>
      </c>
      <c r="AQ30" s="229">
        <v>34</v>
      </c>
      <c r="AR30" s="229">
        <v>34</v>
      </c>
      <c r="AS30" s="229">
        <v>37</v>
      </c>
      <c r="AT30" s="229">
        <v>43</v>
      </c>
      <c r="AU30" s="229">
        <v>43</v>
      </c>
      <c r="AV30" s="229">
        <v>44</v>
      </c>
      <c r="AW30" s="229">
        <v>42</v>
      </c>
      <c r="AX30" s="229">
        <v>42</v>
      </c>
      <c r="AY30" s="229">
        <v>45</v>
      </c>
      <c r="AZ30" s="229">
        <v>20</v>
      </c>
      <c r="BA30" s="229">
        <v>20</v>
      </c>
      <c r="BB30" s="229">
        <v>20</v>
      </c>
      <c r="BC30" s="229">
        <v>21</v>
      </c>
      <c r="BD30" s="229">
        <v>21</v>
      </c>
      <c r="BE30" s="229">
        <v>21</v>
      </c>
      <c r="BF30" s="229">
        <v>19</v>
      </c>
      <c r="BG30" s="229">
        <v>19</v>
      </c>
      <c r="BH30" s="229">
        <v>19</v>
      </c>
      <c r="BI30" s="229">
        <v>18</v>
      </c>
      <c r="BJ30" s="229">
        <v>18</v>
      </c>
      <c r="BK30" s="229">
        <v>20</v>
      </c>
      <c r="BL30" s="229">
        <v>16</v>
      </c>
      <c r="BM30" s="229">
        <v>16</v>
      </c>
      <c r="BN30" s="229">
        <v>16</v>
      </c>
      <c r="BO30" s="229">
        <v>19</v>
      </c>
      <c r="BP30" s="229">
        <v>19</v>
      </c>
      <c r="BQ30" s="229">
        <v>21</v>
      </c>
      <c r="BR30" s="229">
        <v>22</v>
      </c>
      <c r="BS30" s="229">
        <v>22</v>
      </c>
      <c r="BT30" s="229">
        <v>24</v>
      </c>
      <c r="BU30" s="229">
        <v>27</v>
      </c>
      <c r="BV30" s="229">
        <v>27</v>
      </c>
      <c r="BW30" s="229">
        <v>27</v>
      </c>
      <c r="BX30" s="229">
        <v>20</v>
      </c>
      <c r="BY30" s="229">
        <v>20</v>
      </c>
      <c r="BZ30" s="229">
        <v>21</v>
      </c>
      <c r="CA30" s="229">
        <v>22</v>
      </c>
      <c r="CB30" s="229">
        <v>22</v>
      </c>
      <c r="CC30" s="229">
        <v>23</v>
      </c>
      <c r="CD30" s="229">
        <v>17</v>
      </c>
      <c r="CE30" s="229">
        <v>17</v>
      </c>
      <c r="CF30" s="229">
        <v>18</v>
      </c>
      <c r="CG30" s="229">
        <v>18</v>
      </c>
      <c r="CH30" s="229">
        <v>18</v>
      </c>
      <c r="CI30" s="229">
        <v>20</v>
      </c>
      <c r="CJ30" s="229">
        <v>9</v>
      </c>
      <c r="CK30" s="229">
        <v>9</v>
      </c>
      <c r="CL30" s="229">
        <v>10</v>
      </c>
      <c r="CM30" s="229">
        <v>22</v>
      </c>
      <c r="CN30" s="229">
        <v>22</v>
      </c>
      <c r="CO30" s="229">
        <v>21</v>
      </c>
      <c r="CP30" s="229">
        <v>18</v>
      </c>
      <c r="CQ30" s="229">
        <v>18</v>
      </c>
      <c r="CR30" s="229">
        <v>19</v>
      </c>
      <c r="CS30" s="229">
        <v>20</v>
      </c>
      <c r="CT30" s="229">
        <v>20</v>
      </c>
      <c r="CU30" s="229">
        <v>21</v>
      </c>
      <c r="CV30" s="229">
        <v>10</v>
      </c>
      <c r="CW30" s="229">
        <v>10</v>
      </c>
      <c r="CX30" s="229">
        <v>12</v>
      </c>
      <c r="CY30" s="229">
        <v>11</v>
      </c>
      <c r="CZ30" s="229">
        <v>11</v>
      </c>
      <c r="DA30" s="229">
        <v>10</v>
      </c>
      <c r="DB30" s="229">
        <v>13</v>
      </c>
      <c r="DC30" s="229">
        <v>13</v>
      </c>
      <c r="DD30" s="229">
        <v>12</v>
      </c>
      <c r="DE30" s="229">
        <v>13</v>
      </c>
      <c r="DF30" s="229">
        <v>13</v>
      </c>
      <c r="DG30" s="229">
        <v>13</v>
      </c>
      <c r="DH30" s="229">
        <v>11</v>
      </c>
      <c r="DI30" s="229">
        <v>11</v>
      </c>
      <c r="DJ30" s="229">
        <v>10</v>
      </c>
      <c r="DK30" s="229">
        <v>10</v>
      </c>
      <c r="DL30" s="229">
        <v>10</v>
      </c>
      <c r="DM30" s="229">
        <v>11</v>
      </c>
      <c r="DN30" s="229">
        <v>14</v>
      </c>
      <c r="DO30" s="229">
        <v>14</v>
      </c>
      <c r="DP30" s="229">
        <v>15</v>
      </c>
      <c r="DQ30" s="229">
        <v>17</v>
      </c>
      <c r="DR30" s="229">
        <v>17</v>
      </c>
      <c r="DS30" s="229">
        <v>18</v>
      </c>
      <c r="DT30" s="229">
        <v>11</v>
      </c>
      <c r="DU30" s="229">
        <v>11</v>
      </c>
      <c r="DV30" s="229">
        <v>11</v>
      </c>
      <c r="DW30" s="229">
        <v>11</v>
      </c>
      <c r="DX30" s="229">
        <v>11</v>
      </c>
      <c r="DY30" s="229">
        <v>13</v>
      </c>
      <c r="DZ30" s="229">
        <v>19</v>
      </c>
      <c r="EA30" s="229">
        <v>19</v>
      </c>
      <c r="EB30" s="229">
        <v>17</v>
      </c>
      <c r="EC30" s="229">
        <v>23</v>
      </c>
      <c r="ED30" s="229">
        <v>23</v>
      </c>
      <c r="EE30" s="229">
        <v>25</v>
      </c>
      <c r="EF30" s="229">
        <v>13</v>
      </c>
      <c r="EG30" s="229">
        <v>13</v>
      </c>
      <c r="EH30" s="229">
        <v>12</v>
      </c>
      <c r="EI30" s="229">
        <v>12</v>
      </c>
      <c r="EJ30" s="229">
        <v>12</v>
      </c>
      <c r="EK30" s="229">
        <v>12</v>
      </c>
      <c r="EL30" s="229">
        <v>15</v>
      </c>
      <c r="EM30" s="229">
        <v>15</v>
      </c>
      <c r="EN30" s="229">
        <v>15</v>
      </c>
      <c r="EO30" s="229">
        <v>19</v>
      </c>
      <c r="EP30" s="229">
        <v>19</v>
      </c>
      <c r="EQ30" s="229">
        <v>20</v>
      </c>
      <c r="ER30" s="229">
        <v>16</v>
      </c>
      <c r="ES30" s="229">
        <v>15</v>
      </c>
      <c r="ET30" s="229">
        <v>5</v>
      </c>
      <c r="EU30" s="229">
        <v>18</v>
      </c>
      <c r="EV30" s="229">
        <v>18</v>
      </c>
      <c r="EW30" s="229">
        <v>19</v>
      </c>
      <c r="EX30" s="229">
        <v>45</v>
      </c>
      <c r="EY30" s="229">
        <v>45</v>
      </c>
      <c r="EZ30" s="229">
        <v>45</v>
      </c>
      <c r="FA30" s="229">
        <v>49</v>
      </c>
      <c r="FB30" s="229">
        <v>49</v>
      </c>
      <c r="FC30" s="229">
        <v>48</v>
      </c>
      <c r="FD30" s="229">
        <v>43</v>
      </c>
      <c r="FE30" s="229">
        <v>44</v>
      </c>
      <c r="FF30" s="229">
        <v>43</v>
      </c>
      <c r="FG30" s="229">
        <v>34</v>
      </c>
      <c r="FH30" s="229">
        <v>36</v>
      </c>
      <c r="FI30" s="229">
        <v>39</v>
      </c>
      <c r="FJ30" s="229">
        <v>43</v>
      </c>
      <c r="FK30" s="229">
        <v>43</v>
      </c>
      <c r="FL30" s="229">
        <v>43</v>
      </c>
      <c r="FM30" s="229">
        <v>42</v>
      </c>
      <c r="FN30" s="229">
        <v>42</v>
      </c>
      <c r="FO30" s="229">
        <v>42</v>
      </c>
      <c r="FP30" s="229">
        <v>45</v>
      </c>
      <c r="FQ30" s="236">
        <v>32</v>
      </c>
      <c r="FR30" s="236">
        <v>37</v>
      </c>
      <c r="FS30" s="236">
        <v>38</v>
      </c>
      <c r="FT30" s="236">
        <v>40</v>
      </c>
      <c r="FU30" s="236">
        <v>38</v>
      </c>
      <c r="FV30" s="236">
        <v>35</v>
      </c>
      <c r="FW30" s="236">
        <v>32</v>
      </c>
      <c r="FX30" s="236">
        <v>30</v>
      </c>
      <c r="FY30" s="236">
        <v>33</v>
      </c>
      <c r="FZ30" s="236">
        <v>29</v>
      </c>
      <c r="GA30" s="236">
        <v>38</v>
      </c>
      <c r="GB30" s="236">
        <v>27</v>
      </c>
      <c r="GC30" s="236">
        <v>29</v>
      </c>
      <c r="GD30" s="325">
        <f t="shared" si="0"/>
        <v>77</v>
      </c>
      <c r="GE30" s="325">
        <f t="shared" si="1"/>
        <v>56</v>
      </c>
      <c r="GF30" s="279">
        <f t="shared" si="2"/>
        <v>372</v>
      </c>
      <c r="GG30" s="279">
        <f t="shared" si="3"/>
        <v>494</v>
      </c>
      <c r="GH30" s="279">
        <f t="shared" si="4"/>
        <v>427</v>
      </c>
      <c r="GI30" s="226"/>
      <c r="GJ30" s="266"/>
    </row>
    <row r="31" spans="1:192">
      <c r="A31" s="171" t="str">
        <f>IF(I!$A$1=1,B31,C31)</f>
        <v>Інший</v>
      </c>
      <c r="B31" s="209" t="s">
        <v>73</v>
      </c>
      <c r="C31" s="209" t="s">
        <v>165</v>
      </c>
      <c r="D31" s="229">
        <v>3</v>
      </c>
      <c r="E31" s="229">
        <v>4</v>
      </c>
      <c r="F31" s="229">
        <v>4</v>
      </c>
      <c r="G31" s="229">
        <v>4</v>
      </c>
      <c r="H31" s="229">
        <v>4</v>
      </c>
      <c r="I31" s="229">
        <v>3</v>
      </c>
      <c r="J31" s="229">
        <v>4</v>
      </c>
      <c r="K31" s="229">
        <v>5</v>
      </c>
      <c r="L31" s="229">
        <v>5</v>
      </c>
      <c r="M31" s="229">
        <v>5</v>
      </c>
      <c r="N31" s="229">
        <v>5</v>
      </c>
      <c r="O31" s="229">
        <v>6</v>
      </c>
      <c r="P31" s="229">
        <v>3</v>
      </c>
      <c r="Q31" s="229">
        <v>5</v>
      </c>
      <c r="R31" s="229">
        <v>7</v>
      </c>
      <c r="S31" s="229">
        <v>8</v>
      </c>
      <c r="T31" s="229">
        <v>7</v>
      </c>
      <c r="U31" s="229">
        <v>7</v>
      </c>
      <c r="V31" s="229">
        <v>8</v>
      </c>
      <c r="W31" s="229">
        <v>8</v>
      </c>
      <c r="X31" s="229">
        <v>8</v>
      </c>
      <c r="Y31" s="229">
        <v>7</v>
      </c>
      <c r="Z31" s="229">
        <v>8</v>
      </c>
      <c r="AA31" s="229">
        <v>8</v>
      </c>
      <c r="AB31" s="229">
        <v>5</v>
      </c>
      <c r="AC31" s="229">
        <v>6</v>
      </c>
      <c r="AD31" s="229">
        <v>9</v>
      </c>
      <c r="AE31" s="229">
        <v>8</v>
      </c>
      <c r="AF31" s="229">
        <v>8</v>
      </c>
      <c r="AG31" s="229">
        <v>7</v>
      </c>
      <c r="AH31" s="229">
        <v>9</v>
      </c>
      <c r="AI31" s="229">
        <v>9</v>
      </c>
      <c r="AJ31" s="229">
        <v>7</v>
      </c>
      <c r="AK31" s="229">
        <v>10</v>
      </c>
      <c r="AL31" s="229">
        <v>10</v>
      </c>
      <c r="AM31" s="229">
        <v>10</v>
      </c>
      <c r="AN31" s="229">
        <v>7</v>
      </c>
      <c r="AO31" s="229">
        <v>8</v>
      </c>
      <c r="AP31" s="229">
        <v>8</v>
      </c>
      <c r="AQ31" s="229">
        <v>9</v>
      </c>
      <c r="AR31" s="229">
        <v>8</v>
      </c>
      <c r="AS31" s="229">
        <v>7</v>
      </c>
      <c r="AT31" s="229">
        <v>9</v>
      </c>
      <c r="AU31" s="229">
        <v>9</v>
      </c>
      <c r="AV31" s="229">
        <v>8</v>
      </c>
      <c r="AW31" s="229">
        <v>10</v>
      </c>
      <c r="AX31" s="229">
        <v>9</v>
      </c>
      <c r="AY31" s="229">
        <v>9</v>
      </c>
      <c r="AZ31" s="229">
        <v>8</v>
      </c>
      <c r="BA31" s="229">
        <v>6</v>
      </c>
      <c r="BB31" s="229">
        <v>9</v>
      </c>
      <c r="BC31" s="229">
        <v>8</v>
      </c>
      <c r="BD31" s="229">
        <v>6</v>
      </c>
      <c r="BE31" s="229">
        <v>4</v>
      </c>
      <c r="BF31" s="229">
        <v>5</v>
      </c>
      <c r="BG31" s="229">
        <v>5</v>
      </c>
      <c r="BH31" s="229">
        <v>4</v>
      </c>
      <c r="BI31" s="229">
        <v>5</v>
      </c>
      <c r="BJ31" s="229">
        <v>5</v>
      </c>
      <c r="BK31" s="229">
        <v>5</v>
      </c>
      <c r="BL31" s="229">
        <v>5</v>
      </c>
      <c r="BM31" s="229">
        <v>3</v>
      </c>
      <c r="BN31" s="229">
        <v>3</v>
      </c>
      <c r="BO31" s="229">
        <v>4</v>
      </c>
      <c r="BP31" s="229">
        <v>3</v>
      </c>
      <c r="BQ31" s="229">
        <v>3</v>
      </c>
      <c r="BR31" s="229">
        <v>3</v>
      </c>
      <c r="BS31" s="229">
        <v>3</v>
      </c>
      <c r="BT31" s="229">
        <v>4</v>
      </c>
      <c r="BU31" s="229">
        <v>3</v>
      </c>
      <c r="BV31" s="229">
        <v>4</v>
      </c>
      <c r="BW31" s="229">
        <v>4</v>
      </c>
      <c r="BX31" s="229">
        <v>3</v>
      </c>
      <c r="BY31" s="229">
        <v>3</v>
      </c>
      <c r="BZ31" s="229">
        <v>3</v>
      </c>
      <c r="CA31" s="229">
        <v>3</v>
      </c>
      <c r="CB31" s="229">
        <v>4</v>
      </c>
      <c r="CC31" s="229">
        <v>4</v>
      </c>
      <c r="CD31" s="229">
        <v>5</v>
      </c>
      <c r="CE31" s="229">
        <v>4</v>
      </c>
      <c r="CF31" s="229">
        <v>4</v>
      </c>
      <c r="CG31" s="229">
        <v>4</v>
      </c>
      <c r="CH31" s="229">
        <v>4</v>
      </c>
      <c r="CI31" s="229">
        <v>3</v>
      </c>
      <c r="CJ31" s="229">
        <v>3</v>
      </c>
      <c r="CK31" s="229">
        <v>3</v>
      </c>
      <c r="CL31" s="229">
        <v>3</v>
      </c>
      <c r="CM31" s="229">
        <v>3</v>
      </c>
      <c r="CN31" s="229">
        <v>3</v>
      </c>
      <c r="CO31" s="229">
        <v>4</v>
      </c>
      <c r="CP31" s="229">
        <v>3</v>
      </c>
      <c r="CQ31" s="229">
        <v>4</v>
      </c>
      <c r="CR31" s="229">
        <v>3</v>
      </c>
      <c r="CS31" s="229">
        <v>4</v>
      </c>
      <c r="CT31" s="229">
        <v>4</v>
      </c>
      <c r="CU31" s="229">
        <v>4</v>
      </c>
      <c r="CV31" s="229">
        <v>4</v>
      </c>
      <c r="CW31" s="229">
        <v>4</v>
      </c>
      <c r="CX31" s="229">
        <v>5</v>
      </c>
      <c r="CY31" s="229">
        <v>4</v>
      </c>
      <c r="CZ31" s="229">
        <v>5</v>
      </c>
      <c r="DA31" s="229">
        <v>5</v>
      </c>
      <c r="DB31" s="229">
        <v>5</v>
      </c>
      <c r="DC31" s="229">
        <v>5</v>
      </c>
      <c r="DD31" s="229">
        <v>4</v>
      </c>
      <c r="DE31" s="229">
        <v>5</v>
      </c>
      <c r="DF31" s="229">
        <v>4</v>
      </c>
      <c r="DG31" s="229">
        <v>4</v>
      </c>
      <c r="DH31" s="229">
        <v>3</v>
      </c>
      <c r="DI31" s="229">
        <v>4</v>
      </c>
      <c r="DJ31" s="229">
        <v>6</v>
      </c>
      <c r="DK31" s="229">
        <v>5</v>
      </c>
      <c r="DL31" s="229">
        <v>5</v>
      </c>
      <c r="DM31" s="229">
        <v>5</v>
      </c>
      <c r="DN31" s="229">
        <v>7</v>
      </c>
      <c r="DO31" s="229">
        <v>5</v>
      </c>
      <c r="DP31" s="229">
        <v>5</v>
      </c>
      <c r="DQ31" s="229">
        <v>6</v>
      </c>
      <c r="DR31" s="229">
        <v>6</v>
      </c>
      <c r="DS31" s="229">
        <v>6</v>
      </c>
      <c r="DT31" s="229">
        <v>5</v>
      </c>
      <c r="DU31" s="229">
        <v>6</v>
      </c>
      <c r="DV31" s="229">
        <v>6</v>
      </c>
      <c r="DW31" s="229">
        <v>6</v>
      </c>
      <c r="DX31" s="229">
        <v>5</v>
      </c>
      <c r="DY31" s="229">
        <v>5</v>
      </c>
      <c r="DZ31" s="229">
        <v>7</v>
      </c>
      <c r="EA31" s="229">
        <v>7</v>
      </c>
      <c r="EB31" s="229">
        <v>7</v>
      </c>
      <c r="EC31" s="229">
        <v>7</v>
      </c>
      <c r="ED31" s="229">
        <v>7</v>
      </c>
      <c r="EE31" s="229">
        <v>8</v>
      </c>
      <c r="EF31" s="229">
        <v>6</v>
      </c>
      <c r="EG31" s="229">
        <v>7</v>
      </c>
      <c r="EH31" s="229">
        <v>7</v>
      </c>
      <c r="EI31" s="229">
        <v>9</v>
      </c>
      <c r="EJ31" s="229">
        <v>8</v>
      </c>
      <c r="EK31" s="229">
        <v>7</v>
      </c>
      <c r="EL31" s="229">
        <v>8</v>
      </c>
      <c r="EM31" s="229">
        <v>9</v>
      </c>
      <c r="EN31" s="229">
        <v>8</v>
      </c>
      <c r="EO31" s="229">
        <v>8</v>
      </c>
      <c r="EP31" s="229">
        <v>8</v>
      </c>
      <c r="EQ31" s="229">
        <v>7</v>
      </c>
      <c r="ER31" s="229">
        <v>6</v>
      </c>
      <c r="ES31" s="229">
        <v>6</v>
      </c>
      <c r="ET31" s="229">
        <v>3</v>
      </c>
      <c r="EU31" s="229">
        <v>5</v>
      </c>
      <c r="EV31" s="229">
        <v>9</v>
      </c>
      <c r="EW31" s="229">
        <v>14</v>
      </c>
      <c r="EX31" s="229">
        <v>13</v>
      </c>
      <c r="EY31" s="229">
        <v>11</v>
      </c>
      <c r="EZ31" s="229">
        <v>12</v>
      </c>
      <c r="FA31" s="229">
        <v>12</v>
      </c>
      <c r="FB31" s="229">
        <v>13</v>
      </c>
      <c r="FC31" s="229">
        <v>17</v>
      </c>
      <c r="FD31" s="229">
        <v>13</v>
      </c>
      <c r="FE31" s="229">
        <v>15</v>
      </c>
      <c r="FF31" s="229">
        <v>15</v>
      </c>
      <c r="FG31" s="229">
        <v>13</v>
      </c>
      <c r="FH31" s="229">
        <v>15</v>
      </c>
      <c r="FI31" s="229">
        <v>16</v>
      </c>
      <c r="FJ31" s="229">
        <v>14</v>
      </c>
      <c r="FK31" s="229">
        <v>14</v>
      </c>
      <c r="FL31" s="229">
        <v>14</v>
      </c>
      <c r="FM31" s="229">
        <v>14</v>
      </c>
      <c r="FN31" s="229">
        <v>15</v>
      </c>
      <c r="FO31" s="229">
        <v>17</v>
      </c>
      <c r="FP31" s="229">
        <v>17</v>
      </c>
      <c r="FQ31" s="236">
        <v>17</v>
      </c>
      <c r="FR31" s="236">
        <v>18</v>
      </c>
      <c r="FS31" s="236">
        <v>18</v>
      </c>
      <c r="FT31" s="236">
        <v>18</v>
      </c>
      <c r="FU31" s="236">
        <v>16</v>
      </c>
      <c r="FV31" s="236">
        <v>16</v>
      </c>
      <c r="FW31" s="236">
        <v>16</v>
      </c>
      <c r="FX31" s="236">
        <v>15</v>
      </c>
      <c r="FY31" s="236">
        <v>17</v>
      </c>
      <c r="FZ31" s="236">
        <v>17</v>
      </c>
      <c r="GA31" s="236">
        <v>18</v>
      </c>
      <c r="GB31" s="236">
        <v>16</v>
      </c>
      <c r="GC31" s="236">
        <v>19</v>
      </c>
      <c r="GD31" s="325">
        <f t="shared" si="0"/>
        <v>34</v>
      </c>
      <c r="GE31" s="325">
        <f t="shared" si="1"/>
        <v>35</v>
      </c>
      <c r="GF31" s="279">
        <f t="shared" si="2"/>
        <v>121</v>
      </c>
      <c r="GG31" s="279">
        <f t="shared" si="3"/>
        <v>175</v>
      </c>
      <c r="GH31" s="279">
        <f t="shared" si="4"/>
        <v>203</v>
      </c>
      <c r="GI31" s="226"/>
      <c r="GJ31" s="266"/>
    </row>
    <row r="32" spans="1:192">
      <c r="A32" s="172" t="str">
        <f>IF(I!$A$1=1,B32,C32)</f>
        <v>Інший транспорт</v>
      </c>
      <c r="B32" s="210" t="s">
        <v>78</v>
      </c>
      <c r="C32" s="210" t="s">
        <v>170</v>
      </c>
      <c r="D32" s="229">
        <v>1</v>
      </c>
      <c r="E32" s="229">
        <v>0</v>
      </c>
      <c r="F32" s="229">
        <v>2</v>
      </c>
      <c r="G32" s="229">
        <v>1</v>
      </c>
      <c r="H32" s="229">
        <v>1</v>
      </c>
      <c r="I32" s="229">
        <v>1</v>
      </c>
      <c r="J32" s="229">
        <v>1</v>
      </c>
      <c r="K32" s="229">
        <v>1</v>
      </c>
      <c r="L32" s="229">
        <v>0</v>
      </c>
      <c r="M32" s="229">
        <v>2</v>
      </c>
      <c r="N32" s="229">
        <v>1</v>
      </c>
      <c r="O32" s="229">
        <v>10</v>
      </c>
      <c r="P32" s="229">
        <v>10</v>
      </c>
      <c r="Q32" s="229">
        <v>5</v>
      </c>
      <c r="R32" s="229">
        <v>4</v>
      </c>
      <c r="S32" s="229">
        <v>22</v>
      </c>
      <c r="T32" s="229">
        <v>24</v>
      </c>
      <c r="U32" s="229">
        <v>21</v>
      </c>
      <c r="V32" s="229">
        <v>24</v>
      </c>
      <c r="W32" s="229">
        <v>25</v>
      </c>
      <c r="X32" s="229">
        <v>23</v>
      </c>
      <c r="Y32" s="229">
        <v>23</v>
      </c>
      <c r="Z32" s="229">
        <v>26</v>
      </c>
      <c r="AA32" s="229">
        <v>28</v>
      </c>
      <c r="AB32" s="229">
        <v>3</v>
      </c>
      <c r="AC32" s="229">
        <v>4</v>
      </c>
      <c r="AD32" s="229">
        <v>3</v>
      </c>
      <c r="AE32" s="229">
        <v>3</v>
      </c>
      <c r="AF32" s="229">
        <v>5</v>
      </c>
      <c r="AG32" s="229">
        <v>4</v>
      </c>
      <c r="AH32" s="229">
        <v>4</v>
      </c>
      <c r="AI32" s="229">
        <v>4</v>
      </c>
      <c r="AJ32" s="229">
        <v>4</v>
      </c>
      <c r="AK32" s="229">
        <v>5</v>
      </c>
      <c r="AL32" s="229">
        <v>3</v>
      </c>
      <c r="AM32" s="229">
        <v>1</v>
      </c>
      <c r="AN32" s="229">
        <v>1</v>
      </c>
      <c r="AO32" s="229">
        <v>1</v>
      </c>
      <c r="AP32" s="229">
        <v>2</v>
      </c>
      <c r="AQ32" s="229">
        <v>1</v>
      </c>
      <c r="AR32" s="229">
        <v>1</v>
      </c>
      <c r="AS32" s="229">
        <v>2</v>
      </c>
      <c r="AT32" s="229">
        <v>2</v>
      </c>
      <c r="AU32" s="229">
        <v>2</v>
      </c>
      <c r="AV32" s="229">
        <v>2</v>
      </c>
      <c r="AW32" s="229">
        <v>3</v>
      </c>
      <c r="AX32" s="229">
        <v>3</v>
      </c>
      <c r="AY32" s="229">
        <v>2</v>
      </c>
      <c r="AZ32" s="229">
        <v>2</v>
      </c>
      <c r="BA32" s="229">
        <v>1</v>
      </c>
      <c r="BB32" s="229">
        <v>3</v>
      </c>
      <c r="BC32" s="229">
        <v>2</v>
      </c>
      <c r="BD32" s="229">
        <v>2</v>
      </c>
      <c r="BE32" s="229">
        <v>22</v>
      </c>
      <c r="BF32" s="229">
        <v>19</v>
      </c>
      <c r="BG32" s="229">
        <v>4</v>
      </c>
      <c r="BH32" s="229">
        <v>3</v>
      </c>
      <c r="BI32" s="229">
        <v>9</v>
      </c>
      <c r="BJ32" s="229">
        <v>7</v>
      </c>
      <c r="BK32" s="229">
        <v>7</v>
      </c>
      <c r="BL32" s="229">
        <v>10</v>
      </c>
      <c r="BM32" s="229">
        <v>9</v>
      </c>
      <c r="BN32" s="229">
        <v>12</v>
      </c>
      <c r="BO32" s="229">
        <v>12</v>
      </c>
      <c r="BP32" s="229">
        <v>11</v>
      </c>
      <c r="BQ32" s="229">
        <v>12</v>
      </c>
      <c r="BR32" s="229">
        <v>12</v>
      </c>
      <c r="BS32" s="229">
        <v>9</v>
      </c>
      <c r="BT32" s="229">
        <v>12</v>
      </c>
      <c r="BU32" s="229">
        <v>9</v>
      </c>
      <c r="BV32" s="229">
        <v>10</v>
      </c>
      <c r="BW32" s="229">
        <v>10</v>
      </c>
      <c r="BX32" s="229">
        <v>11</v>
      </c>
      <c r="BY32" s="229">
        <v>5</v>
      </c>
      <c r="BZ32" s="229">
        <v>13</v>
      </c>
      <c r="CA32" s="229">
        <v>9</v>
      </c>
      <c r="CB32" s="229">
        <v>9</v>
      </c>
      <c r="CC32" s="229">
        <v>11</v>
      </c>
      <c r="CD32" s="229">
        <v>11</v>
      </c>
      <c r="CE32" s="229">
        <v>15</v>
      </c>
      <c r="CF32" s="229">
        <v>19</v>
      </c>
      <c r="CG32" s="229">
        <v>11</v>
      </c>
      <c r="CH32" s="229">
        <v>13</v>
      </c>
      <c r="CI32" s="229">
        <v>18</v>
      </c>
      <c r="CJ32" s="229">
        <v>15</v>
      </c>
      <c r="CK32" s="229">
        <v>11</v>
      </c>
      <c r="CL32" s="229">
        <v>15</v>
      </c>
      <c r="CM32" s="229">
        <v>14</v>
      </c>
      <c r="CN32" s="229">
        <v>16</v>
      </c>
      <c r="CO32" s="229">
        <v>12</v>
      </c>
      <c r="CP32" s="229">
        <v>14</v>
      </c>
      <c r="CQ32" s="229">
        <v>16</v>
      </c>
      <c r="CR32" s="229">
        <v>12</v>
      </c>
      <c r="CS32" s="229">
        <v>13</v>
      </c>
      <c r="CT32" s="229">
        <v>12</v>
      </c>
      <c r="CU32" s="229">
        <v>12</v>
      </c>
      <c r="CV32" s="229">
        <v>9</v>
      </c>
      <c r="CW32" s="229">
        <v>10</v>
      </c>
      <c r="CX32" s="229">
        <v>11</v>
      </c>
      <c r="CY32" s="229">
        <v>11</v>
      </c>
      <c r="CZ32" s="229">
        <v>12</v>
      </c>
      <c r="DA32" s="229">
        <v>11</v>
      </c>
      <c r="DB32" s="229">
        <v>13</v>
      </c>
      <c r="DC32" s="229">
        <v>13</v>
      </c>
      <c r="DD32" s="229">
        <v>12</v>
      </c>
      <c r="DE32" s="229">
        <v>12</v>
      </c>
      <c r="DF32" s="229">
        <v>10</v>
      </c>
      <c r="DG32" s="229">
        <v>9</v>
      </c>
      <c r="DH32" s="229">
        <v>10</v>
      </c>
      <c r="DI32" s="229">
        <v>10</v>
      </c>
      <c r="DJ32" s="229">
        <v>8</v>
      </c>
      <c r="DK32" s="229">
        <v>6</v>
      </c>
      <c r="DL32" s="229">
        <v>7</v>
      </c>
      <c r="DM32" s="229">
        <v>8</v>
      </c>
      <c r="DN32" s="229">
        <v>13</v>
      </c>
      <c r="DO32" s="229">
        <v>10</v>
      </c>
      <c r="DP32" s="229">
        <v>11</v>
      </c>
      <c r="DQ32" s="229">
        <v>11</v>
      </c>
      <c r="DR32" s="229">
        <v>11</v>
      </c>
      <c r="DS32" s="229">
        <v>11</v>
      </c>
      <c r="DT32" s="229">
        <v>4</v>
      </c>
      <c r="DU32" s="229">
        <v>4</v>
      </c>
      <c r="DV32" s="229">
        <v>7</v>
      </c>
      <c r="DW32" s="229">
        <v>8</v>
      </c>
      <c r="DX32" s="229">
        <v>6</v>
      </c>
      <c r="DY32" s="229">
        <v>3</v>
      </c>
      <c r="DZ32" s="229">
        <v>4</v>
      </c>
      <c r="EA32" s="229">
        <v>4</v>
      </c>
      <c r="EB32" s="229">
        <v>3</v>
      </c>
      <c r="EC32" s="229">
        <v>5</v>
      </c>
      <c r="ED32" s="229">
        <v>5</v>
      </c>
      <c r="EE32" s="229">
        <v>7</v>
      </c>
      <c r="EF32" s="229">
        <v>4</v>
      </c>
      <c r="EG32" s="229">
        <v>5</v>
      </c>
      <c r="EH32" s="229">
        <v>7</v>
      </c>
      <c r="EI32" s="229">
        <v>6</v>
      </c>
      <c r="EJ32" s="229">
        <v>6</v>
      </c>
      <c r="EK32" s="229">
        <v>6</v>
      </c>
      <c r="EL32" s="229">
        <v>6</v>
      </c>
      <c r="EM32" s="229">
        <v>6</v>
      </c>
      <c r="EN32" s="229">
        <v>6</v>
      </c>
      <c r="EO32" s="229">
        <v>6</v>
      </c>
      <c r="EP32" s="229">
        <v>7</v>
      </c>
      <c r="EQ32" s="229">
        <v>6</v>
      </c>
      <c r="ER32" s="229">
        <v>8</v>
      </c>
      <c r="ES32" s="229">
        <v>4</v>
      </c>
      <c r="ET32" s="229">
        <v>15</v>
      </c>
      <c r="EU32" s="229">
        <v>4</v>
      </c>
      <c r="EV32" s="229">
        <v>7</v>
      </c>
      <c r="EW32" s="229">
        <v>11</v>
      </c>
      <c r="EX32" s="229">
        <v>12</v>
      </c>
      <c r="EY32" s="229">
        <v>9</v>
      </c>
      <c r="EZ32" s="229">
        <v>11</v>
      </c>
      <c r="FA32" s="229">
        <v>11</v>
      </c>
      <c r="FB32" s="229">
        <v>12</v>
      </c>
      <c r="FC32" s="229">
        <v>12</v>
      </c>
      <c r="FD32" s="229">
        <v>11</v>
      </c>
      <c r="FE32" s="229">
        <v>10</v>
      </c>
      <c r="FF32" s="229">
        <v>14</v>
      </c>
      <c r="FG32" s="229">
        <v>12</v>
      </c>
      <c r="FH32" s="229">
        <v>15</v>
      </c>
      <c r="FI32" s="229">
        <v>14</v>
      </c>
      <c r="FJ32" s="229">
        <v>12</v>
      </c>
      <c r="FK32" s="229">
        <v>17</v>
      </c>
      <c r="FL32" s="229">
        <v>12</v>
      </c>
      <c r="FM32" s="229">
        <v>15</v>
      </c>
      <c r="FN32" s="229">
        <v>18</v>
      </c>
      <c r="FO32" s="229">
        <v>23</v>
      </c>
      <c r="FP32" s="229">
        <v>17</v>
      </c>
      <c r="FQ32" s="236">
        <v>16</v>
      </c>
      <c r="FR32" s="236">
        <v>17</v>
      </c>
      <c r="FS32" s="236">
        <v>20</v>
      </c>
      <c r="FT32" s="236">
        <v>16</v>
      </c>
      <c r="FU32" s="236">
        <v>18</v>
      </c>
      <c r="FV32" s="236">
        <v>19</v>
      </c>
      <c r="FW32" s="236">
        <v>14</v>
      </c>
      <c r="FX32" s="236">
        <v>16</v>
      </c>
      <c r="FY32" s="236">
        <v>17</v>
      </c>
      <c r="FZ32" s="236">
        <v>18</v>
      </c>
      <c r="GA32" s="236">
        <v>18</v>
      </c>
      <c r="GB32" s="236">
        <v>16</v>
      </c>
      <c r="GC32" s="236">
        <v>14</v>
      </c>
      <c r="GD32" s="325">
        <f t="shared" si="0"/>
        <v>33</v>
      </c>
      <c r="GE32" s="325">
        <f t="shared" si="1"/>
        <v>30</v>
      </c>
      <c r="GF32" s="279">
        <f t="shared" si="2"/>
        <v>116</v>
      </c>
      <c r="GG32" s="279">
        <f t="shared" si="3"/>
        <v>173</v>
      </c>
      <c r="GH32" s="279">
        <f t="shared" si="4"/>
        <v>206</v>
      </c>
      <c r="GI32" s="226"/>
      <c r="GJ32" s="266"/>
    </row>
    <row r="33" spans="1:192">
      <c r="A33" s="171" t="str">
        <f>IF(I!$A$1=1,B33,C33)</f>
        <v>Пасажирський</v>
      </c>
      <c r="B33" s="209" t="s">
        <v>71</v>
      </c>
      <c r="C33" s="209" t="s">
        <v>163</v>
      </c>
      <c r="D33" s="229">
        <v>0</v>
      </c>
      <c r="E33" s="229">
        <v>0</v>
      </c>
      <c r="F33" s="229">
        <v>0</v>
      </c>
      <c r="G33" s="229">
        <v>0</v>
      </c>
      <c r="H33" s="229">
        <v>0</v>
      </c>
      <c r="I33" s="229">
        <v>0</v>
      </c>
      <c r="J33" s="229">
        <v>0</v>
      </c>
      <c r="K33" s="229">
        <v>0</v>
      </c>
      <c r="L33" s="229">
        <v>0</v>
      </c>
      <c r="M33" s="229">
        <v>0</v>
      </c>
      <c r="N33" s="229">
        <v>0</v>
      </c>
      <c r="O33" s="229">
        <v>0</v>
      </c>
      <c r="P33" s="229">
        <v>0</v>
      </c>
      <c r="Q33" s="229">
        <v>0</v>
      </c>
      <c r="R33" s="229">
        <v>0</v>
      </c>
      <c r="S33" s="229">
        <v>0</v>
      </c>
      <c r="T33" s="229">
        <v>0</v>
      </c>
      <c r="U33" s="229">
        <v>0</v>
      </c>
      <c r="V33" s="229">
        <v>0</v>
      </c>
      <c r="W33" s="229">
        <v>0</v>
      </c>
      <c r="X33" s="229">
        <v>0</v>
      </c>
      <c r="Y33" s="229">
        <v>0</v>
      </c>
      <c r="Z33" s="229">
        <v>0</v>
      </c>
      <c r="AA33" s="229">
        <v>0</v>
      </c>
      <c r="AB33" s="229">
        <v>0</v>
      </c>
      <c r="AC33" s="229">
        <v>0</v>
      </c>
      <c r="AD33" s="229">
        <v>0</v>
      </c>
      <c r="AE33" s="229">
        <v>0</v>
      </c>
      <c r="AF33" s="229">
        <v>0</v>
      </c>
      <c r="AG33" s="229">
        <v>0</v>
      </c>
      <c r="AH33" s="229">
        <v>0</v>
      </c>
      <c r="AI33" s="229">
        <v>0</v>
      </c>
      <c r="AJ33" s="229">
        <v>0</v>
      </c>
      <c r="AK33" s="229">
        <v>0</v>
      </c>
      <c r="AL33" s="229">
        <v>0</v>
      </c>
      <c r="AM33" s="229">
        <v>0</v>
      </c>
      <c r="AN33" s="229">
        <v>0</v>
      </c>
      <c r="AO33" s="229">
        <v>0</v>
      </c>
      <c r="AP33" s="229">
        <v>0</v>
      </c>
      <c r="AQ33" s="229">
        <v>0</v>
      </c>
      <c r="AR33" s="229">
        <v>0</v>
      </c>
      <c r="AS33" s="229">
        <v>0</v>
      </c>
      <c r="AT33" s="229">
        <v>0</v>
      </c>
      <c r="AU33" s="229">
        <v>0</v>
      </c>
      <c r="AV33" s="229">
        <v>0</v>
      </c>
      <c r="AW33" s="229">
        <v>0</v>
      </c>
      <c r="AX33" s="229">
        <v>0</v>
      </c>
      <c r="AY33" s="229">
        <v>0</v>
      </c>
      <c r="AZ33" s="229">
        <v>0</v>
      </c>
      <c r="BA33" s="229">
        <v>0</v>
      </c>
      <c r="BB33" s="229">
        <v>0</v>
      </c>
      <c r="BC33" s="229">
        <v>0</v>
      </c>
      <c r="BD33" s="229">
        <v>0</v>
      </c>
      <c r="BE33" s="229">
        <v>0</v>
      </c>
      <c r="BF33" s="229">
        <v>0</v>
      </c>
      <c r="BG33" s="229">
        <v>0</v>
      </c>
      <c r="BH33" s="229">
        <v>0</v>
      </c>
      <c r="BI33" s="229">
        <v>0</v>
      </c>
      <c r="BJ33" s="229">
        <v>0</v>
      </c>
      <c r="BK33" s="229">
        <v>0</v>
      </c>
      <c r="BL33" s="229">
        <v>0</v>
      </c>
      <c r="BM33" s="229">
        <v>0</v>
      </c>
      <c r="BN33" s="229">
        <v>0</v>
      </c>
      <c r="BO33" s="229">
        <v>0</v>
      </c>
      <c r="BP33" s="229">
        <v>0</v>
      </c>
      <c r="BQ33" s="229">
        <v>0</v>
      </c>
      <c r="BR33" s="229">
        <v>0</v>
      </c>
      <c r="BS33" s="229">
        <v>0</v>
      </c>
      <c r="BT33" s="229">
        <v>0</v>
      </c>
      <c r="BU33" s="229">
        <v>0</v>
      </c>
      <c r="BV33" s="229">
        <v>0</v>
      </c>
      <c r="BW33" s="229">
        <v>0</v>
      </c>
      <c r="BX33" s="229">
        <v>0</v>
      </c>
      <c r="BY33" s="229">
        <v>0</v>
      </c>
      <c r="BZ33" s="229">
        <v>0</v>
      </c>
      <c r="CA33" s="229">
        <v>0</v>
      </c>
      <c r="CB33" s="229">
        <v>0</v>
      </c>
      <c r="CC33" s="229">
        <v>0</v>
      </c>
      <c r="CD33" s="229">
        <v>0</v>
      </c>
      <c r="CE33" s="229">
        <v>0</v>
      </c>
      <c r="CF33" s="229">
        <v>0</v>
      </c>
      <c r="CG33" s="229">
        <v>0</v>
      </c>
      <c r="CH33" s="229">
        <v>0</v>
      </c>
      <c r="CI33" s="229">
        <v>0</v>
      </c>
      <c r="CJ33" s="229">
        <v>0</v>
      </c>
      <c r="CK33" s="229">
        <v>0</v>
      </c>
      <c r="CL33" s="229">
        <v>0</v>
      </c>
      <c r="CM33" s="229">
        <v>0</v>
      </c>
      <c r="CN33" s="229">
        <v>0</v>
      </c>
      <c r="CO33" s="229">
        <v>0</v>
      </c>
      <c r="CP33" s="229">
        <v>0</v>
      </c>
      <c r="CQ33" s="229">
        <v>0</v>
      </c>
      <c r="CR33" s="229">
        <v>0</v>
      </c>
      <c r="CS33" s="229">
        <v>0</v>
      </c>
      <c r="CT33" s="229">
        <v>0</v>
      </c>
      <c r="CU33" s="229">
        <v>0</v>
      </c>
      <c r="CV33" s="229">
        <v>0</v>
      </c>
      <c r="CW33" s="229">
        <v>0</v>
      </c>
      <c r="CX33" s="229">
        <v>0</v>
      </c>
      <c r="CY33" s="229">
        <v>0</v>
      </c>
      <c r="CZ33" s="229">
        <v>0</v>
      </c>
      <c r="DA33" s="229">
        <v>0</v>
      </c>
      <c r="DB33" s="229">
        <v>0</v>
      </c>
      <c r="DC33" s="229">
        <v>0</v>
      </c>
      <c r="DD33" s="229">
        <v>0</v>
      </c>
      <c r="DE33" s="229">
        <v>0</v>
      </c>
      <c r="DF33" s="229">
        <v>0</v>
      </c>
      <c r="DG33" s="229">
        <v>0</v>
      </c>
      <c r="DH33" s="229">
        <v>0</v>
      </c>
      <c r="DI33" s="229">
        <v>0</v>
      </c>
      <c r="DJ33" s="229">
        <v>0</v>
      </c>
      <c r="DK33" s="229">
        <v>0</v>
      </c>
      <c r="DL33" s="229">
        <v>0</v>
      </c>
      <c r="DM33" s="229">
        <v>0</v>
      </c>
      <c r="DN33" s="229">
        <v>0</v>
      </c>
      <c r="DO33" s="229">
        <v>0</v>
      </c>
      <c r="DP33" s="229">
        <v>0</v>
      </c>
      <c r="DQ33" s="229">
        <v>0</v>
      </c>
      <c r="DR33" s="229">
        <v>0</v>
      </c>
      <c r="DS33" s="229">
        <v>0</v>
      </c>
      <c r="DT33" s="229">
        <v>0</v>
      </c>
      <c r="DU33" s="229">
        <v>0</v>
      </c>
      <c r="DV33" s="229">
        <v>0</v>
      </c>
      <c r="DW33" s="229">
        <v>0</v>
      </c>
      <c r="DX33" s="229">
        <v>0</v>
      </c>
      <c r="DY33" s="229">
        <v>0</v>
      </c>
      <c r="DZ33" s="229">
        <v>0</v>
      </c>
      <c r="EA33" s="229">
        <v>0</v>
      </c>
      <c r="EB33" s="229">
        <v>0</v>
      </c>
      <c r="EC33" s="229">
        <v>0</v>
      </c>
      <c r="ED33" s="229">
        <v>0</v>
      </c>
      <c r="EE33" s="229">
        <v>0</v>
      </c>
      <c r="EF33" s="229">
        <v>0</v>
      </c>
      <c r="EG33" s="229">
        <v>0</v>
      </c>
      <c r="EH33" s="229">
        <v>0</v>
      </c>
      <c r="EI33" s="229">
        <v>0</v>
      </c>
      <c r="EJ33" s="229">
        <v>0</v>
      </c>
      <c r="EK33" s="229">
        <v>0</v>
      </c>
      <c r="EL33" s="229">
        <v>0</v>
      </c>
      <c r="EM33" s="229">
        <v>0</v>
      </c>
      <c r="EN33" s="229">
        <v>0</v>
      </c>
      <c r="EO33" s="229">
        <v>0</v>
      </c>
      <c r="EP33" s="229">
        <v>0</v>
      </c>
      <c r="EQ33" s="229">
        <v>0</v>
      </c>
      <c r="ER33" s="229">
        <v>0</v>
      </c>
      <c r="ES33" s="229">
        <v>0</v>
      </c>
      <c r="ET33" s="229">
        <v>0</v>
      </c>
      <c r="EU33" s="229">
        <v>0</v>
      </c>
      <c r="EV33" s="229">
        <v>0</v>
      </c>
      <c r="EW33" s="229">
        <v>0</v>
      </c>
      <c r="EX33" s="229">
        <v>0</v>
      </c>
      <c r="EY33" s="229">
        <v>0</v>
      </c>
      <c r="EZ33" s="229">
        <v>0</v>
      </c>
      <c r="FA33" s="229">
        <v>0</v>
      </c>
      <c r="FB33" s="229">
        <v>0</v>
      </c>
      <c r="FC33" s="229">
        <v>0</v>
      </c>
      <c r="FD33" s="229">
        <v>0</v>
      </c>
      <c r="FE33" s="229">
        <v>0</v>
      </c>
      <c r="FF33" s="229">
        <v>0</v>
      </c>
      <c r="FG33" s="229">
        <v>0</v>
      </c>
      <c r="FH33" s="229">
        <v>0</v>
      </c>
      <c r="FI33" s="229">
        <v>0</v>
      </c>
      <c r="FJ33" s="229">
        <v>0</v>
      </c>
      <c r="FK33" s="229">
        <v>0</v>
      </c>
      <c r="FL33" s="229">
        <v>0</v>
      </c>
      <c r="FM33" s="229">
        <v>0</v>
      </c>
      <c r="FN33" s="229">
        <v>0</v>
      </c>
      <c r="FO33" s="229">
        <v>0</v>
      </c>
      <c r="FP33" s="229">
        <v>0</v>
      </c>
      <c r="FQ33" s="236">
        <v>0</v>
      </c>
      <c r="FR33" s="236">
        <v>0</v>
      </c>
      <c r="FS33" s="236">
        <v>0</v>
      </c>
      <c r="FT33" s="236">
        <v>0</v>
      </c>
      <c r="FU33" s="236">
        <v>0</v>
      </c>
      <c r="FV33" s="236">
        <v>0</v>
      </c>
      <c r="FW33" s="236">
        <v>0</v>
      </c>
      <c r="FX33" s="236">
        <v>0</v>
      </c>
      <c r="FY33" s="236">
        <v>0</v>
      </c>
      <c r="FZ33" s="236">
        <v>0</v>
      </c>
      <c r="GA33" s="236">
        <v>0</v>
      </c>
      <c r="GB33" s="236">
        <v>0</v>
      </c>
      <c r="GC33" s="236">
        <v>0</v>
      </c>
      <c r="GD33" s="325">
        <f t="shared" si="0"/>
        <v>0</v>
      </c>
      <c r="GE33" s="325">
        <f t="shared" si="1"/>
        <v>0</v>
      </c>
      <c r="GF33" s="279">
        <f t="shared" si="2"/>
        <v>0</v>
      </c>
      <c r="GG33" s="279">
        <f t="shared" si="3"/>
        <v>0</v>
      </c>
      <c r="GH33" s="279">
        <f t="shared" si="4"/>
        <v>0</v>
      </c>
      <c r="GI33" s="226"/>
      <c r="GJ33" s="266"/>
    </row>
    <row r="34" spans="1:192">
      <c r="A34" s="171" t="str">
        <f>IF(I!$A$1=1,B34,C34)</f>
        <v>Вантажний</v>
      </c>
      <c r="B34" s="209" t="s">
        <v>72</v>
      </c>
      <c r="C34" s="209" t="s">
        <v>164</v>
      </c>
      <c r="D34" s="229">
        <v>0</v>
      </c>
      <c r="E34" s="229">
        <v>0</v>
      </c>
      <c r="F34" s="229">
        <v>0</v>
      </c>
      <c r="G34" s="229">
        <v>0</v>
      </c>
      <c r="H34" s="229">
        <v>0</v>
      </c>
      <c r="I34" s="229">
        <v>0</v>
      </c>
      <c r="J34" s="229">
        <v>0</v>
      </c>
      <c r="K34" s="229">
        <v>0</v>
      </c>
      <c r="L34" s="229">
        <v>0</v>
      </c>
      <c r="M34" s="229">
        <v>0</v>
      </c>
      <c r="N34" s="229">
        <v>0</v>
      </c>
      <c r="O34" s="229">
        <v>0</v>
      </c>
      <c r="P34" s="229">
        <v>0</v>
      </c>
      <c r="Q34" s="229">
        <v>0</v>
      </c>
      <c r="R34" s="229">
        <v>0</v>
      </c>
      <c r="S34" s="229">
        <v>21</v>
      </c>
      <c r="T34" s="229">
        <v>20</v>
      </c>
      <c r="U34" s="229">
        <v>18</v>
      </c>
      <c r="V34" s="229">
        <v>21</v>
      </c>
      <c r="W34" s="229">
        <v>21</v>
      </c>
      <c r="X34" s="229">
        <v>21</v>
      </c>
      <c r="Y34" s="229">
        <v>21</v>
      </c>
      <c r="Z34" s="229">
        <v>23</v>
      </c>
      <c r="AA34" s="229">
        <v>25</v>
      </c>
      <c r="AB34" s="229">
        <v>0</v>
      </c>
      <c r="AC34" s="229">
        <v>0</v>
      </c>
      <c r="AD34" s="229">
        <v>0</v>
      </c>
      <c r="AE34" s="229">
        <v>0</v>
      </c>
      <c r="AF34" s="229">
        <v>0</v>
      </c>
      <c r="AG34" s="229">
        <v>0</v>
      </c>
      <c r="AH34" s="229">
        <v>0</v>
      </c>
      <c r="AI34" s="229">
        <v>0</v>
      </c>
      <c r="AJ34" s="229">
        <v>0</v>
      </c>
      <c r="AK34" s="229">
        <v>1</v>
      </c>
      <c r="AL34" s="229">
        <v>0</v>
      </c>
      <c r="AM34" s="229">
        <v>0</v>
      </c>
      <c r="AN34" s="229">
        <v>0</v>
      </c>
      <c r="AO34" s="229">
        <v>0</v>
      </c>
      <c r="AP34" s="229">
        <v>0</v>
      </c>
      <c r="AQ34" s="229">
        <v>0</v>
      </c>
      <c r="AR34" s="229">
        <v>0</v>
      </c>
      <c r="AS34" s="229">
        <v>0</v>
      </c>
      <c r="AT34" s="229">
        <v>0</v>
      </c>
      <c r="AU34" s="229">
        <v>0</v>
      </c>
      <c r="AV34" s="229">
        <v>1</v>
      </c>
      <c r="AW34" s="229">
        <v>1</v>
      </c>
      <c r="AX34" s="229">
        <v>1</v>
      </c>
      <c r="AY34" s="229">
        <v>0</v>
      </c>
      <c r="AZ34" s="229">
        <v>0</v>
      </c>
      <c r="BA34" s="229">
        <v>0</v>
      </c>
      <c r="BB34" s="229">
        <v>1</v>
      </c>
      <c r="BC34" s="229">
        <v>0</v>
      </c>
      <c r="BD34" s="229">
        <v>0</v>
      </c>
      <c r="BE34" s="229">
        <v>21</v>
      </c>
      <c r="BF34" s="229">
        <v>16</v>
      </c>
      <c r="BG34" s="229">
        <v>1</v>
      </c>
      <c r="BH34" s="229">
        <v>0</v>
      </c>
      <c r="BI34" s="229">
        <v>6</v>
      </c>
      <c r="BJ34" s="229">
        <v>4</v>
      </c>
      <c r="BK34" s="229">
        <v>4</v>
      </c>
      <c r="BL34" s="229">
        <v>8</v>
      </c>
      <c r="BM34" s="229">
        <v>8</v>
      </c>
      <c r="BN34" s="229">
        <v>8</v>
      </c>
      <c r="BO34" s="229">
        <v>9</v>
      </c>
      <c r="BP34" s="229">
        <v>9</v>
      </c>
      <c r="BQ34" s="229">
        <v>8</v>
      </c>
      <c r="BR34" s="229">
        <v>9</v>
      </c>
      <c r="BS34" s="229">
        <v>8</v>
      </c>
      <c r="BT34" s="229">
        <v>9</v>
      </c>
      <c r="BU34" s="229">
        <v>6</v>
      </c>
      <c r="BV34" s="229">
        <v>7</v>
      </c>
      <c r="BW34" s="229">
        <v>9</v>
      </c>
      <c r="BX34" s="229">
        <v>9</v>
      </c>
      <c r="BY34" s="229">
        <v>3</v>
      </c>
      <c r="BZ34" s="229">
        <v>10</v>
      </c>
      <c r="CA34" s="229">
        <v>6</v>
      </c>
      <c r="CB34" s="229">
        <v>6</v>
      </c>
      <c r="CC34" s="229">
        <v>7</v>
      </c>
      <c r="CD34" s="229">
        <v>7</v>
      </c>
      <c r="CE34" s="229">
        <v>7</v>
      </c>
      <c r="CF34" s="229">
        <v>8</v>
      </c>
      <c r="CG34" s="229">
        <v>6</v>
      </c>
      <c r="CH34" s="229">
        <v>7</v>
      </c>
      <c r="CI34" s="229">
        <v>11</v>
      </c>
      <c r="CJ34" s="229">
        <v>7</v>
      </c>
      <c r="CK34" s="229">
        <v>7</v>
      </c>
      <c r="CL34" s="229">
        <v>8</v>
      </c>
      <c r="CM34" s="229">
        <v>6</v>
      </c>
      <c r="CN34" s="229">
        <v>6</v>
      </c>
      <c r="CO34" s="229">
        <v>6</v>
      </c>
      <c r="CP34" s="229">
        <v>7</v>
      </c>
      <c r="CQ34" s="229">
        <v>7</v>
      </c>
      <c r="CR34" s="229">
        <v>6</v>
      </c>
      <c r="CS34" s="229">
        <v>7</v>
      </c>
      <c r="CT34" s="229">
        <v>7</v>
      </c>
      <c r="CU34" s="229">
        <v>6</v>
      </c>
      <c r="CV34" s="229">
        <v>6</v>
      </c>
      <c r="CW34" s="229">
        <v>6</v>
      </c>
      <c r="CX34" s="229">
        <v>7</v>
      </c>
      <c r="CY34" s="229">
        <v>7</v>
      </c>
      <c r="CZ34" s="229">
        <v>7</v>
      </c>
      <c r="DA34" s="229">
        <v>6</v>
      </c>
      <c r="DB34" s="229">
        <v>7</v>
      </c>
      <c r="DC34" s="229">
        <v>7</v>
      </c>
      <c r="DD34" s="229">
        <v>7</v>
      </c>
      <c r="DE34" s="229">
        <v>6</v>
      </c>
      <c r="DF34" s="229">
        <v>6</v>
      </c>
      <c r="DG34" s="229">
        <v>7</v>
      </c>
      <c r="DH34" s="229">
        <v>6</v>
      </c>
      <c r="DI34" s="229">
        <v>6</v>
      </c>
      <c r="DJ34" s="229">
        <v>5</v>
      </c>
      <c r="DK34" s="229">
        <v>2</v>
      </c>
      <c r="DL34" s="229">
        <v>2</v>
      </c>
      <c r="DM34" s="229">
        <v>3</v>
      </c>
      <c r="DN34" s="229">
        <v>6</v>
      </c>
      <c r="DO34" s="229">
        <v>6</v>
      </c>
      <c r="DP34" s="229">
        <v>7</v>
      </c>
      <c r="DQ34" s="229">
        <v>6</v>
      </c>
      <c r="DR34" s="229">
        <v>6</v>
      </c>
      <c r="DS34" s="229">
        <v>5</v>
      </c>
      <c r="DT34" s="229">
        <v>0</v>
      </c>
      <c r="DU34" s="229">
        <v>0</v>
      </c>
      <c r="DV34" s="229">
        <v>0</v>
      </c>
      <c r="DW34" s="229">
        <v>0</v>
      </c>
      <c r="DX34" s="229">
        <v>0</v>
      </c>
      <c r="DY34" s="229">
        <v>0</v>
      </c>
      <c r="DZ34" s="229">
        <v>0</v>
      </c>
      <c r="EA34" s="229">
        <v>0</v>
      </c>
      <c r="EB34" s="229">
        <v>0</v>
      </c>
      <c r="EC34" s="229">
        <v>0</v>
      </c>
      <c r="ED34" s="229">
        <v>0</v>
      </c>
      <c r="EE34" s="229">
        <v>0</v>
      </c>
      <c r="EF34" s="229">
        <v>0</v>
      </c>
      <c r="EG34" s="229">
        <v>0</v>
      </c>
      <c r="EH34" s="229">
        <v>1</v>
      </c>
      <c r="EI34" s="229">
        <v>1</v>
      </c>
      <c r="EJ34" s="229">
        <v>1</v>
      </c>
      <c r="EK34" s="229">
        <v>0</v>
      </c>
      <c r="EL34" s="229">
        <v>0</v>
      </c>
      <c r="EM34" s="229">
        <v>0</v>
      </c>
      <c r="EN34" s="229">
        <v>0</v>
      </c>
      <c r="EO34" s="229">
        <v>0</v>
      </c>
      <c r="EP34" s="229">
        <v>0</v>
      </c>
      <c r="EQ34" s="229">
        <v>0</v>
      </c>
      <c r="ER34" s="229">
        <v>0</v>
      </c>
      <c r="ES34" s="229">
        <v>0</v>
      </c>
      <c r="ET34" s="229">
        <v>0</v>
      </c>
      <c r="EU34" s="229">
        <v>0</v>
      </c>
      <c r="EV34" s="229">
        <v>0</v>
      </c>
      <c r="EW34" s="229">
        <v>1</v>
      </c>
      <c r="EX34" s="229">
        <v>1</v>
      </c>
      <c r="EY34" s="229">
        <v>1</v>
      </c>
      <c r="EZ34" s="229">
        <v>1</v>
      </c>
      <c r="FA34" s="229">
        <v>1</v>
      </c>
      <c r="FB34" s="229">
        <v>1</v>
      </c>
      <c r="FC34" s="229">
        <v>0</v>
      </c>
      <c r="FD34" s="229">
        <v>1</v>
      </c>
      <c r="FE34" s="229">
        <v>1</v>
      </c>
      <c r="FF34" s="229">
        <v>1</v>
      </c>
      <c r="FG34" s="229">
        <v>1</v>
      </c>
      <c r="FH34" s="229">
        <v>3</v>
      </c>
      <c r="FI34" s="229">
        <v>3</v>
      </c>
      <c r="FJ34" s="229">
        <v>0</v>
      </c>
      <c r="FK34" s="229">
        <v>1</v>
      </c>
      <c r="FL34" s="229">
        <v>1</v>
      </c>
      <c r="FM34" s="229">
        <v>0</v>
      </c>
      <c r="FN34" s="229">
        <v>1</v>
      </c>
      <c r="FO34" s="229">
        <v>1</v>
      </c>
      <c r="FP34" s="229">
        <v>2</v>
      </c>
      <c r="FQ34" s="236">
        <v>0</v>
      </c>
      <c r="FR34" s="236">
        <v>1</v>
      </c>
      <c r="FS34" s="236">
        <v>3</v>
      </c>
      <c r="FT34" s="236">
        <v>1</v>
      </c>
      <c r="FU34" s="236">
        <v>0</v>
      </c>
      <c r="FV34" s="236">
        <v>0</v>
      </c>
      <c r="FW34" s="236">
        <v>0</v>
      </c>
      <c r="FX34" s="236">
        <v>1</v>
      </c>
      <c r="FY34" s="236">
        <v>0</v>
      </c>
      <c r="FZ34" s="236">
        <v>2</v>
      </c>
      <c r="GA34" s="236">
        <v>1</v>
      </c>
      <c r="GB34" s="236">
        <v>1</v>
      </c>
      <c r="GC34" s="236">
        <v>1</v>
      </c>
      <c r="GD34" s="325">
        <f t="shared" si="0"/>
        <v>2</v>
      </c>
      <c r="GE34" s="325">
        <f t="shared" si="1"/>
        <v>2</v>
      </c>
      <c r="GF34" s="279">
        <f t="shared" si="2"/>
        <v>6</v>
      </c>
      <c r="GG34" s="279">
        <f t="shared" si="3"/>
        <v>14</v>
      </c>
      <c r="GH34" s="279">
        <f t="shared" si="4"/>
        <v>11</v>
      </c>
      <c r="GI34" s="226"/>
      <c r="GJ34" s="266"/>
    </row>
    <row r="35" spans="1:192">
      <c r="A35" s="173" t="str">
        <f>IF(I!$A$1=1,B35,C35)</f>
        <v xml:space="preserve">                у тому числі</v>
      </c>
      <c r="B35" s="211" t="s">
        <v>79</v>
      </c>
      <c r="C35" s="211" t="s">
        <v>171</v>
      </c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  <c r="AD35" s="228"/>
      <c r="AE35" s="228"/>
      <c r="AF35" s="228"/>
      <c r="AG35" s="228"/>
      <c r="AH35" s="228"/>
      <c r="AI35" s="228"/>
      <c r="AJ35" s="228"/>
      <c r="AK35" s="228"/>
      <c r="AL35" s="228"/>
      <c r="AM35" s="228"/>
      <c r="AN35" s="228"/>
      <c r="AO35" s="228"/>
      <c r="AP35" s="228"/>
      <c r="AQ35" s="228"/>
      <c r="AR35" s="228"/>
      <c r="AS35" s="228"/>
      <c r="AT35" s="228"/>
      <c r="AU35" s="228"/>
      <c r="AV35" s="228"/>
      <c r="AW35" s="228"/>
      <c r="AX35" s="228"/>
      <c r="AY35" s="228"/>
      <c r="AZ35" s="228"/>
      <c r="BA35" s="228"/>
      <c r="BB35" s="228"/>
      <c r="BC35" s="228"/>
      <c r="BD35" s="228"/>
      <c r="BE35" s="228"/>
      <c r="BF35" s="228"/>
      <c r="BG35" s="228"/>
      <c r="BH35" s="228"/>
      <c r="BI35" s="228"/>
      <c r="BJ35" s="228"/>
      <c r="BK35" s="228"/>
      <c r="BL35" s="228"/>
      <c r="BM35" s="228"/>
      <c r="BN35" s="228"/>
      <c r="BO35" s="228"/>
      <c r="BP35" s="228"/>
      <c r="BQ35" s="228"/>
      <c r="BR35" s="228"/>
      <c r="BS35" s="228"/>
      <c r="BT35" s="228"/>
      <c r="BU35" s="228"/>
      <c r="BV35" s="228"/>
      <c r="BW35" s="228"/>
      <c r="BX35" s="228"/>
      <c r="BY35" s="228"/>
      <c r="BZ35" s="228"/>
      <c r="CA35" s="228"/>
      <c r="CB35" s="228"/>
      <c r="CC35" s="228"/>
      <c r="CD35" s="228"/>
      <c r="CE35" s="228"/>
      <c r="CF35" s="228"/>
      <c r="CG35" s="228"/>
      <c r="CH35" s="228"/>
      <c r="CI35" s="228"/>
      <c r="CJ35" s="228"/>
      <c r="CK35" s="228"/>
      <c r="CL35" s="228"/>
      <c r="CM35" s="228"/>
      <c r="CN35" s="228"/>
      <c r="CO35" s="228"/>
      <c r="CP35" s="228"/>
      <c r="CQ35" s="228"/>
      <c r="CR35" s="228"/>
      <c r="CS35" s="228"/>
      <c r="CT35" s="228"/>
      <c r="CU35" s="228"/>
      <c r="CV35" s="228"/>
      <c r="CW35" s="228"/>
      <c r="CX35" s="228"/>
      <c r="CY35" s="228"/>
      <c r="CZ35" s="228"/>
      <c r="DA35" s="228"/>
      <c r="DB35" s="228"/>
      <c r="DC35" s="228"/>
      <c r="DD35" s="228"/>
      <c r="DE35" s="228"/>
      <c r="DF35" s="228"/>
      <c r="DG35" s="228"/>
      <c r="DH35" s="228"/>
      <c r="DI35" s="228"/>
      <c r="DJ35" s="228"/>
      <c r="DK35" s="228"/>
      <c r="DL35" s="228"/>
      <c r="DM35" s="228"/>
      <c r="DN35" s="228"/>
      <c r="DO35" s="228"/>
      <c r="DP35" s="228"/>
      <c r="DQ35" s="228"/>
      <c r="DR35" s="228"/>
      <c r="DS35" s="228"/>
      <c r="DT35" s="228"/>
      <c r="DU35" s="228"/>
      <c r="DV35" s="228"/>
      <c r="DW35" s="228"/>
      <c r="DX35" s="228"/>
      <c r="DY35" s="228"/>
      <c r="DZ35" s="228"/>
      <c r="EA35" s="228"/>
      <c r="EB35" s="228"/>
      <c r="EC35" s="228"/>
      <c r="ED35" s="228"/>
      <c r="EE35" s="228"/>
      <c r="EF35" s="228"/>
      <c r="EG35" s="228"/>
      <c r="EH35" s="228"/>
      <c r="EI35" s="228"/>
      <c r="EJ35" s="228"/>
      <c r="EK35" s="228"/>
      <c r="EL35" s="228"/>
      <c r="EM35" s="228"/>
      <c r="EN35" s="228"/>
      <c r="EO35" s="228"/>
      <c r="EP35" s="228"/>
      <c r="EQ35" s="228"/>
      <c r="ER35" s="228"/>
      <c r="ES35" s="228"/>
      <c r="ET35" s="228"/>
      <c r="EU35" s="228"/>
      <c r="EV35" s="228"/>
      <c r="EW35" s="228"/>
      <c r="EX35" s="228"/>
      <c r="EY35" s="228"/>
      <c r="EZ35" s="228"/>
      <c r="FA35" s="228"/>
      <c r="FB35" s="228"/>
      <c r="FC35" s="228"/>
      <c r="FD35" s="228"/>
      <c r="FE35" s="228"/>
      <c r="FF35" s="228"/>
      <c r="FG35" s="228"/>
      <c r="FH35" s="228"/>
      <c r="FI35" s="228"/>
      <c r="FJ35" s="228"/>
      <c r="FK35" s="228"/>
      <c r="FL35" s="228"/>
      <c r="FM35" s="228"/>
      <c r="FN35" s="228"/>
      <c r="FO35" s="228"/>
      <c r="FP35" s="228"/>
      <c r="FQ35" s="236"/>
      <c r="FR35" s="236"/>
      <c r="FS35" s="236"/>
      <c r="FT35" s="236"/>
      <c r="FU35" s="236"/>
      <c r="FV35" s="236"/>
      <c r="FW35" s="236"/>
      <c r="FX35" s="236"/>
      <c r="FY35" s="236"/>
      <c r="FZ35" s="236"/>
      <c r="GA35" s="236"/>
      <c r="GB35" s="236"/>
      <c r="GC35" s="236"/>
      <c r="GD35" s="325"/>
      <c r="GE35" s="325"/>
      <c r="GF35" s="305"/>
      <c r="GG35" s="305"/>
      <c r="GH35" s="305"/>
      <c r="GI35" s="226"/>
      <c r="GJ35" s="266"/>
    </row>
    <row r="36" spans="1:192">
      <c r="A36" s="174" t="str">
        <f>IF(I!$A$1=1,B36,C36)</f>
        <v>трубопровідний транспорт</v>
      </c>
      <c r="B36" s="212" t="s">
        <v>80</v>
      </c>
      <c r="C36" s="212" t="s">
        <v>172</v>
      </c>
      <c r="D36" s="229">
        <v>0</v>
      </c>
      <c r="E36" s="229">
        <v>0</v>
      </c>
      <c r="F36" s="229">
        <v>0</v>
      </c>
      <c r="G36" s="229">
        <v>0</v>
      </c>
      <c r="H36" s="229">
        <v>0</v>
      </c>
      <c r="I36" s="229">
        <v>0</v>
      </c>
      <c r="J36" s="229">
        <v>0</v>
      </c>
      <c r="K36" s="229">
        <v>0</v>
      </c>
      <c r="L36" s="229">
        <v>0</v>
      </c>
      <c r="M36" s="229">
        <v>0</v>
      </c>
      <c r="N36" s="229">
        <v>0</v>
      </c>
      <c r="O36" s="229">
        <v>0</v>
      </c>
      <c r="P36" s="229">
        <v>0</v>
      </c>
      <c r="Q36" s="229">
        <v>0</v>
      </c>
      <c r="R36" s="229">
        <v>0</v>
      </c>
      <c r="S36" s="229">
        <v>21</v>
      </c>
      <c r="T36" s="229">
        <v>20</v>
      </c>
      <c r="U36" s="229">
        <v>18</v>
      </c>
      <c r="V36" s="229">
        <v>21</v>
      </c>
      <c r="W36" s="229">
        <v>21</v>
      </c>
      <c r="X36" s="229">
        <v>21</v>
      </c>
      <c r="Y36" s="229">
        <v>21</v>
      </c>
      <c r="Z36" s="229">
        <v>23</v>
      </c>
      <c r="AA36" s="229">
        <v>25</v>
      </c>
      <c r="AB36" s="229">
        <v>0</v>
      </c>
      <c r="AC36" s="229">
        <v>0</v>
      </c>
      <c r="AD36" s="229">
        <v>0</v>
      </c>
      <c r="AE36" s="229">
        <v>0</v>
      </c>
      <c r="AF36" s="229">
        <v>0</v>
      </c>
      <c r="AG36" s="229">
        <v>0</v>
      </c>
      <c r="AH36" s="229">
        <v>0</v>
      </c>
      <c r="AI36" s="229">
        <v>0</v>
      </c>
      <c r="AJ36" s="229">
        <v>0</v>
      </c>
      <c r="AK36" s="229">
        <v>1</v>
      </c>
      <c r="AL36" s="229">
        <v>0</v>
      </c>
      <c r="AM36" s="229">
        <v>0</v>
      </c>
      <c r="AN36" s="229">
        <v>0</v>
      </c>
      <c r="AO36" s="229">
        <v>0</v>
      </c>
      <c r="AP36" s="229">
        <v>0</v>
      </c>
      <c r="AQ36" s="229">
        <v>0</v>
      </c>
      <c r="AR36" s="229">
        <v>0</v>
      </c>
      <c r="AS36" s="229">
        <v>0</v>
      </c>
      <c r="AT36" s="229">
        <v>0</v>
      </c>
      <c r="AU36" s="229">
        <v>0</v>
      </c>
      <c r="AV36" s="229">
        <v>1</v>
      </c>
      <c r="AW36" s="229">
        <v>1</v>
      </c>
      <c r="AX36" s="229">
        <v>1</v>
      </c>
      <c r="AY36" s="229">
        <v>0</v>
      </c>
      <c r="AZ36" s="229">
        <v>0</v>
      </c>
      <c r="BA36" s="229">
        <v>0</v>
      </c>
      <c r="BB36" s="229">
        <v>1</v>
      </c>
      <c r="BC36" s="229">
        <v>0</v>
      </c>
      <c r="BD36" s="229">
        <v>0</v>
      </c>
      <c r="BE36" s="229">
        <v>21</v>
      </c>
      <c r="BF36" s="229">
        <v>16</v>
      </c>
      <c r="BG36" s="229">
        <v>1</v>
      </c>
      <c r="BH36" s="229">
        <v>0</v>
      </c>
      <c r="BI36" s="229">
        <v>6</v>
      </c>
      <c r="BJ36" s="229">
        <v>4</v>
      </c>
      <c r="BK36" s="229">
        <v>4</v>
      </c>
      <c r="BL36" s="229">
        <v>8</v>
      </c>
      <c r="BM36" s="229">
        <v>8</v>
      </c>
      <c r="BN36" s="229">
        <v>8</v>
      </c>
      <c r="BO36" s="229">
        <v>9</v>
      </c>
      <c r="BP36" s="229">
        <v>9</v>
      </c>
      <c r="BQ36" s="229">
        <v>8</v>
      </c>
      <c r="BR36" s="229">
        <v>9</v>
      </c>
      <c r="BS36" s="229">
        <v>8</v>
      </c>
      <c r="BT36" s="229">
        <v>9</v>
      </c>
      <c r="BU36" s="229">
        <v>6</v>
      </c>
      <c r="BV36" s="229">
        <v>7</v>
      </c>
      <c r="BW36" s="229">
        <v>9</v>
      </c>
      <c r="BX36" s="229">
        <v>9</v>
      </c>
      <c r="BY36" s="229">
        <v>3</v>
      </c>
      <c r="BZ36" s="229">
        <v>10</v>
      </c>
      <c r="CA36" s="229">
        <v>6</v>
      </c>
      <c r="CB36" s="229">
        <v>6</v>
      </c>
      <c r="CC36" s="229">
        <v>7</v>
      </c>
      <c r="CD36" s="229">
        <v>7</v>
      </c>
      <c r="CE36" s="229">
        <v>7</v>
      </c>
      <c r="CF36" s="229">
        <v>8</v>
      </c>
      <c r="CG36" s="229">
        <v>6</v>
      </c>
      <c r="CH36" s="229">
        <v>7</v>
      </c>
      <c r="CI36" s="229">
        <v>11</v>
      </c>
      <c r="CJ36" s="229">
        <v>7</v>
      </c>
      <c r="CK36" s="229">
        <v>7</v>
      </c>
      <c r="CL36" s="229">
        <v>8</v>
      </c>
      <c r="CM36" s="229">
        <v>6</v>
      </c>
      <c r="CN36" s="229">
        <v>6</v>
      </c>
      <c r="CO36" s="229">
        <v>6</v>
      </c>
      <c r="CP36" s="229">
        <v>7</v>
      </c>
      <c r="CQ36" s="229">
        <v>7</v>
      </c>
      <c r="CR36" s="229">
        <v>6</v>
      </c>
      <c r="CS36" s="229">
        <v>7</v>
      </c>
      <c r="CT36" s="229">
        <v>7</v>
      </c>
      <c r="CU36" s="229">
        <v>6</v>
      </c>
      <c r="CV36" s="229">
        <v>6</v>
      </c>
      <c r="CW36" s="229">
        <v>6</v>
      </c>
      <c r="CX36" s="229">
        <v>7</v>
      </c>
      <c r="CY36" s="229">
        <v>7</v>
      </c>
      <c r="CZ36" s="229">
        <v>7</v>
      </c>
      <c r="DA36" s="229">
        <v>6</v>
      </c>
      <c r="DB36" s="229">
        <v>7</v>
      </c>
      <c r="DC36" s="229">
        <v>7</v>
      </c>
      <c r="DD36" s="229">
        <v>7</v>
      </c>
      <c r="DE36" s="229">
        <v>6</v>
      </c>
      <c r="DF36" s="229">
        <v>6</v>
      </c>
      <c r="DG36" s="229">
        <v>7</v>
      </c>
      <c r="DH36" s="229">
        <v>6</v>
      </c>
      <c r="DI36" s="229">
        <v>6</v>
      </c>
      <c r="DJ36" s="229">
        <v>5</v>
      </c>
      <c r="DK36" s="229">
        <v>2</v>
      </c>
      <c r="DL36" s="229">
        <v>2</v>
      </c>
      <c r="DM36" s="229">
        <v>3</v>
      </c>
      <c r="DN36" s="229">
        <v>6</v>
      </c>
      <c r="DO36" s="229">
        <v>6</v>
      </c>
      <c r="DP36" s="229">
        <v>7</v>
      </c>
      <c r="DQ36" s="229">
        <v>6</v>
      </c>
      <c r="DR36" s="229">
        <v>6</v>
      </c>
      <c r="DS36" s="229">
        <v>5</v>
      </c>
      <c r="DT36" s="229">
        <v>0</v>
      </c>
      <c r="DU36" s="229">
        <v>0</v>
      </c>
      <c r="DV36" s="229">
        <v>0</v>
      </c>
      <c r="DW36" s="229">
        <v>0</v>
      </c>
      <c r="DX36" s="229">
        <v>0</v>
      </c>
      <c r="DY36" s="229">
        <v>0</v>
      </c>
      <c r="DZ36" s="229">
        <v>0</v>
      </c>
      <c r="EA36" s="229">
        <v>0</v>
      </c>
      <c r="EB36" s="229">
        <v>0</v>
      </c>
      <c r="EC36" s="229">
        <v>0</v>
      </c>
      <c r="ED36" s="229">
        <v>0</v>
      </c>
      <c r="EE36" s="229">
        <v>0</v>
      </c>
      <c r="EF36" s="229">
        <v>0</v>
      </c>
      <c r="EG36" s="229">
        <v>0</v>
      </c>
      <c r="EH36" s="229">
        <v>1</v>
      </c>
      <c r="EI36" s="229">
        <v>0</v>
      </c>
      <c r="EJ36" s="229">
        <v>0</v>
      </c>
      <c r="EK36" s="229">
        <v>0</v>
      </c>
      <c r="EL36" s="229">
        <v>0</v>
      </c>
      <c r="EM36" s="229">
        <v>0</v>
      </c>
      <c r="EN36" s="229">
        <v>0</v>
      </c>
      <c r="EO36" s="229">
        <v>0</v>
      </c>
      <c r="EP36" s="229">
        <v>0</v>
      </c>
      <c r="EQ36" s="229">
        <v>0</v>
      </c>
      <c r="ER36" s="229">
        <v>0</v>
      </c>
      <c r="ES36" s="229">
        <v>0</v>
      </c>
      <c r="ET36" s="229">
        <v>0</v>
      </c>
      <c r="EU36" s="229">
        <v>0</v>
      </c>
      <c r="EV36" s="229">
        <v>0</v>
      </c>
      <c r="EW36" s="229">
        <v>0</v>
      </c>
      <c r="EX36" s="229">
        <v>0</v>
      </c>
      <c r="EY36" s="229">
        <v>0</v>
      </c>
      <c r="EZ36" s="229">
        <v>0</v>
      </c>
      <c r="FA36" s="229">
        <v>0</v>
      </c>
      <c r="FB36" s="229">
        <v>0</v>
      </c>
      <c r="FC36" s="229">
        <v>0</v>
      </c>
      <c r="FD36" s="229">
        <v>0</v>
      </c>
      <c r="FE36" s="229">
        <v>0</v>
      </c>
      <c r="FF36" s="229">
        <v>0</v>
      </c>
      <c r="FG36" s="229">
        <v>0</v>
      </c>
      <c r="FH36" s="229">
        <v>0</v>
      </c>
      <c r="FI36" s="229">
        <v>0</v>
      </c>
      <c r="FJ36" s="229">
        <v>0</v>
      </c>
      <c r="FK36" s="229">
        <v>0</v>
      </c>
      <c r="FL36" s="229">
        <v>0</v>
      </c>
      <c r="FM36" s="229">
        <v>0</v>
      </c>
      <c r="FN36" s="229">
        <v>0</v>
      </c>
      <c r="FO36" s="229">
        <v>0</v>
      </c>
      <c r="FP36" s="229">
        <v>0</v>
      </c>
      <c r="FQ36" s="236">
        <v>0</v>
      </c>
      <c r="FR36" s="236">
        <v>1</v>
      </c>
      <c r="FS36" s="236">
        <v>1</v>
      </c>
      <c r="FT36" s="236">
        <v>0</v>
      </c>
      <c r="FU36" s="236">
        <v>0</v>
      </c>
      <c r="FV36" s="236">
        <v>0</v>
      </c>
      <c r="FW36" s="236">
        <v>0</v>
      </c>
      <c r="FX36" s="236">
        <v>0</v>
      </c>
      <c r="FY36" s="236">
        <v>0</v>
      </c>
      <c r="FZ36" s="236">
        <v>1</v>
      </c>
      <c r="GA36" s="236">
        <v>0</v>
      </c>
      <c r="GB36" s="236">
        <v>1</v>
      </c>
      <c r="GC36" s="236">
        <v>1</v>
      </c>
      <c r="GD36" s="325">
        <f t="shared" si="0"/>
        <v>0</v>
      </c>
      <c r="GE36" s="325">
        <f t="shared" si="1"/>
        <v>2</v>
      </c>
      <c r="GF36" s="279">
        <f t="shared" si="2"/>
        <v>0</v>
      </c>
      <c r="GG36" s="279">
        <f t="shared" si="3"/>
        <v>0</v>
      </c>
      <c r="GH36" s="279">
        <f t="shared" si="4"/>
        <v>3</v>
      </c>
      <c r="GI36" s="226"/>
      <c r="GJ36" s="266"/>
    </row>
    <row r="37" spans="1:192">
      <c r="A37" s="171" t="str">
        <f>IF(I!$A$1=1,B37,C37)</f>
        <v>Інший</v>
      </c>
      <c r="B37" s="209" t="s">
        <v>73</v>
      </c>
      <c r="C37" s="209" t="s">
        <v>165</v>
      </c>
      <c r="D37" s="229">
        <v>1</v>
      </c>
      <c r="E37" s="229">
        <v>0</v>
      </c>
      <c r="F37" s="229">
        <v>2</v>
      </c>
      <c r="G37" s="229">
        <v>1</v>
      </c>
      <c r="H37" s="229">
        <v>1</v>
      </c>
      <c r="I37" s="229">
        <v>1</v>
      </c>
      <c r="J37" s="229">
        <v>1</v>
      </c>
      <c r="K37" s="229">
        <v>1</v>
      </c>
      <c r="L37" s="229">
        <v>0</v>
      </c>
      <c r="M37" s="229">
        <v>2</v>
      </c>
      <c r="N37" s="229">
        <v>1</v>
      </c>
      <c r="O37" s="229">
        <v>10</v>
      </c>
      <c r="P37" s="229">
        <v>10</v>
      </c>
      <c r="Q37" s="229">
        <v>5</v>
      </c>
      <c r="R37" s="229">
        <v>4</v>
      </c>
      <c r="S37" s="229">
        <v>1</v>
      </c>
      <c r="T37" s="229">
        <v>4</v>
      </c>
      <c r="U37" s="229">
        <v>3</v>
      </c>
      <c r="V37" s="229">
        <v>3</v>
      </c>
      <c r="W37" s="229">
        <v>4</v>
      </c>
      <c r="X37" s="229">
        <v>2</v>
      </c>
      <c r="Y37" s="229">
        <v>2</v>
      </c>
      <c r="Z37" s="229">
        <v>3</v>
      </c>
      <c r="AA37" s="229">
        <v>3</v>
      </c>
      <c r="AB37" s="229">
        <v>3</v>
      </c>
      <c r="AC37" s="229">
        <v>4</v>
      </c>
      <c r="AD37" s="229">
        <v>3</v>
      </c>
      <c r="AE37" s="229">
        <v>3</v>
      </c>
      <c r="AF37" s="229">
        <v>5</v>
      </c>
      <c r="AG37" s="229">
        <v>4</v>
      </c>
      <c r="AH37" s="229">
        <v>4</v>
      </c>
      <c r="AI37" s="229">
        <v>4</v>
      </c>
      <c r="AJ37" s="229">
        <v>4</v>
      </c>
      <c r="AK37" s="229">
        <v>4</v>
      </c>
      <c r="AL37" s="229">
        <v>3</v>
      </c>
      <c r="AM37" s="229">
        <v>1</v>
      </c>
      <c r="AN37" s="229">
        <v>1</v>
      </c>
      <c r="AO37" s="229">
        <v>1</v>
      </c>
      <c r="AP37" s="229">
        <v>2</v>
      </c>
      <c r="AQ37" s="229">
        <v>1</v>
      </c>
      <c r="AR37" s="229">
        <v>1</v>
      </c>
      <c r="AS37" s="229">
        <v>2</v>
      </c>
      <c r="AT37" s="229">
        <v>2</v>
      </c>
      <c r="AU37" s="229">
        <v>2</v>
      </c>
      <c r="AV37" s="229">
        <v>1</v>
      </c>
      <c r="AW37" s="229">
        <v>2</v>
      </c>
      <c r="AX37" s="229">
        <v>2</v>
      </c>
      <c r="AY37" s="229">
        <v>2</v>
      </c>
      <c r="AZ37" s="229">
        <v>2</v>
      </c>
      <c r="BA37" s="229">
        <v>1</v>
      </c>
      <c r="BB37" s="229">
        <v>2</v>
      </c>
      <c r="BC37" s="229">
        <v>2</v>
      </c>
      <c r="BD37" s="229">
        <v>2</v>
      </c>
      <c r="BE37" s="229">
        <v>1</v>
      </c>
      <c r="BF37" s="229">
        <v>3</v>
      </c>
      <c r="BG37" s="229">
        <v>3</v>
      </c>
      <c r="BH37" s="229">
        <v>3</v>
      </c>
      <c r="BI37" s="229">
        <v>3</v>
      </c>
      <c r="BJ37" s="229">
        <v>3</v>
      </c>
      <c r="BK37" s="229">
        <v>3</v>
      </c>
      <c r="BL37" s="229">
        <v>2</v>
      </c>
      <c r="BM37" s="229">
        <v>1</v>
      </c>
      <c r="BN37" s="229">
        <v>4</v>
      </c>
      <c r="BO37" s="229">
        <v>3</v>
      </c>
      <c r="BP37" s="229">
        <v>2</v>
      </c>
      <c r="BQ37" s="229">
        <v>4</v>
      </c>
      <c r="BR37" s="229">
        <v>3</v>
      </c>
      <c r="BS37" s="229">
        <v>1</v>
      </c>
      <c r="BT37" s="229">
        <v>3</v>
      </c>
      <c r="BU37" s="229">
        <v>3</v>
      </c>
      <c r="BV37" s="229">
        <v>3</v>
      </c>
      <c r="BW37" s="229">
        <v>1</v>
      </c>
      <c r="BX37" s="229">
        <v>2</v>
      </c>
      <c r="BY37" s="229">
        <v>2</v>
      </c>
      <c r="BZ37" s="229">
        <v>3</v>
      </c>
      <c r="CA37" s="229">
        <v>3</v>
      </c>
      <c r="CB37" s="229">
        <v>3</v>
      </c>
      <c r="CC37" s="229">
        <v>4</v>
      </c>
      <c r="CD37" s="229">
        <v>4</v>
      </c>
      <c r="CE37" s="229">
        <v>8</v>
      </c>
      <c r="CF37" s="229">
        <v>11</v>
      </c>
      <c r="CG37" s="229">
        <v>5</v>
      </c>
      <c r="CH37" s="229">
        <v>6</v>
      </c>
      <c r="CI37" s="229">
        <v>7</v>
      </c>
      <c r="CJ37" s="229">
        <v>8</v>
      </c>
      <c r="CK37" s="229">
        <v>4</v>
      </c>
      <c r="CL37" s="229">
        <v>7</v>
      </c>
      <c r="CM37" s="229">
        <v>8</v>
      </c>
      <c r="CN37" s="229">
        <v>10</v>
      </c>
      <c r="CO37" s="229">
        <v>6</v>
      </c>
      <c r="CP37" s="229">
        <v>7</v>
      </c>
      <c r="CQ37" s="229">
        <v>9</v>
      </c>
      <c r="CR37" s="229">
        <v>6</v>
      </c>
      <c r="CS37" s="229">
        <v>6</v>
      </c>
      <c r="CT37" s="229">
        <v>5</v>
      </c>
      <c r="CU37" s="229">
        <v>6</v>
      </c>
      <c r="CV37" s="229">
        <v>3</v>
      </c>
      <c r="CW37" s="229">
        <v>4</v>
      </c>
      <c r="CX37" s="229">
        <v>4</v>
      </c>
      <c r="CY37" s="229">
        <v>4</v>
      </c>
      <c r="CZ37" s="229">
        <v>5</v>
      </c>
      <c r="DA37" s="229">
        <v>5</v>
      </c>
      <c r="DB37" s="229">
        <v>6</v>
      </c>
      <c r="DC37" s="229">
        <v>6</v>
      </c>
      <c r="DD37" s="229">
        <v>5</v>
      </c>
      <c r="DE37" s="229">
        <v>6</v>
      </c>
      <c r="DF37" s="229">
        <v>4</v>
      </c>
      <c r="DG37" s="229">
        <v>2</v>
      </c>
      <c r="DH37" s="229">
        <v>4</v>
      </c>
      <c r="DI37" s="229">
        <v>4</v>
      </c>
      <c r="DJ37" s="229">
        <v>3</v>
      </c>
      <c r="DK37" s="229">
        <v>4</v>
      </c>
      <c r="DL37" s="229">
        <v>5</v>
      </c>
      <c r="DM37" s="229">
        <v>5</v>
      </c>
      <c r="DN37" s="229">
        <v>7</v>
      </c>
      <c r="DO37" s="229">
        <v>4</v>
      </c>
      <c r="DP37" s="229">
        <v>4</v>
      </c>
      <c r="DQ37" s="229">
        <v>5</v>
      </c>
      <c r="DR37" s="229">
        <v>5</v>
      </c>
      <c r="DS37" s="229">
        <v>6</v>
      </c>
      <c r="DT37" s="229">
        <v>4</v>
      </c>
      <c r="DU37" s="229">
        <v>4</v>
      </c>
      <c r="DV37" s="229">
        <v>7</v>
      </c>
      <c r="DW37" s="229">
        <v>8</v>
      </c>
      <c r="DX37" s="229">
        <v>6</v>
      </c>
      <c r="DY37" s="229">
        <v>3</v>
      </c>
      <c r="DZ37" s="229">
        <v>4</v>
      </c>
      <c r="EA37" s="229">
        <v>4</v>
      </c>
      <c r="EB37" s="229">
        <v>3</v>
      </c>
      <c r="EC37" s="229">
        <v>5</v>
      </c>
      <c r="ED37" s="229">
        <v>5</v>
      </c>
      <c r="EE37" s="229">
        <v>7</v>
      </c>
      <c r="EF37" s="229">
        <v>4</v>
      </c>
      <c r="EG37" s="229">
        <v>5</v>
      </c>
      <c r="EH37" s="229">
        <v>6</v>
      </c>
      <c r="EI37" s="229">
        <v>5</v>
      </c>
      <c r="EJ37" s="229">
        <v>5</v>
      </c>
      <c r="EK37" s="229">
        <v>6</v>
      </c>
      <c r="EL37" s="229">
        <v>6</v>
      </c>
      <c r="EM37" s="229">
        <v>6</v>
      </c>
      <c r="EN37" s="229">
        <v>6</v>
      </c>
      <c r="EO37" s="229">
        <v>6</v>
      </c>
      <c r="EP37" s="229">
        <v>7</v>
      </c>
      <c r="EQ37" s="229">
        <v>6</v>
      </c>
      <c r="ER37" s="229">
        <v>8</v>
      </c>
      <c r="ES37" s="229">
        <v>4</v>
      </c>
      <c r="ET37" s="229">
        <v>15</v>
      </c>
      <c r="EU37" s="229">
        <v>4</v>
      </c>
      <c r="EV37" s="229">
        <v>7</v>
      </c>
      <c r="EW37" s="229">
        <v>10</v>
      </c>
      <c r="EX37" s="229">
        <v>11</v>
      </c>
      <c r="EY37" s="229">
        <v>8</v>
      </c>
      <c r="EZ37" s="229">
        <v>10</v>
      </c>
      <c r="FA37" s="229">
        <v>10</v>
      </c>
      <c r="FB37" s="229">
        <v>11</v>
      </c>
      <c r="FC37" s="229">
        <v>12</v>
      </c>
      <c r="FD37" s="229">
        <v>10</v>
      </c>
      <c r="FE37" s="229">
        <v>9</v>
      </c>
      <c r="FF37" s="229">
        <v>13</v>
      </c>
      <c r="FG37" s="229">
        <v>11</v>
      </c>
      <c r="FH37" s="229">
        <v>12</v>
      </c>
      <c r="FI37" s="229">
        <v>11</v>
      </c>
      <c r="FJ37" s="229">
        <v>12</v>
      </c>
      <c r="FK37" s="229">
        <v>16</v>
      </c>
      <c r="FL37" s="229">
        <v>11</v>
      </c>
      <c r="FM37" s="229">
        <v>15</v>
      </c>
      <c r="FN37" s="229">
        <v>17</v>
      </c>
      <c r="FO37" s="229">
        <v>22</v>
      </c>
      <c r="FP37" s="229">
        <v>15</v>
      </c>
      <c r="FQ37" s="236">
        <v>16</v>
      </c>
      <c r="FR37" s="236">
        <v>16</v>
      </c>
      <c r="FS37" s="236">
        <v>17</v>
      </c>
      <c r="FT37" s="236">
        <v>15</v>
      </c>
      <c r="FU37" s="236">
        <v>18</v>
      </c>
      <c r="FV37" s="236">
        <v>19</v>
      </c>
      <c r="FW37" s="236">
        <v>14</v>
      </c>
      <c r="FX37" s="236">
        <v>15</v>
      </c>
      <c r="FY37" s="236">
        <v>17</v>
      </c>
      <c r="FZ37" s="236">
        <v>16</v>
      </c>
      <c r="GA37" s="236">
        <v>17</v>
      </c>
      <c r="GB37" s="236">
        <v>15</v>
      </c>
      <c r="GC37" s="236">
        <v>13</v>
      </c>
      <c r="GD37" s="325">
        <f t="shared" si="0"/>
        <v>31</v>
      </c>
      <c r="GE37" s="325">
        <f t="shared" si="1"/>
        <v>28</v>
      </c>
      <c r="GF37" s="279">
        <f t="shared" si="2"/>
        <v>110</v>
      </c>
      <c r="GG37" s="279">
        <f t="shared" si="3"/>
        <v>159</v>
      </c>
      <c r="GH37" s="279">
        <f t="shared" si="4"/>
        <v>195</v>
      </c>
      <c r="GI37" s="226"/>
      <c r="GJ37" s="266"/>
    </row>
    <row r="38" spans="1:192" ht="25.5">
      <c r="A38" s="175" t="str">
        <f>IF(I!$A$1=1,B38,C38)</f>
        <v>Поштові послуги та послуги кур'єрського зв'язку</v>
      </c>
      <c r="B38" s="213" t="s">
        <v>81</v>
      </c>
      <c r="C38" s="213" t="s">
        <v>173</v>
      </c>
      <c r="D38" s="229">
        <v>0</v>
      </c>
      <c r="E38" s="229">
        <v>0</v>
      </c>
      <c r="F38" s="229">
        <v>0</v>
      </c>
      <c r="G38" s="229">
        <v>0</v>
      </c>
      <c r="H38" s="229">
        <v>0</v>
      </c>
      <c r="I38" s="229">
        <v>1</v>
      </c>
      <c r="J38" s="229">
        <v>0</v>
      </c>
      <c r="K38" s="229">
        <v>0</v>
      </c>
      <c r="L38" s="229">
        <v>0</v>
      </c>
      <c r="M38" s="229">
        <v>1</v>
      </c>
      <c r="N38" s="229">
        <v>1</v>
      </c>
      <c r="O38" s="229">
        <v>1</v>
      </c>
      <c r="P38" s="229">
        <v>0</v>
      </c>
      <c r="Q38" s="229">
        <v>0</v>
      </c>
      <c r="R38" s="229">
        <v>0</v>
      </c>
      <c r="S38" s="229">
        <v>0</v>
      </c>
      <c r="T38" s="229">
        <v>0</v>
      </c>
      <c r="U38" s="229">
        <v>1</v>
      </c>
      <c r="V38" s="229">
        <v>0</v>
      </c>
      <c r="W38" s="229">
        <v>0</v>
      </c>
      <c r="X38" s="229">
        <v>1</v>
      </c>
      <c r="Y38" s="229">
        <v>0</v>
      </c>
      <c r="Z38" s="229">
        <v>0</v>
      </c>
      <c r="AA38" s="229">
        <v>1</v>
      </c>
      <c r="AB38" s="229">
        <v>0</v>
      </c>
      <c r="AC38" s="229">
        <v>0</v>
      </c>
      <c r="AD38" s="229">
        <v>0</v>
      </c>
      <c r="AE38" s="229">
        <v>0</v>
      </c>
      <c r="AF38" s="229">
        <v>0</v>
      </c>
      <c r="AG38" s="229">
        <v>1</v>
      </c>
      <c r="AH38" s="229">
        <v>0</v>
      </c>
      <c r="AI38" s="229">
        <v>0</v>
      </c>
      <c r="AJ38" s="229">
        <v>1</v>
      </c>
      <c r="AK38" s="229">
        <v>0</v>
      </c>
      <c r="AL38" s="229">
        <v>0</v>
      </c>
      <c r="AM38" s="229">
        <v>1</v>
      </c>
      <c r="AN38" s="229">
        <v>1</v>
      </c>
      <c r="AO38" s="229">
        <v>1</v>
      </c>
      <c r="AP38" s="229">
        <v>2</v>
      </c>
      <c r="AQ38" s="229">
        <v>1</v>
      </c>
      <c r="AR38" s="229">
        <v>1</v>
      </c>
      <c r="AS38" s="229">
        <v>2</v>
      </c>
      <c r="AT38" s="229">
        <v>1</v>
      </c>
      <c r="AU38" s="229">
        <v>1</v>
      </c>
      <c r="AV38" s="229">
        <v>2</v>
      </c>
      <c r="AW38" s="229">
        <v>1</v>
      </c>
      <c r="AX38" s="229">
        <v>1</v>
      </c>
      <c r="AY38" s="229">
        <v>2</v>
      </c>
      <c r="AZ38" s="229">
        <v>1</v>
      </c>
      <c r="BA38" s="229">
        <v>1</v>
      </c>
      <c r="BB38" s="229">
        <v>1</v>
      </c>
      <c r="BC38" s="229">
        <v>1</v>
      </c>
      <c r="BD38" s="229">
        <v>1</v>
      </c>
      <c r="BE38" s="229">
        <v>1</v>
      </c>
      <c r="BF38" s="229">
        <v>1</v>
      </c>
      <c r="BG38" s="229">
        <v>1</v>
      </c>
      <c r="BH38" s="229">
        <v>2</v>
      </c>
      <c r="BI38" s="229">
        <v>1</v>
      </c>
      <c r="BJ38" s="229">
        <v>1</v>
      </c>
      <c r="BK38" s="229">
        <v>0</v>
      </c>
      <c r="BL38" s="229">
        <v>1</v>
      </c>
      <c r="BM38" s="229">
        <v>1</v>
      </c>
      <c r="BN38" s="229">
        <v>0</v>
      </c>
      <c r="BO38" s="229">
        <v>1</v>
      </c>
      <c r="BP38" s="229">
        <v>1</v>
      </c>
      <c r="BQ38" s="229">
        <v>0</v>
      </c>
      <c r="BR38" s="229">
        <v>0</v>
      </c>
      <c r="BS38" s="229">
        <v>0</v>
      </c>
      <c r="BT38" s="229">
        <v>1</v>
      </c>
      <c r="BU38" s="229">
        <v>0</v>
      </c>
      <c r="BV38" s="229">
        <v>0</v>
      </c>
      <c r="BW38" s="229">
        <v>1</v>
      </c>
      <c r="BX38" s="229">
        <v>1</v>
      </c>
      <c r="BY38" s="229">
        <v>1</v>
      </c>
      <c r="BZ38" s="229">
        <v>1</v>
      </c>
      <c r="CA38" s="229">
        <v>0</v>
      </c>
      <c r="CB38" s="229">
        <v>0</v>
      </c>
      <c r="CC38" s="229">
        <v>1</v>
      </c>
      <c r="CD38" s="229">
        <v>0</v>
      </c>
      <c r="CE38" s="229">
        <v>0</v>
      </c>
      <c r="CF38" s="229">
        <v>1</v>
      </c>
      <c r="CG38" s="229">
        <v>1</v>
      </c>
      <c r="CH38" s="229">
        <v>1</v>
      </c>
      <c r="CI38" s="229">
        <v>0</v>
      </c>
      <c r="CJ38" s="229">
        <v>0</v>
      </c>
      <c r="CK38" s="229">
        <v>0</v>
      </c>
      <c r="CL38" s="229">
        <v>1</v>
      </c>
      <c r="CM38" s="229">
        <v>1</v>
      </c>
      <c r="CN38" s="229">
        <v>1</v>
      </c>
      <c r="CO38" s="229">
        <v>0</v>
      </c>
      <c r="CP38" s="229">
        <v>1</v>
      </c>
      <c r="CQ38" s="229">
        <v>1</v>
      </c>
      <c r="CR38" s="229">
        <v>0</v>
      </c>
      <c r="CS38" s="229">
        <v>2</v>
      </c>
      <c r="CT38" s="229">
        <v>2</v>
      </c>
      <c r="CU38" s="229">
        <v>1</v>
      </c>
      <c r="CV38" s="229">
        <v>1</v>
      </c>
      <c r="CW38" s="229">
        <v>1</v>
      </c>
      <c r="CX38" s="229">
        <v>2</v>
      </c>
      <c r="CY38" s="229">
        <v>1</v>
      </c>
      <c r="CZ38" s="229">
        <v>1</v>
      </c>
      <c r="DA38" s="229">
        <v>2</v>
      </c>
      <c r="DB38" s="229">
        <v>2</v>
      </c>
      <c r="DC38" s="229">
        <v>2</v>
      </c>
      <c r="DD38" s="229">
        <v>2</v>
      </c>
      <c r="DE38" s="229">
        <v>1</v>
      </c>
      <c r="DF38" s="229">
        <v>1</v>
      </c>
      <c r="DG38" s="229">
        <v>2</v>
      </c>
      <c r="DH38" s="229">
        <v>1</v>
      </c>
      <c r="DI38" s="229">
        <v>1</v>
      </c>
      <c r="DJ38" s="229">
        <v>2</v>
      </c>
      <c r="DK38" s="229">
        <v>2</v>
      </c>
      <c r="DL38" s="229">
        <v>2</v>
      </c>
      <c r="DM38" s="229">
        <v>2</v>
      </c>
      <c r="DN38" s="229">
        <v>2</v>
      </c>
      <c r="DO38" s="229">
        <v>2</v>
      </c>
      <c r="DP38" s="229">
        <v>1</v>
      </c>
      <c r="DQ38" s="229">
        <v>1</v>
      </c>
      <c r="DR38" s="229">
        <v>1</v>
      </c>
      <c r="DS38" s="229">
        <v>2</v>
      </c>
      <c r="DT38" s="229">
        <v>2</v>
      </c>
      <c r="DU38" s="229">
        <v>2</v>
      </c>
      <c r="DV38" s="229">
        <v>1</v>
      </c>
      <c r="DW38" s="229">
        <v>3</v>
      </c>
      <c r="DX38" s="229">
        <v>3</v>
      </c>
      <c r="DY38" s="229">
        <v>2</v>
      </c>
      <c r="DZ38" s="229">
        <v>3</v>
      </c>
      <c r="EA38" s="229">
        <v>3</v>
      </c>
      <c r="EB38" s="229">
        <v>2</v>
      </c>
      <c r="EC38" s="229">
        <v>2</v>
      </c>
      <c r="ED38" s="229">
        <v>2</v>
      </c>
      <c r="EE38" s="229">
        <v>3</v>
      </c>
      <c r="EF38" s="229">
        <v>3</v>
      </c>
      <c r="EG38" s="229">
        <v>3</v>
      </c>
      <c r="EH38" s="229">
        <v>3</v>
      </c>
      <c r="EI38" s="229">
        <v>4</v>
      </c>
      <c r="EJ38" s="229">
        <v>4</v>
      </c>
      <c r="EK38" s="229">
        <v>5</v>
      </c>
      <c r="EL38" s="229">
        <v>4</v>
      </c>
      <c r="EM38" s="229">
        <v>4</v>
      </c>
      <c r="EN38" s="229">
        <v>5</v>
      </c>
      <c r="EO38" s="229">
        <v>7</v>
      </c>
      <c r="EP38" s="229">
        <v>7</v>
      </c>
      <c r="EQ38" s="229">
        <v>7</v>
      </c>
      <c r="ER38" s="229">
        <v>8</v>
      </c>
      <c r="ES38" s="229">
        <v>10</v>
      </c>
      <c r="ET38" s="229">
        <v>0</v>
      </c>
      <c r="EU38" s="229">
        <v>2</v>
      </c>
      <c r="EV38" s="229">
        <v>2</v>
      </c>
      <c r="EW38" s="229">
        <v>2</v>
      </c>
      <c r="EX38" s="229">
        <v>1</v>
      </c>
      <c r="EY38" s="229">
        <v>1</v>
      </c>
      <c r="EZ38" s="229">
        <v>2</v>
      </c>
      <c r="FA38" s="229">
        <v>0</v>
      </c>
      <c r="FB38" s="229">
        <v>0</v>
      </c>
      <c r="FC38" s="229">
        <v>1</v>
      </c>
      <c r="FD38" s="229">
        <v>17</v>
      </c>
      <c r="FE38" s="229">
        <v>17</v>
      </c>
      <c r="FF38" s="229">
        <v>18</v>
      </c>
      <c r="FG38" s="229">
        <v>18</v>
      </c>
      <c r="FH38" s="229">
        <v>18</v>
      </c>
      <c r="FI38" s="229">
        <v>18</v>
      </c>
      <c r="FJ38" s="229">
        <v>16</v>
      </c>
      <c r="FK38" s="229">
        <v>16</v>
      </c>
      <c r="FL38" s="229">
        <v>17</v>
      </c>
      <c r="FM38" s="229">
        <v>23</v>
      </c>
      <c r="FN38" s="229">
        <v>23</v>
      </c>
      <c r="FO38" s="229">
        <v>23</v>
      </c>
      <c r="FP38" s="229">
        <v>19</v>
      </c>
      <c r="FQ38" s="236">
        <v>20</v>
      </c>
      <c r="FR38" s="236">
        <v>20</v>
      </c>
      <c r="FS38" s="236">
        <v>22</v>
      </c>
      <c r="FT38" s="236">
        <v>22</v>
      </c>
      <c r="FU38" s="236">
        <v>21</v>
      </c>
      <c r="FV38" s="236">
        <v>19</v>
      </c>
      <c r="FW38" s="236">
        <v>19</v>
      </c>
      <c r="FX38" s="236">
        <v>18</v>
      </c>
      <c r="FY38" s="236">
        <v>25</v>
      </c>
      <c r="FZ38" s="236">
        <v>25</v>
      </c>
      <c r="GA38" s="236">
        <v>24</v>
      </c>
      <c r="GB38" s="236">
        <v>21</v>
      </c>
      <c r="GC38" s="236">
        <v>21</v>
      </c>
      <c r="GD38" s="325">
        <f t="shared" si="0"/>
        <v>39</v>
      </c>
      <c r="GE38" s="325">
        <f t="shared" si="1"/>
        <v>42</v>
      </c>
      <c r="GF38" s="279">
        <f t="shared" si="2"/>
        <v>29</v>
      </c>
      <c r="GG38" s="279">
        <f t="shared" si="3"/>
        <v>224</v>
      </c>
      <c r="GH38" s="279">
        <f t="shared" si="4"/>
        <v>254</v>
      </c>
      <c r="GI38" s="226"/>
      <c r="GJ38" s="266"/>
    </row>
    <row r="39" spans="1:192">
      <c r="A39" s="169" t="str">
        <f>IF(I!$A$1=1,B39,C39)</f>
        <v>Подорожі</v>
      </c>
      <c r="B39" s="207" t="s">
        <v>82</v>
      </c>
      <c r="C39" s="207" t="s">
        <v>174</v>
      </c>
      <c r="D39" s="229">
        <v>237</v>
      </c>
      <c r="E39" s="229">
        <v>257</v>
      </c>
      <c r="F39" s="229">
        <v>277</v>
      </c>
      <c r="G39" s="229">
        <v>299</v>
      </c>
      <c r="H39" s="229">
        <v>316</v>
      </c>
      <c r="I39" s="229">
        <v>334</v>
      </c>
      <c r="J39" s="229">
        <v>384</v>
      </c>
      <c r="K39" s="229">
        <v>407</v>
      </c>
      <c r="L39" s="229">
        <v>373</v>
      </c>
      <c r="M39" s="229">
        <v>302</v>
      </c>
      <c r="N39" s="229">
        <v>270</v>
      </c>
      <c r="O39" s="229">
        <v>286</v>
      </c>
      <c r="P39" s="229">
        <v>256</v>
      </c>
      <c r="Q39" s="229">
        <v>306</v>
      </c>
      <c r="R39" s="229">
        <v>355</v>
      </c>
      <c r="S39" s="229">
        <v>364</v>
      </c>
      <c r="T39" s="229">
        <v>384</v>
      </c>
      <c r="U39" s="229">
        <v>405</v>
      </c>
      <c r="V39" s="229">
        <v>448</v>
      </c>
      <c r="W39" s="229">
        <v>493</v>
      </c>
      <c r="X39" s="229">
        <v>494</v>
      </c>
      <c r="Y39" s="229">
        <v>329</v>
      </c>
      <c r="Z39" s="229">
        <v>312</v>
      </c>
      <c r="AA39" s="229">
        <v>315</v>
      </c>
      <c r="AB39" s="229">
        <v>323</v>
      </c>
      <c r="AC39" s="229">
        <v>353</v>
      </c>
      <c r="AD39" s="229">
        <v>394</v>
      </c>
      <c r="AE39" s="229">
        <v>422</v>
      </c>
      <c r="AF39" s="229">
        <v>442</v>
      </c>
      <c r="AG39" s="229">
        <v>475</v>
      </c>
      <c r="AH39" s="229">
        <v>504</v>
      </c>
      <c r="AI39" s="229">
        <v>544</v>
      </c>
      <c r="AJ39" s="229">
        <v>511</v>
      </c>
      <c r="AK39" s="229">
        <v>405</v>
      </c>
      <c r="AL39" s="229">
        <v>345</v>
      </c>
      <c r="AM39" s="229">
        <v>386</v>
      </c>
      <c r="AN39" s="229">
        <v>396</v>
      </c>
      <c r="AO39" s="229">
        <v>414</v>
      </c>
      <c r="AP39" s="229">
        <v>432</v>
      </c>
      <c r="AQ39" s="229">
        <v>481</v>
      </c>
      <c r="AR39" s="229">
        <v>495</v>
      </c>
      <c r="AS39" s="229">
        <v>509</v>
      </c>
      <c r="AT39" s="229">
        <v>576</v>
      </c>
      <c r="AU39" s="229">
        <v>598</v>
      </c>
      <c r="AV39" s="229">
        <v>553</v>
      </c>
      <c r="AW39" s="229">
        <v>449</v>
      </c>
      <c r="AX39" s="229">
        <v>426</v>
      </c>
      <c r="AY39" s="229">
        <v>434</v>
      </c>
      <c r="AZ39" s="229">
        <v>401</v>
      </c>
      <c r="BA39" s="229">
        <v>421</v>
      </c>
      <c r="BB39" s="229">
        <v>440</v>
      </c>
      <c r="BC39" s="229">
        <v>444</v>
      </c>
      <c r="BD39" s="229">
        <v>450</v>
      </c>
      <c r="BE39" s="229">
        <v>455</v>
      </c>
      <c r="BF39" s="229">
        <v>463</v>
      </c>
      <c r="BG39" s="229">
        <v>483</v>
      </c>
      <c r="BH39" s="229">
        <v>474</v>
      </c>
      <c r="BI39" s="229">
        <v>353</v>
      </c>
      <c r="BJ39" s="229">
        <v>328</v>
      </c>
      <c r="BK39" s="229">
        <v>349</v>
      </c>
      <c r="BL39" s="229">
        <v>358</v>
      </c>
      <c r="BM39" s="229">
        <v>371</v>
      </c>
      <c r="BN39" s="229">
        <v>383</v>
      </c>
      <c r="BO39" s="229">
        <v>416</v>
      </c>
      <c r="BP39" s="229">
        <v>445</v>
      </c>
      <c r="BQ39" s="229">
        <v>474</v>
      </c>
      <c r="BR39" s="229">
        <v>493</v>
      </c>
      <c r="BS39" s="229">
        <v>503</v>
      </c>
      <c r="BT39" s="229">
        <v>489</v>
      </c>
      <c r="BU39" s="229">
        <v>400</v>
      </c>
      <c r="BV39" s="229">
        <v>372</v>
      </c>
      <c r="BW39" s="229">
        <v>397</v>
      </c>
      <c r="BX39" s="229">
        <v>424</v>
      </c>
      <c r="BY39" s="229">
        <v>433</v>
      </c>
      <c r="BZ39" s="229">
        <v>441</v>
      </c>
      <c r="CA39" s="229">
        <v>470</v>
      </c>
      <c r="CB39" s="229">
        <v>528</v>
      </c>
      <c r="CC39" s="229">
        <v>586</v>
      </c>
      <c r="CD39" s="229">
        <v>588</v>
      </c>
      <c r="CE39" s="229">
        <v>578</v>
      </c>
      <c r="CF39" s="229">
        <v>569</v>
      </c>
      <c r="CG39" s="229">
        <v>422</v>
      </c>
      <c r="CH39" s="229">
        <v>451</v>
      </c>
      <c r="CI39" s="229">
        <v>480</v>
      </c>
      <c r="CJ39" s="229">
        <v>479</v>
      </c>
      <c r="CK39" s="229">
        <v>508</v>
      </c>
      <c r="CL39" s="229">
        <v>541</v>
      </c>
      <c r="CM39" s="229">
        <v>611</v>
      </c>
      <c r="CN39" s="229">
        <v>624</v>
      </c>
      <c r="CO39" s="229">
        <v>636</v>
      </c>
      <c r="CP39" s="229">
        <v>674</v>
      </c>
      <c r="CQ39" s="229">
        <v>760</v>
      </c>
      <c r="CR39" s="229">
        <v>664</v>
      </c>
      <c r="CS39" s="229">
        <v>535</v>
      </c>
      <c r="CT39" s="229">
        <v>542</v>
      </c>
      <c r="CU39" s="229">
        <v>547</v>
      </c>
      <c r="CV39" s="229">
        <v>596</v>
      </c>
      <c r="CW39" s="229">
        <v>596</v>
      </c>
      <c r="CX39" s="229">
        <v>598</v>
      </c>
      <c r="CY39" s="229">
        <v>655</v>
      </c>
      <c r="CZ39" s="229">
        <v>689</v>
      </c>
      <c r="DA39" s="229">
        <v>722</v>
      </c>
      <c r="DB39" s="229">
        <v>758</v>
      </c>
      <c r="DC39" s="229">
        <v>760</v>
      </c>
      <c r="DD39" s="229">
        <v>716</v>
      </c>
      <c r="DE39" s="229">
        <v>596</v>
      </c>
      <c r="DF39" s="229">
        <v>603</v>
      </c>
      <c r="DG39" s="229">
        <v>610</v>
      </c>
      <c r="DH39" s="229">
        <v>600</v>
      </c>
      <c r="DI39" s="229">
        <v>611</v>
      </c>
      <c r="DJ39" s="229">
        <v>622</v>
      </c>
      <c r="DK39" s="229">
        <v>700</v>
      </c>
      <c r="DL39" s="229">
        <v>746</v>
      </c>
      <c r="DM39" s="229">
        <v>792</v>
      </c>
      <c r="DN39" s="229">
        <v>825</v>
      </c>
      <c r="DO39" s="229">
        <v>836</v>
      </c>
      <c r="DP39" s="229">
        <v>816</v>
      </c>
      <c r="DQ39" s="229">
        <v>662</v>
      </c>
      <c r="DR39" s="229">
        <v>653</v>
      </c>
      <c r="DS39" s="229">
        <v>654</v>
      </c>
      <c r="DT39" s="229">
        <v>642</v>
      </c>
      <c r="DU39" s="229">
        <v>655</v>
      </c>
      <c r="DV39" s="229">
        <v>449</v>
      </c>
      <c r="DW39" s="229">
        <v>221</v>
      </c>
      <c r="DX39" s="229">
        <v>215</v>
      </c>
      <c r="DY39" s="229">
        <v>232</v>
      </c>
      <c r="DZ39" s="229">
        <v>409</v>
      </c>
      <c r="EA39" s="229">
        <v>419</v>
      </c>
      <c r="EB39" s="229">
        <v>400</v>
      </c>
      <c r="EC39" s="229">
        <v>362</v>
      </c>
      <c r="ED39" s="229">
        <v>322</v>
      </c>
      <c r="EE39" s="229">
        <v>365</v>
      </c>
      <c r="EF39" s="229">
        <v>390</v>
      </c>
      <c r="EG39" s="229">
        <v>383</v>
      </c>
      <c r="EH39" s="229">
        <v>438</v>
      </c>
      <c r="EI39" s="229">
        <v>448</v>
      </c>
      <c r="EJ39" s="229">
        <v>505</v>
      </c>
      <c r="EK39" s="229">
        <v>562</v>
      </c>
      <c r="EL39" s="229">
        <v>607</v>
      </c>
      <c r="EM39" s="229">
        <v>688</v>
      </c>
      <c r="EN39" s="229">
        <v>629</v>
      </c>
      <c r="EO39" s="229">
        <v>565</v>
      </c>
      <c r="EP39" s="229">
        <v>516</v>
      </c>
      <c r="EQ39" s="229">
        <v>520</v>
      </c>
      <c r="ER39" s="229">
        <v>698</v>
      </c>
      <c r="ES39" s="229">
        <v>812</v>
      </c>
      <c r="ET39" s="229">
        <v>1627</v>
      </c>
      <c r="EU39" s="229">
        <v>1661</v>
      </c>
      <c r="EV39" s="229">
        <v>1927</v>
      </c>
      <c r="EW39" s="229">
        <v>1906</v>
      </c>
      <c r="EX39" s="229">
        <v>1828</v>
      </c>
      <c r="EY39" s="229">
        <v>1787</v>
      </c>
      <c r="EZ39" s="229">
        <v>1796</v>
      </c>
      <c r="FA39" s="229">
        <v>1778</v>
      </c>
      <c r="FB39" s="229">
        <v>1841</v>
      </c>
      <c r="FC39" s="229">
        <v>2098</v>
      </c>
      <c r="FD39" s="229">
        <v>2039</v>
      </c>
      <c r="FE39" s="229">
        <v>1968</v>
      </c>
      <c r="FF39" s="229">
        <v>1561</v>
      </c>
      <c r="FG39" s="229">
        <v>1307</v>
      </c>
      <c r="FH39" s="229">
        <v>1341</v>
      </c>
      <c r="FI39" s="229">
        <v>1311</v>
      </c>
      <c r="FJ39" s="229">
        <v>1317</v>
      </c>
      <c r="FK39" s="229">
        <v>1305</v>
      </c>
      <c r="FL39" s="229">
        <v>1274</v>
      </c>
      <c r="FM39" s="229">
        <v>1218</v>
      </c>
      <c r="FN39" s="229">
        <v>1279</v>
      </c>
      <c r="FO39" s="229">
        <v>1282</v>
      </c>
      <c r="FP39" s="229">
        <v>1193</v>
      </c>
      <c r="FQ39" s="236">
        <v>1151</v>
      </c>
      <c r="FR39" s="236">
        <v>1250</v>
      </c>
      <c r="FS39" s="236">
        <v>1190</v>
      </c>
      <c r="FT39" s="236">
        <v>1244</v>
      </c>
      <c r="FU39" s="236">
        <v>1124</v>
      </c>
      <c r="FV39" s="236">
        <v>1278</v>
      </c>
      <c r="FW39" s="236">
        <v>1226</v>
      </c>
      <c r="FX39" s="236">
        <v>1157</v>
      </c>
      <c r="FY39" s="236">
        <v>1139</v>
      </c>
      <c r="FZ39" s="236">
        <v>1099</v>
      </c>
      <c r="GA39" s="236">
        <v>1132</v>
      </c>
      <c r="GB39" s="236">
        <v>1119</v>
      </c>
      <c r="GC39" s="236">
        <v>950</v>
      </c>
      <c r="GD39" s="325">
        <f t="shared" si="0"/>
        <v>2344</v>
      </c>
      <c r="GE39" s="325">
        <f t="shared" si="1"/>
        <v>2069</v>
      </c>
      <c r="GF39" s="279">
        <f t="shared" si="2"/>
        <v>19759</v>
      </c>
      <c r="GG39" s="279">
        <f t="shared" si="3"/>
        <v>17202</v>
      </c>
      <c r="GH39" s="279">
        <f t="shared" si="4"/>
        <v>14183</v>
      </c>
      <c r="GI39" s="226"/>
      <c r="GJ39" s="266"/>
    </row>
    <row r="40" spans="1:192">
      <c r="A40" s="176" t="str">
        <f>IF(I!$A$1=1,B40,C40)</f>
        <v>Ділові</v>
      </c>
      <c r="B40" s="214" t="s">
        <v>83</v>
      </c>
      <c r="C40" s="214" t="s">
        <v>244</v>
      </c>
      <c r="D40" s="230">
        <v>0</v>
      </c>
      <c r="E40" s="230">
        <v>0</v>
      </c>
      <c r="F40" s="230">
        <v>0</v>
      </c>
      <c r="G40" s="230">
        <v>0</v>
      </c>
      <c r="H40" s="230">
        <v>0</v>
      </c>
      <c r="I40" s="230">
        <v>0</v>
      </c>
      <c r="J40" s="230">
        <v>0</v>
      </c>
      <c r="K40" s="230">
        <v>0</v>
      </c>
      <c r="L40" s="230">
        <v>0</v>
      </c>
      <c r="M40" s="230">
        <v>0</v>
      </c>
      <c r="N40" s="230">
        <v>0</v>
      </c>
      <c r="O40" s="230">
        <v>0</v>
      </c>
      <c r="P40" s="230">
        <v>0</v>
      </c>
      <c r="Q40" s="230">
        <v>0</v>
      </c>
      <c r="R40" s="230">
        <v>0</v>
      </c>
      <c r="S40" s="230">
        <v>0</v>
      </c>
      <c r="T40" s="230">
        <v>0</v>
      </c>
      <c r="U40" s="230">
        <v>0</v>
      </c>
      <c r="V40" s="230">
        <v>0</v>
      </c>
      <c r="W40" s="230">
        <v>0</v>
      </c>
      <c r="X40" s="230">
        <v>0</v>
      </c>
      <c r="Y40" s="230">
        <v>0</v>
      </c>
      <c r="Z40" s="230">
        <v>0</v>
      </c>
      <c r="AA40" s="230">
        <v>0</v>
      </c>
      <c r="AB40" s="230">
        <v>0</v>
      </c>
      <c r="AC40" s="230">
        <v>0</v>
      </c>
      <c r="AD40" s="230">
        <v>0</v>
      </c>
      <c r="AE40" s="230">
        <v>0</v>
      </c>
      <c r="AF40" s="230">
        <v>0</v>
      </c>
      <c r="AG40" s="230">
        <v>0</v>
      </c>
      <c r="AH40" s="230">
        <v>0</v>
      </c>
      <c r="AI40" s="230">
        <v>0</v>
      </c>
      <c r="AJ40" s="230">
        <v>0</v>
      </c>
      <c r="AK40" s="230">
        <v>0</v>
      </c>
      <c r="AL40" s="230">
        <v>0</v>
      </c>
      <c r="AM40" s="230">
        <v>0</v>
      </c>
      <c r="AN40" s="230">
        <v>0</v>
      </c>
      <c r="AO40" s="230">
        <v>0</v>
      </c>
      <c r="AP40" s="230">
        <v>0</v>
      </c>
      <c r="AQ40" s="230">
        <v>0</v>
      </c>
      <c r="AR40" s="230">
        <v>0</v>
      </c>
      <c r="AS40" s="230">
        <v>0</v>
      </c>
      <c r="AT40" s="230">
        <v>0</v>
      </c>
      <c r="AU40" s="230">
        <v>0</v>
      </c>
      <c r="AV40" s="230">
        <v>0</v>
      </c>
      <c r="AW40" s="230">
        <v>0</v>
      </c>
      <c r="AX40" s="230">
        <v>0</v>
      </c>
      <c r="AY40" s="230">
        <v>0</v>
      </c>
      <c r="AZ40" s="230">
        <v>0</v>
      </c>
      <c r="BA40" s="230">
        <v>0</v>
      </c>
      <c r="BB40" s="230">
        <v>0</v>
      </c>
      <c r="BC40" s="230">
        <v>0</v>
      </c>
      <c r="BD40" s="230">
        <v>0</v>
      </c>
      <c r="BE40" s="230">
        <v>0</v>
      </c>
      <c r="BF40" s="230">
        <v>0</v>
      </c>
      <c r="BG40" s="230">
        <v>0</v>
      </c>
      <c r="BH40" s="230">
        <v>0</v>
      </c>
      <c r="BI40" s="230">
        <v>0</v>
      </c>
      <c r="BJ40" s="230">
        <v>0</v>
      </c>
      <c r="BK40" s="230">
        <v>0</v>
      </c>
      <c r="BL40" s="229">
        <v>141</v>
      </c>
      <c r="BM40" s="229">
        <v>146</v>
      </c>
      <c r="BN40" s="229">
        <v>152</v>
      </c>
      <c r="BO40" s="229">
        <v>167</v>
      </c>
      <c r="BP40" s="229">
        <v>179</v>
      </c>
      <c r="BQ40" s="229">
        <v>191</v>
      </c>
      <c r="BR40" s="229">
        <v>180</v>
      </c>
      <c r="BS40" s="229">
        <v>183</v>
      </c>
      <c r="BT40" s="229">
        <v>178</v>
      </c>
      <c r="BU40" s="229">
        <v>160</v>
      </c>
      <c r="BV40" s="229">
        <v>149</v>
      </c>
      <c r="BW40" s="229">
        <v>158</v>
      </c>
      <c r="BX40" s="229">
        <v>175</v>
      </c>
      <c r="BY40" s="229">
        <v>179</v>
      </c>
      <c r="BZ40" s="229">
        <v>183</v>
      </c>
      <c r="CA40" s="229">
        <v>194</v>
      </c>
      <c r="CB40" s="229">
        <v>218</v>
      </c>
      <c r="CC40" s="229">
        <v>242</v>
      </c>
      <c r="CD40" s="229">
        <v>229</v>
      </c>
      <c r="CE40" s="229">
        <v>225</v>
      </c>
      <c r="CF40" s="229">
        <v>221</v>
      </c>
      <c r="CG40" s="229">
        <v>187</v>
      </c>
      <c r="CH40" s="229">
        <v>200</v>
      </c>
      <c r="CI40" s="229">
        <v>213</v>
      </c>
      <c r="CJ40" s="229">
        <v>215</v>
      </c>
      <c r="CK40" s="229">
        <v>228</v>
      </c>
      <c r="CL40" s="229">
        <v>244</v>
      </c>
      <c r="CM40" s="229">
        <v>276</v>
      </c>
      <c r="CN40" s="229">
        <v>282</v>
      </c>
      <c r="CO40" s="229">
        <v>287</v>
      </c>
      <c r="CP40" s="229">
        <v>288</v>
      </c>
      <c r="CQ40" s="229">
        <v>324</v>
      </c>
      <c r="CR40" s="229">
        <v>283</v>
      </c>
      <c r="CS40" s="229">
        <v>277</v>
      </c>
      <c r="CT40" s="229">
        <v>281</v>
      </c>
      <c r="CU40" s="229">
        <v>283</v>
      </c>
      <c r="CV40" s="229">
        <v>303</v>
      </c>
      <c r="CW40" s="229">
        <v>303</v>
      </c>
      <c r="CX40" s="229">
        <v>305</v>
      </c>
      <c r="CY40" s="229">
        <v>314</v>
      </c>
      <c r="CZ40" s="229">
        <v>330</v>
      </c>
      <c r="DA40" s="229">
        <v>346</v>
      </c>
      <c r="DB40" s="229">
        <v>362</v>
      </c>
      <c r="DC40" s="229">
        <v>363</v>
      </c>
      <c r="DD40" s="229">
        <v>341</v>
      </c>
      <c r="DE40" s="229">
        <v>321</v>
      </c>
      <c r="DF40" s="229">
        <v>325</v>
      </c>
      <c r="DG40" s="229">
        <v>329</v>
      </c>
      <c r="DH40" s="229">
        <v>325</v>
      </c>
      <c r="DI40" s="229">
        <v>331</v>
      </c>
      <c r="DJ40" s="229">
        <v>338</v>
      </c>
      <c r="DK40" s="229">
        <v>346</v>
      </c>
      <c r="DL40" s="229">
        <v>369</v>
      </c>
      <c r="DM40" s="229">
        <v>392</v>
      </c>
      <c r="DN40" s="229">
        <v>382</v>
      </c>
      <c r="DO40" s="229">
        <v>387</v>
      </c>
      <c r="DP40" s="229">
        <v>379</v>
      </c>
      <c r="DQ40" s="229">
        <v>347</v>
      </c>
      <c r="DR40" s="229">
        <v>342</v>
      </c>
      <c r="DS40" s="229">
        <v>343</v>
      </c>
      <c r="DT40" s="229">
        <v>354</v>
      </c>
      <c r="DU40" s="229">
        <v>361</v>
      </c>
      <c r="DV40" s="229">
        <v>248</v>
      </c>
      <c r="DW40" s="229">
        <v>198</v>
      </c>
      <c r="DX40" s="229">
        <v>192</v>
      </c>
      <c r="DY40" s="229">
        <v>207</v>
      </c>
      <c r="DZ40" s="229">
        <v>251</v>
      </c>
      <c r="EA40" s="229">
        <v>257</v>
      </c>
      <c r="EB40" s="229">
        <v>246</v>
      </c>
      <c r="EC40" s="229">
        <v>268</v>
      </c>
      <c r="ED40" s="229">
        <v>239</v>
      </c>
      <c r="EE40" s="229">
        <v>270</v>
      </c>
      <c r="EF40" s="229">
        <v>274</v>
      </c>
      <c r="EG40" s="229">
        <v>269</v>
      </c>
      <c r="EH40" s="229">
        <v>309</v>
      </c>
      <c r="EI40" s="229">
        <v>265</v>
      </c>
      <c r="EJ40" s="229">
        <v>299</v>
      </c>
      <c r="EK40" s="229">
        <v>323</v>
      </c>
      <c r="EL40" s="229">
        <v>300</v>
      </c>
      <c r="EM40" s="229">
        <v>340</v>
      </c>
      <c r="EN40" s="229">
        <v>312</v>
      </c>
      <c r="EO40" s="229">
        <v>366</v>
      </c>
      <c r="EP40" s="229">
        <v>335</v>
      </c>
      <c r="EQ40" s="229">
        <v>337</v>
      </c>
      <c r="ER40" s="229">
        <v>509</v>
      </c>
      <c r="ES40" s="229">
        <v>545</v>
      </c>
      <c r="ET40" s="229">
        <v>408</v>
      </c>
      <c r="EU40" s="229">
        <v>327</v>
      </c>
      <c r="EV40" s="229">
        <v>424</v>
      </c>
      <c r="EW40" s="229">
        <v>386</v>
      </c>
      <c r="EX40" s="229">
        <v>249</v>
      </c>
      <c r="EY40" s="229">
        <v>397</v>
      </c>
      <c r="EZ40" s="229">
        <v>399</v>
      </c>
      <c r="FA40" s="229">
        <v>395</v>
      </c>
      <c r="FB40" s="229">
        <v>409</v>
      </c>
      <c r="FC40" s="229">
        <v>466</v>
      </c>
      <c r="FD40" s="229">
        <v>452</v>
      </c>
      <c r="FE40" s="229">
        <v>436</v>
      </c>
      <c r="FF40" s="229">
        <v>346</v>
      </c>
      <c r="FG40" s="229">
        <v>300</v>
      </c>
      <c r="FH40" s="229">
        <v>307</v>
      </c>
      <c r="FI40" s="229">
        <v>300</v>
      </c>
      <c r="FJ40" s="229">
        <v>301</v>
      </c>
      <c r="FK40" s="229">
        <v>300</v>
      </c>
      <c r="FL40" s="229">
        <v>293</v>
      </c>
      <c r="FM40" s="229">
        <v>280</v>
      </c>
      <c r="FN40" s="229">
        <v>294</v>
      </c>
      <c r="FO40" s="229">
        <v>295</v>
      </c>
      <c r="FP40" s="229">
        <v>271</v>
      </c>
      <c r="FQ40" s="236">
        <v>261</v>
      </c>
      <c r="FR40" s="236">
        <v>283</v>
      </c>
      <c r="FS40" s="236">
        <v>269</v>
      </c>
      <c r="FT40" s="236">
        <v>281</v>
      </c>
      <c r="FU40" s="236">
        <v>254</v>
      </c>
      <c r="FV40" s="236">
        <v>290</v>
      </c>
      <c r="FW40" s="236">
        <v>278</v>
      </c>
      <c r="FX40" s="236">
        <v>262</v>
      </c>
      <c r="FY40" s="236">
        <v>258</v>
      </c>
      <c r="FZ40" s="236">
        <v>249</v>
      </c>
      <c r="GA40" s="236">
        <v>256</v>
      </c>
      <c r="GB40" s="236">
        <v>253</v>
      </c>
      <c r="GC40" s="236">
        <v>215</v>
      </c>
      <c r="GD40" s="325">
        <f t="shared" si="0"/>
        <v>532</v>
      </c>
      <c r="GE40" s="325">
        <f t="shared" si="1"/>
        <v>468</v>
      </c>
      <c r="GF40" s="279">
        <f t="shared" si="2"/>
        <v>4914</v>
      </c>
      <c r="GG40" s="279">
        <f t="shared" si="3"/>
        <v>3904</v>
      </c>
      <c r="GH40" s="279">
        <f t="shared" si="4"/>
        <v>3212</v>
      </c>
      <c r="GI40" s="226"/>
      <c r="GJ40" s="266"/>
    </row>
    <row r="41" spans="1:192">
      <c r="A41" s="176" t="str">
        <f>IF(I!$A$1=1,B41,C41)</f>
        <v>Особисті</v>
      </c>
      <c r="B41" s="214" t="s">
        <v>84</v>
      </c>
      <c r="C41" s="214" t="s">
        <v>175</v>
      </c>
      <c r="D41" s="230">
        <v>0</v>
      </c>
      <c r="E41" s="230">
        <v>0</v>
      </c>
      <c r="F41" s="230">
        <v>0</v>
      </c>
      <c r="G41" s="230">
        <v>0</v>
      </c>
      <c r="H41" s="230">
        <v>0</v>
      </c>
      <c r="I41" s="230">
        <v>0</v>
      </c>
      <c r="J41" s="230">
        <v>0</v>
      </c>
      <c r="K41" s="230">
        <v>0</v>
      </c>
      <c r="L41" s="230">
        <v>0</v>
      </c>
      <c r="M41" s="230">
        <v>0</v>
      </c>
      <c r="N41" s="230">
        <v>0</v>
      </c>
      <c r="O41" s="230">
        <v>0</v>
      </c>
      <c r="P41" s="230">
        <v>0</v>
      </c>
      <c r="Q41" s="230">
        <v>0</v>
      </c>
      <c r="R41" s="230">
        <v>0</v>
      </c>
      <c r="S41" s="230">
        <v>0</v>
      </c>
      <c r="T41" s="230">
        <v>0</v>
      </c>
      <c r="U41" s="230">
        <v>0</v>
      </c>
      <c r="V41" s="230">
        <v>0</v>
      </c>
      <c r="W41" s="230">
        <v>0</v>
      </c>
      <c r="X41" s="230">
        <v>0</v>
      </c>
      <c r="Y41" s="230">
        <v>0</v>
      </c>
      <c r="Z41" s="230">
        <v>0</v>
      </c>
      <c r="AA41" s="230">
        <v>0</v>
      </c>
      <c r="AB41" s="230">
        <v>0</v>
      </c>
      <c r="AC41" s="230">
        <v>0</v>
      </c>
      <c r="AD41" s="230">
        <v>0</v>
      </c>
      <c r="AE41" s="230">
        <v>0</v>
      </c>
      <c r="AF41" s="230">
        <v>0</v>
      </c>
      <c r="AG41" s="230">
        <v>0</v>
      </c>
      <c r="AH41" s="230">
        <v>0</v>
      </c>
      <c r="AI41" s="230">
        <v>0</v>
      </c>
      <c r="AJ41" s="230">
        <v>0</v>
      </c>
      <c r="AK41" s="230">
        <v>0</v>
      </c>
      <c r="AL41" s="230">
        <v>0</v>
      </c>
      <c r="AM41" s="230">
        <v>0</v>
      </c>
      <c r="AN41" s="230">
        <v>0</v>
      </c>
      <c r="AO41" s="230">
        <v>0</v>
      </c>
      <c r="AP41" s="230">
        <v>0</v>
      </c>
      <c r="AQ41" s="230">
        <v>0</v>
      </c>
      <c r="AR41" s="230">
        <v>0</v>
      </c>
      <c r="AS41" s="230">
        <v>0</v>
      </c>
      <c r="AT41" s="230">
        <v>0</v>
      </c>
      <c r="AU41" s="230">
        <v>0</v>
      </c>
      <c r="AV41" s="230">
        <v>0</v>
      </c>
      <c r="AW41" s="230">
        <v>0</v>
      </c>
      <c r="AX41" s="230">
        <v>0</v>
      </c>
      <c r="AY41" s="230">
        <v>0</v>
      </c>
      <c r="AZ41" s="230">
        <v>0</v>
      </c>
      <c r="BA41" s="230">
        <v>0</v>
      </c>
      <c r="BB41" s="230">
        <v>0</v>
      </c>
      <c r="BC41" s="230">
        <v>0</v>
      </c>
      <c r="BD41" s="230">
        <v>0</v>
      </c>
      <c r="BE41" s="230">
        <v>0</v>
      </c>
      <c r="BF41" s="230">
        <v>0</v>
      </c>
      <c r="BG41" s="230">
        <v>0</v>
      </c>
      <c r="BH41" s="230">
        <v>0</v>
      </c>
      <c r="BI41" s="230">
        <v>0</v>
      </c>
      <c r="BJ41" s="230">
        <v>0</v>
      </c>
      <c r="BK41" s="230">
        <v>0</v>
      </c>
      <c r="BL41" s="229">
        <v>217</v>
      </c>
      <c r="BM41" s="229">
        <v>225</v>
      </c>
      <c r="BN41" s="229">
        <v>231</v>
      </c>
      <c r="BO41" s="229">
        <v>249</v>
      </c>
      <c r="BP41" s="229">
        <v>266</v>
      </c>
      <c r="BQ41" s="229">
        <v>283</v>
      </c>
      <c r="BR41" s="229">
        <v>313</v>
      </c>
      <c r="BS41" s="229">
        <v>320</v>
      </c>
      <c r="BT41" s="229">
        <v>311</v>
      </c>
      <c r="BU41" s="229">
        <v>240</v>
      </c>
      <c r="BV41" s="229">
        <v>223</v>
      </c>
      <c r="BW41" s="229">
        <v>239</v>
      </c>
      <c r="BX41" s="229">
        <v>249</v>
      </c>
      <c r="BY41" s="229">
        <v>254</v>
      </c>
      <c r="BZ41" s="229">
        <v>258</v>
      </c>
      <c r="CA41" s="229">
        <v>276</v>
      </c>
      <c r="CB41" s="229">
        <v>310</v>
      </c>
      <c r="CC41" s="229">
        <v>344</v>
      </c>
      <c r="CD41" s="229">
        <v>359</v>
      </c>
      <c r="CE41" s="229">
        <v>353</v>
      </c>
      <c r="CF41" s="229">
        <v>348</v>
      </c>
      <c r="CG41" s="229">
        <v>235</v>
      </c>
      <c r="CH41" s="229">
        <v>251</v>
      </c>
      <c r="CI41" s="229">
        <v>267</v>
      </c>
      <c r="CJ41" s="229">
        <v>264</v>
      </c>
      <c r="CK41" s="229">
        <v>280</v>
      </c>
      <c r="CL41" s="229">
        <v>297</v>
      </c>
      <c r="CM41" s="229">
        <v>335</v>
      </c>
      <c r="CN41" s="229">
        <v>342</v>
      </c>
      <c r="CO41" s="229">
        <v>349</v>
      </c>
      <c r="CP41" s="229">
        <v>386</v>
      </c>
      <c r="CQ41" s="229">
        <v>436</v>
      </c>
      <c r="CR41" s="229">
        <v>381</v>
      </c>
      <c r="CS41" s="229">
        <v>258</v>
      </c>
      <c r="CT41" s="229">
        <v>261</v>
      </c>
      <c r="CU41" s="229">
        <v>264</v>
      </c>
      <c r="CV41" s="229">
        <v>293</v>
      </c>
      <c r="CW41" s="229">
        <v>293</v>
      </c>
      <c r="CX41" s="229">
        <v>293</v>
      </c>
      <c r="CY41" s="229">
        <v>341</v>
      </c>
      <c r="CZ41" s="229">
        <v>359</v>
      </c>
      <c r="DA41" s="229">
        <v>376</v>
      </c>
      <c r="DB41" s="229">
        <v>396</v>
      </c>
      <c r="DC41" s="229">
        <v>397</v>
      </c>
      <c r="DD41" s="229">
        <v>375</v>
      </c>
      <c r="DE41" s="229">
        <v>275</v>
      </c>
      <c r="DF41" s="229">
        <v>278</v>
      </c>
      <c r="DG41" s="229">
        <v>281</v>
      </c>
      <c r="DH41" s="229">
        <v>275</v>
      </c>
      <c r="DI41" s="229">
        <v>280</v>
      </c>
      <c r="DJ41" s="229">
        <v>284</v>
      </c>
      <c r="DK41" s="229">
        <v>354</v>
      </c>
      <c r="DL41" s="229">
        <v>377</v>
      </c>
      <c r="DM41" s="229">
        <v>400</v>
      </c>
      <c r="DN41" s="229">
        <v>443</v>
      </c>
      <c r="DO41" s="229">
        <v>449</v>
      </c>
      <c r="DP41" s="229">
        <v>437</v>
      </c>
      <c r="DQ41" s="229">
        <v>315</v>
      </c>
      <c r="DR41" s="229">
        <v>311</v>
      </c>
      <c r="DS41" s="229">
        <v>311</v>
      </c>
      <c r="DT41" s="229">
        <v>288</v>
      </c>
      <c r="DU41" s="229">
        <v>294</v>
      </c>
      <c r="DV41" s="229">
        <v>201</v>
      </c>
      <c r="DW41" s="229">
        <v>23</v>
      </c>
      <c r="DX41" s="229">
        <v>23</v>
      </c>
      <c r="DY41" s="229">
        <v>25</v>
      </c>
      <c r="DZ41" s="229">
        <v>158</v>
      </c>
      <c r="EA41" s="229">
        <v>162</v>
      </c>
      <c r="EB41" s="229">
        <v>154</v>
      </c>
      <c r="EC41" s="229">
        <v>94</v>
      </c>
      <c r="ED41" s="229">
        <v>83</v>
      </c>
      <c r="EE41" s="229">
        <v>95</v>
      </c>
      <c r="EF41" s="229">
        <v>116</v>
      </c>
      <c r="EG41" s="229">
        <v>114</v>
      </c>
      <c r="EH41" s="229">
        <v>129</v>
      </c>
      <c r="EI41" s="229">
        <v>183</v>
      </c>
      <c r="EJ41" s="229">
        <v>206</v>
      </c>
      <c r="EK41" s="229">
        <v>239</v>
      </c>
      <c r="EL41" s="229">
        <v>307</v>
      </c>
      <c r="EM41" s="229">
        <v>348</v>
      </c>
      <c r="EN41" s="229">
        <v>317</v>
      </c>
      <c r="EO41" s="229">
        <v>199</v>
      </c>
      <c r="EP41" s="229">
        <v>181</v>
      </c>
      <c r="EQ41" s="229">
        <v>183</v>
      </c>
      <c r="ER41" s="229">
        <v>189</v>
      </c>
      <c r="ES41" s="229">
        <v>267</v>
      </c>
      <c r="ET41" s="229">
        <v>1219</v>
      </c>
      <c r="EU41" s="229">
        <v>1334</v>
      </c>
      <c r="EV41" s="229">
        <v>1503</v>
      </c>
      <c r="EW41" s="229">
        <v>1520</v>
      </c>
      <c r="EX41" s="229">
        <v>1579</v>
      </c>
      <c r="EY41" s="229">
        <v>1390</v>
      </c>
      <c r="EZ41" s="229">
        <v>1397</v>
      </c>
      <c r="FA41" s="229">
        <v>1383</v>
      </c>
      <c r="FB41" s="229">
        <v>1432</v>
      </c>
      <c r="FC41" s="229">
        <v>1632</v>
      </c>
      <c r="FD41" s="229">
        <v>1587</v>
      </c>
      <c r="FE41" s="229">
        <v>1532</v>
      </c>
      <c r="FF41" s="229">
        <v>1215</v>
      </c>
      <c r="FG41" s="229">
        <v>1007</v>
      </c>
      <c r="FH41" s="229">
        <v>1034</v>
      </c>
      <c r="FI41" s="229">
        <v>1011</v>
      </c>
      <c r="FJ41" s="229">
        <v>1016</v>
      </c>
      <c r="FK41" s="229">
        <v>1005</v>
      </c>
      <c r="FL41" s="229">
        <v>981</v>
      </c>
      <c r="FM41" s="229">
        <v>938</v>
      </c>
      <c r="FN41" s="229">
        <v>985</v>
      </c>
      <c r="FO41" s="229">
        <v>987</v>
      </c>
      <c r="FP41" s="229">
        <v>922</v>
      </c>
      <c r="FQ41" s="236">
        <v>890</v>
      </c>
      <c r="FR41" s="236">
        <v>967</v>
      </c>
      <c r="FS41" s="236">
        <v>921</v>
      </c>
      <c r="FT41" s="236">
        <v>963</v>
      </c>
      <c r="FU41" s="236">
        <v>870</v>
      </c>
      <c r="FV41" s="236">
        <v>988</v>
      </c>
      <c r="FW41" s="236">
        <v>948</v>
      </c>
      <c r="FX41" s="236">
        <v>895</v>
      </c>
      <c r="FY41" s="236">
        <v>881</v>
      </c>
      <c r="FZ41" s="236">
        <v>850</v>
      </c>
      <c r="GA41" s="236">
        <v>876</v>
      </c>
      <c r="GB41" s="236">
        <v>866</v>
      </c>
      <c r="GC41" s="236">
        <v>735</v>
      </c>
      <c r="GD41" s="325">
        <f t="shared" si="0"/>
        <v>1812</v>
      </c>
      <c r="GE41" s="325">
        <f t="shared" si="1"/>
        <v>1601</v>
      </c>
      <c r="GF41" s="279">
        <f t="shared" si="2"/>
        <v>14845</v>
      </c>
      <c r="GG41" s="279">
        <f t="shared" si="3"/>
        <v>13298</v>
      </c>
      <c r="GH41" s="279">
        <f t="shared" si="4"/>
        <v>10971</v>
      </c>
      <c r="GI41" s="226"/>
      <c r="GJ41" s="266"/>
    </row>
    <row r="42" spans="1:192">
      <c r="A42" s="169" t="str">
        <f>IF(I!$A$1=1,B42,C42)</f>
        <v>Будівництво</v>
      </c>
      <c r="B42" s="207" t="s">
        <v>85</v>
      </c>
      <c r="C42" s="207" t="s">
        <v>176</v>
      </c>
      <c r="D42" s="229">
        <v>10</v>
      </c>
      <c r="E42" s="229">
        <v>17</v>
      </c>
      <c r="F42" s="229">
        <v>12</v>
      </c>
      <c r="G42" s="229">
        <v>6</v>
      </c>
      <c r="H42" s="229">
        <v>3</v>
      </c>
      <c r="I42" s="229">
        <v>7</v>
      </c>
      <c r="J42" s="229">
        <v>10</v>
      </c>
      <c r="K42" s="229">
        <v>2</v>
      </c>
      <c r="L42" s="229">
        <v>12</v>
      </c>
      <c r="M42" s="229">
        <v>22</v>
      </c>
      <c r="N42" s="229">
        <v>11</v>
      </c>
      <c r="O42" s="229">
        <v>33</v>
      </c>
      <c r="P42" s="229">
        <v>9</v>
      </c>
      <c r="Q42" s="229">
        <v>11</v>
      </c>
      <c r="R42" s="229">
        <v>6</v>
      </c>
      <c r="S42" s="229">
        <v>4</v>
      </c>
      <c r="T42" s="229">
        <v>5</v>
      </c>
      <c r="U42" s="229">
        <v>21</v>
      </c>
      <c r="V42" s="229">
        <v>22</v>
      </c>
      <c r="W42" s="229">
        <v>21</v>
      </c>
      <c r="X42" s="229">
        <v>8</v>
      </c>
      <c r="Y42" s="229">
        <v>13</v>
      </c>
      <c r="Z42" s="229">
        <v>30</v>
      </c>
      <c r="AA42" s="229">
        <v>6</v>
      </c>
      <c r="AB42" s="229">
        <v>39</v>
      </c>
      <c r="AC42" s="229">
        <v>21</v>
      </c>
      <c r="AD42" s="229">
        <v>10</v>
      </c>
      <c r="AE42" s="229">
        <v>7</v>
      </c>
      <c r="AF42" s="229">
        <v>11</v>
      </c>
      <c r="AG42" s="229">
        <v>14</v>
      </c>
      <c r="AH42" s="229">
        <v>109</v>
      </c>
      <c r="AI42" s="229">
        <v>50</v>
      </c>
      <c r="AJ42" s="229">
        <v>27</v>
      </c>
      <c r="AK42" s="229">
        <v>37</v>
      </c>
      <c r="AL42" s="229">
        <v>8</v>
      </c>
      <c r="AM42" s="229">
        <v>12</v>
      </c>
      <c r="AN42" s="229">
        <v>1</v>
      </c>
      <c r="AO42" s="229">
        <v>33</v>
      </c>
      <c r="AP42" s="229">
        <v>21</v>
      </c>
      <c r="AQ42" s="229">
        <v>18</v>
      </c>
      <c r="AR42" s="229">
        <v>21</v>
      </c>
      <c r="AS42" s="229">
        <v>26</v>
      </c>
      <c r="AT42" s="229">
        <v>71</v>
      </c>
      <c r="AU42" s="229">
        <v>1</v>
      </c>
      <c r="AV42" s="229">
        <v>3</v>
      </c>
      <c r="AW42" s="229">
        <v>5</v>
      </c>
      <c r="AX42" s="229">
        <v>12</v>
      </c>
      <c r="AY42" s="229">
        <v>8</v>
      </c>
      <c r="AZ42" s="229">
        <v>1</v>
      </c>
      <c r="BA42" s="229">
        <v>25</v>
      </c>
      <c r="BB42" s="229">
        <v>3</v>
      </c>
      <c r="BC42" s="229">
        <v>3</v>
      </c>
      <c r="BD42" s="229">
        <v>1</v>
      </c>
      <c r="BE42" s="229">
        <v>1</v>
      </c>
      <c r="BF42" s="229">
        <v>4</v>
      </c>
      <c r="BG42" s="229">
        <v>16</v>
      </c>
      <c r="BH42" s="229">
        <v>2</v>
      </c>
      <c r="BI42" s="229">
        <v>1</v>
      </c>
      <c r="BJ42" s="229">
        <v>2</v>
      </c>
      <c r="BK42" s="229">
        <v>1</v>
      </c>
      <c r="BL42" s="229">
        <v>7</v>
      </c>
      <c r="BM42" s="229">
        <v>0</v>
      </c>
      <c r="BN42" s="229">
        <v>1</v>
      </c>
      <c r="BO42" s="229">
        <v>2</v>
      </c>
      <c r="BP42" s="229">
        <v>0</v>
      </c>
      <c r="BQ42" s="229">
        <v>2</v>
      </c>
      <c r="BR42" s="229">
        <v>0</v>
      </c>
      <c r="BS42" s="229">
        <v>0</v>
      </c>
      <c r="BT42" s="229">
        <v>3</v>
      </c>
      <c r="BU42" s="229">
        <v>1</v>
      </c>
      <c r="BV42" s="229">
        <v>1</v>
      </c>
      <c r="BW42" s="229">
        <v>0</v>
      </c>
      <c r="BX42" s="229">
        <v>1</v>
      </c>
      <c r="BY42" s="229">
        <v>0</v>
      </c>
      <c r="BZ42" s="229">
        <v>0</v>
      </c>
      <c r="CA42" s="229">
        <v>1</v>
      </c>
      <c r="CB42" s="229">
        <v>2</v>
      </c>
      <c r="CC42" s="229">
        <v>1</v>
      </c>
      <c r="CD42" s="229">
        <v>1</v>
      </c>
      <c r="CE42" s="229">
        <v>4</v>
      </c>
      <c r="CF42" s="229">
        <v>6</v>
      </c>
      <c r="CG42" s="229">
        <v>5</v>
      </c>
      <c r="CH42" s="229">
        <v>4</v>
      </c>
      <c r="CI42" s="229">
        <v>19</v>
      </c>
      <c r="CJ42" s="229">
        <v>0</v>
      </c>
      <c r="CK42" s="229">
        <v>0</v>
      </c>
      <c r="CL42" s="229">
        <v>1</v>
      </c>
      <c r="CM42" s="229">
        <v>0</v>
      </c>
      <c r="CN42" s="229">
        <v>3</v>
      </c>
      <c r="CO42" s="229">
        <v>2</v>
      </c>
      <c r="CP42" s="229">
        <v>3</v>
      </c>
      <c r="CQ42" s="229">
        <v>4</v>
      </c>
      <c r="CR42" s="229">
        <v>5</v>
      </c>
      <c r="CS42" s="229">
        <v>16</v>
      </c>
      <c r="CT42" s="229">
        <v>13</v>
      </c>
      <c r="CU42" s="229">
        <v>12</v>
      </c>
      <c r="CV42" s="229">
        <v>5</v>
      </c>
      <c r="CW42" s="229">
        <v>1</v>
      </c>
      <c r="CX42" s="229">
        <v>0</v>
      </c>
      <c r="CY42" s="229">
        <v>2</v>
      </c>
      <c r="CZ42" s="229">
        <v>1</v>
      </c>
      <c r="DA42" s="229">
        <v>4</v>
      </c>
      <c r="DB42" s="229">
        <v>5</v>
      </c>
      <c r="DC42" s="229">
        <v>6</v>
      </c>
      <c r="DD42" s="229">
        <v>6</v>
      </c>
      <c r="DE42" s="229">
        <v>11</v>
      </c>
      <c r="DF42" s="229">
        <v>6</v>
      </c>
      <c r="DG42" s="229">
        <v>7</v>
      </c>
      <c r="DH42" s="229">
        <v>1</v>
      </c>
      <c r="DI42" s="229">
        <v>7</v>
      </c>
      <c r="DJ42" s="229">
        <v>3</v>
      </c>
      <c r="DK42" s="229">
        <v>5</v>
      </c>
      <c r="DL42" s="229">
        <v>3</v>
      </c>
      <c r="DM42" s="229">
        <v>12</v>
      </c>
      <c r="DN42" s="229">
        <v>8</v>
      </c>
      <c r="DO42" s="229">
        <v>8</v>
      </c>
      <c r="DP42" s="229">
        <v>5</v>
      </c>
      <c r="DQ42" s="229">
        <v>9</v>
      </c>
      <c r="DR42" s="229">
        <v>8</v>
      </c>
      <c r="DS42" s="229">
        <v>8</v>
      </c>
      <c r="DT42" s="229">
        <v>6</v>
      </c>
      <c r="DU42" s="229">
        <v>6</v>
      </c>
      <c r="DV42" s="229">
        <v>7</v>
      </c>
      <c r="DW42" s="229">
        <v>4</v>
      </c>
      <c r="DX42" s="229">
        <v>2</v>
      </c>
      <c r="DY42" s="229">
        <v>5</v>
      </c>
      <c r="DZ42" s="229">
        <v>4</v>
      </c>
      <c r="EA42" s="229">
        <v>1</v>
      </c>
      <c r="EB42" s="229">
        <v>9</v>
      </c>
      <c r="EC42" s="229">
        <v>1</v>
      </c>
      <c r="ED42" s="229">
        <v>6</v>
      </c>
      <c r="EE42" s="229">
        <v>7</v>
      </c>
      <c r="EF42" s="229">
        <v>5</v>
      </c>
      <c r="EG42" s="229">
        <v>3</v>
      </c>
      <c r="EH42" s="229">
        <v>1</v>
      </c>
      <c r="EI42" s="229">
        <v>6</v>
      </c>
      <c r="EJ42" s="229">
        <v>1</v>
      </c>
      <c r="EK42" s="229">
        <v>3</v>
      </c>
      <c r="EL42" s="229">
        <v>2</v>
      </c>
      <c r="EM42" s="229">
        <v>5</v>
      </c>
      <c r="EN42" s="229">
        <v>5</v>
      </c>
      <c r="EO42" s="229">
        <v>4</v>
      </c>
      <c r="EP42" s="229">
        <v>4</v>
      </c>
      <c r="EQ42" s="229">
        <v>9</v>
      </c>
      <c r="ER42" s="229">
        <v>1</v>
      </c>
      <c r="ES42" s="229">
        <v>9</v>
      </c>
      <c r="ET42" s="229">
        <v>0</v>
      </c>
      <c r="EU42" s="229">
        <v>0</v>
      </c>
      <c r="EV42" s="229">
        <v>2</v>
      </c>
      <c r="EW42" s="229">
        <v>1</v>
      </c>
      <c r="EX42" s="229">
        <v>0</v>
      </c>
      <c r="EY42" s="229">
        <v>2</v>
      </c>
      <c r="EZ42" s="229">
        <v>0</v>
      </c>
      <c r="FA42" s="229">
        <v>0</v>
      </c>
      <c r="FB42" s="229">
        <v>5</v>
      </c>
      <c r="FC42" s="229">
        <v>5</v>
      </c>
      <c r="FD42" s="229">
        <v>3</v>
      </c>
      <c r="FE42" s="229">
        <v>0</v>
      </c>
      <c r="FF42" s="229">
        <v>1</v>
      </c>
      <c r="FG42" s="229">
        <v>1</v>
      </c>
      <c r="FH42" s="229">
        <v>2</v>
      </c>
      <c r="FI42" s="229">
        <v>3</v>
      </c>
      <c r="FJ42" s="229">
        <v>4</v>
      </c>
      <c r="FK42" s="229">
        <v>3</v>
      </c>
      <c r="FL42" s="229">
        <v>4</v>
      </c>
      <c r="FM42" s="229">
        <v>1</v>
      </c>
      <c r="FN42" s="229">
        <v>0</v>
      </c>
      <c r="FO42" s="229">
        <v>4</v>
      </c>
      <c r="FP42" s="229">
        <v>1</v>
      </c>
      <c r="FQ42" s="236">
        <v>0</v>
      </c>
      <c r="FR42" s="236">
        <v>1</v>
      </c>
      <c r="FS42" s="236">
        <v>0</v>
      </c>
      <c r="FT42" s="236">
        <v>3</v>
      </c>
      <c r="FU42" s="236">
        <v>3</v>
      </c>
      <c r="FV42" s="236">
        <v>2</v>
      </c>
      <c r="FW42" s="236">
        <v>4</v>
      </c>
      <c r="FX42" s="236">
        <v>4</v>
      </c>
      <c r="FY42" s="236">
        <v>0</v>
      </c>
      <c r="FZ42" s="236">
        <v>5</v>
      </c>
      <c r="GA42" s="236">
        <v>9</v>
      </c>
      <c r="GB42" s="236">
        <v>2</v>
      </c>
      <c r="GC42" s="236">
        <v>1</v>
      </c>
      <c r="GD42" s="325">
        <f t="shared" si="0"/>
        <v>1</v>
      </c>
      <c r="GE42" s="325">
        <f t="shared" si="1"/>
        <v>3</v>
      </c>
      <c r="GF42" s="279">
        <f t="shared" si="2"/>
        <v>25</v>
      </c>
      <c r="GG42" s="279">
        <f t="shared" si="3"/>
        <v>26</v>
      </c>
      <c r="GH42" s="279">
        <f t="shared" si="4"/>
        <v>32</v>
      </c>
      <c r="GI42" s="226"/>
      <c r="GJ42" s="266"/>
    </row>
    <row r="43" spans="1:192" ht="25.5">
      <c r="A43" s="168" t="str">
        <f>IF(I!$A$1=1,B43,C43)</f>
        <v>Послуги зі страхування та пенсійного забезпечення</v>
      </c>
      <c r="B43" s="206" t="s">
        <v>86</v>
      </c>
      <c r="C43" s="206" t="s">
        <v>177</v>
      </c>
      <c r="D43" s="229">
        <v>4</v>
      </c>
      <c r="E43" s="229">
        <v>1</v>
      </c>
      <c r="F43" s="229">
        <v>7</v>
      </c>
      <c r="G43" s="229">
        <v>8</v>
      </c>
      <c r="H43" s="229">
        <v>15</v>
      </c>
      <c r="I43" s="229">
        <v>5</v>
      </c>
      <c r="J43" s="229">
        <v>6</v>
      </c>
      <c r="K43" s="229">
        <v>19</v>
      </c>
      <c r="L43" s="229">
        <v>4</v>
      </c>
      <c r="M43" s="229">
        <v>4</v>
      </c>
      <c r="N43" s="229">
        <v>6</v>
      </c>
      <c r="O43" s="229">
        <v>8</v>
      </c>
      <c r="P43" s="229">
        <v>2</v>
      </c>
      <c r="Q43" s="229">
        <v>8</v>
      </c>
      <c r="R43" s="229">
        <v>15</v>
      </c>
      <c r="S43" s="229">
        <v>10</v>
      </c>
      <c r="T43" s="229">
        <v>5</v>
      </c>
      <c r="U43" s="229">
        <v>3</v>
      </c>
      <c r="V43" s="229">
        <v>5</v>
      </c>
      <c r="W43" s="229">
        <v>4</v>
      </c>
      <c r="X43" s="229">
        <v>9</v>
      </c>
      <c r="Y43" s="229">
        <v>8</v>
      </c>
      <c r="Z43" s="229">
        <v>7</v>
      </c>
      <c r="AA43" s="229">
        <v>10</v>
      </c>
      <c r="AB43" s="229">
        <v>3</v>
      </c>
      <c r="AC43" s="229">
        <v>7</v>
      </c>
      <c r="AD43" s="229">
        <v>9</v>
      </c>
      <c r="AE43" s="229">
        <v>4</v>
      </c>
      <c r="AF43" s="229">
        <v>8</v>
      </c>
      <c r="AG43" s="229">
        <v>30</v>
      </c>
      <c r="AH43" s="229">
        <v>7</v>
      </c>
      <c r="AI43" s="229">
        <v>29</v>
      </c>
      <c r="AJ43" s="229">
        <v>5</v>
      </c>
      <c r="AK43" s="229">
        <v>9</v>
      </c>
      <c r="AL43" s="229">
        <v>11</v>
      </c>
      <c r="AM43" s="229">
        <v>7</v>
      </c>
      <c r="AN43" s="229">
        <v>8</v>
      </c>
      <c r="AO43" s="229">
        <v>7</v>
      </c>
      <c r="AP43" s="229">
        <v>17</v>
      </c>
      <c r="AQ43" s="229">
        <v>14</v>
      </c>
      <c r="AR43" s="229">
        <v>10</v>
      </c>
      <c r="AS43" s="229">
        <v>11</v>
      </c>
      <c r="AT43" s="229">
        <v>16</v>
      </c>
      <c r="AU43" s="229">
        <v>20</v>
      </c>
      <c r="AV43" s="229">
        <v>12</v>
      </c>
      <c r="AW43" s="229">
        <v>10</v>
      </c>
      <c r="AX43" s="229">
        <v>8</v>
      </c>
      <c r="AY43" s="229">
        <v>18</v>
      </c>
      <c r="AZ43" s="229">
        <v>19</v>
      </c>
      <c r="BA43" s="229">
        <v>3</v>
      </c>
      <c r="BB43" s="229">
        <v>8</v>
      </c>
      <c r="BC43" s="229">
        <v>8</v>
      </c>
      <c r="BD43" s="229">
        <v>6</v>
      </c>
      <c r="BE43" s="229">
        <v>7</v>
      </c>
      <c r="BF43" s="229">
        <v>12</v>
      </c>
      <c r="BG43" s="229">
        <v>9</v>
      </c>
      <c r="BH43" s="229">
        <v>6</v>
      </c>
      <c r="BI43" s="229">
        <v>1</v>
      </c>
      <c r="BJ43" s="229">
        <v>7</v>
      </c>
      <c r="BK43" s="229">
        <v>6</v>
      </c>
      <c r="BL43" s="229">
        <v>3</v>
      </c>
      <c r="BM43" s="229">
        <v>3</v>
      </c>
      <c r="BN43" s="229">
        <v>4</v>
      </c>
      <c r="BO43" s="229">
        <v>12</v>
      </c>
      <c r="BP43" s="229">
        <v>8</v>
      </c>
      <c r="BQ43" s="229">
        <v>5</v>
      </c>
      <c r="BR43" s="229">
        <v>7</v>
      </c>
      <c r="BS43" s="229">
        <v>7</v>
      </c>
      <c r="BT43" s="229">
        <v>4</v>
      </c>
      <c r="BU43" s="229">
        <v>6</v>
      </c>
      <c r="BV43" s="229">
        <v>5</v>
      </c>
      <c r="BW43" s="229">
        <v>3</v>
      </c>
      <c r="BX43" s="229">
        <v>2</v>
      </c>
      <c r="BY43" s="229">
        <v>17</v>
      </c>
      <c r="BZ43" s="229">
        <v>5</v>
      </c>
      <c r="CA43" s="229">
        <v>5</v>
      </c>
      <c r="CB43" s="229">
        <v>5</v>
      </c>
      <c r="CC43" s="229">
        <v>9</v>
      </c>
      <c r="CD43" s="229">
        <v>14</v>
      </c>
      <c r="CE43" s="229">
        <v>12</v>
      </c>
      <c r="CF43" s="229">
        <v>4</v>
      </c>
      <c r="CG43" s="229">
        <v>8</v>
      </c>
      <c r="CH43" s="229">
        <v>7</v>
      </c>
      <c r="CI43" s="229">
        <v>7</v>
      </c>
      <c r="CJ43" s="229">
        <v>5</v>
      </c>
      <c r="CK43" s="229">
        <v>6</v>
      </c>
      <c r="CL43" s="229">
        <v>9</v>
      </c>
      <c r="CM43" s="229">
        <v>11</v>
      </c>
      <c r="CN43" s="229">
        <v>3</v>
      </c>
      <c r="CO43" s="229">
        <v>8</v>
      </c>
      <c r="CP43" s="229">
        <v>4</v>
      </c>
      <c r="CQ43" s="229">
        <v>8</v>
      </c>
      <c r="CR43" s="229">
        <v>6</v>
      </c>
      <c r="CS43" s="229">
        <v>5</v>
      </c>
      <c r="CT43" s="229">
        <v>8</v>
      </c>
      <c r="CU43" s="229">
        <v>4</v>
      </c>
      <c r="CV43" s="229">
        <v>4</v>
      </c>
      <c r="CW43" s="229">
        <v>5</v>
      </c>
      <c r="CX43" s="229">
        <v>6</v>
      </c>
      <c r="CY43" s="229">
        <v>8</v>
      </c>
      <c r="CZ43" s="229">
        <v>6</v>
      </c>
      <c r="DA43" s="229">
        <v>7</v>
      </c>
      <c r="DB43" s="229">
        <v>3</v>
      </c>
      <c r="DC43" s="229">
        <v>8</v>
      </c>
      <c r="DD43" s="229">
        <v>5</v>
      </c>
      <c r="DE43" s="229">
        <v>6</v>
      </c>
      <c r="DF43" s="229">
        <v>7</v>
      </c>
      <c r="DG43" s="229">
        <v>3</v>
      </c>
      <c r="DH43" s="229">
        <v>3</v>
      </c>
      <c r="DI43" s="229">
        <v>9</v>
      </c>
      <c r="DJ43" s="229">
        <v>5</v>
      </c>
      <c r="DK43" s="229">
        <v>10</v>
      </c>
      <c r="DL43" s="229">
        <v>8</v>
      </c>
      <c r="DM43" s="229">
        <v>5</v>
      </c>
      <c r="DN43" s="229">
        <v>6</v>
      </c>
      <c r="DO43" s="229">
        <v>6</v>
      </c>
      <c r="DP43" s="229">
        <v>9</v>
      </c>
      <c r="DQ43" s="229">
        <v>3</v>
      </c>
      <c r="DR43" s="229">
        <v>2</v>
      </c>
      <c r="DS43" s="229">
        <v>5</v>
      </c>
      <c r="DT43" s="229">
        <v>4</v>
      </c>
      <c r="DU43" s="229">
        <v>5</v>
      </c>
      <c r="DV43" s="229">
        <v>6</v>
      </c>
      <c r="DW43" s="229">
        <v>8</v>
      </c>
      <c r="DX43" s="229">
        <v>7</v>
      </c>
      <c r="DY43" s="229">
        <v>1</v>
      </c>
      <c r="DZ43" s="229">
        <v>6</v>
      </c>
      <c r="EA43" s="229">
        <v>7</v>
      </c>
      <c r="EB43" s="229">
        <v>5</v>
      </c>
      <c r="EC43" s="229">
        <v>4</v>
      </c>
      <c r="ED43" s="229">
        <v>9</v>
      </c>
      <c r="EE43" s="229">
        <v>4</v>
      </c>
      <c r="EF43" s="229">
        <v>3</v>
      </c>
      <c r="EG43" s="229">
        <v>5</v>
      </c>
      <c r="EH43" s="229">
        <v>8</v>
      </c>
      <c r="EI43" s="229">
        <v>8</v>
      </c>
      <c r="EJ43" s="229">
        <v>8</v>
      </c>
      <c r="EK43" s="229">
        <v>8</v>
      </c>
      <c r="EL43" s="229">
        <v>8</v>
      </c>
      <c r="EM43" s="229">
        <v>7</v>
      </c>
      <c r="EN43" s="229">
        <v>6</v>
      </c>
      <c r="EO43" s="229">
        <v>8</v>
      </c>
      <c r="EP43" s="229">
        <v>8</v>
      </c>
      <c r="EQ43" s="229">
        <v>6</v>
      </c>
      <c r="ER43" s="229">
        <v>9</v>
      </c>
      <c r="ES43" s="229">
        <v>9</v>
      </c>
      <c r="ET43" s="229">
        <v>7</v>
      </c>
      <c r="EU43" s="229">
        <v>7</v>
      </c>
      <c r="EV43" s="229">
        <v>6</v>
      </c>
      <c r="EW43" s="229">
        <v>4</v>
      </c>
      <c r="EX43" s="229">
        <v>3</v>
      </c>
      <c r="EY43" s="229">
        <v>3</v>
      </c>
      <c r="EZ43" s="229">
        <v>3</v>
      </c>
      <c r="FA43" s="229">
        <v>3</v>
      </c>
      <c r="FB43" s="229">
        <v>2</v>
      </c>
      <c r="FC43" s="229">
        <v>2</v>
      </c>
      <c r="FD43" s="229">
        <v>10</v>
      </c>
      <c r="FE43" s="229">
        <v>6</v>
      </c>
      <c r="FF43" s="229">
        <v>6</v>
      </c>
      <c r="FG43" s="229">
        <v>5</v>
      </c>
      <c r="FH43" s="229">
        <v>5</v>
      </c>
      <c r="FI43" s="229">
        <v>4</v>
      </c>
      <c r="FJ43" s="229">
        <v>4</v>
      </c>
      <c r="FK43" s="229">
        <v>4</v>
      </c>
      <c r="FL43" s="229">
        <v>4</v>
      </c>
      <c r="FM43" s="229">
        <v>2</v>
      </c>
      <c r="FN43" s="229">
        <v>2</v>
      </c>
      <c r="FO43" s="229">
        <v>3</v>
      </c>
      <c r="FP43" s="229">
        <v>3</v>
      </c>
      <c r="FQ43" s="236">
        <v>5</v>
      </c>
      <c r="FR43" s="236">
        <v>10</v>
      </c>
      <c r="FS43" s="236">
        <v>4</v>
      </c>
      <c r="FT43" s="236">
        <v>6</v>
      </c>
      <c r="FU43" s="236">
        <v>3</v>
      </c>
      <c r="FV43" s="236">
        <v>4</v>
      </c>
      <c r="FW43" s="236">
        <v>6</v>
      </c>
      <c r="FX43" s="236">
        <v>2</v>
      </c>
      <c r="FY43" s="236">
        <v>4</v>
      </c>
      <c r="FZ43" s="236">
        <v>3</v>
      </c>
      <c r="GA43" s="236">
        <v>4</v>
      </c>
      <c r="GB43" s="236">
        <v>1</v>
      </c>
      <c r="GC43" s="236">
        <v>2</v>
      </c>
      <c r="GD43" s="325">
        <f t="shared" si="0"/>
        <v>8</v>
      </c>
      <c r="GE43" s="325">
        <f t="shared" si="1"/>
        <v>3</v>
      </c>
      <c r="GF43" s="279">
        <f t="shared" si="2"/>
        <v>58</v>
      </c>
      <c r="GG43" s="279">
        <f t="shared" si="3"/>
        <v>55</v>
      </c>
      <c r="GH43" s="279">
        <f t="shared" si="4"/>
        <v>54</v>
      </c>
      <c r="GI43" s="226"/>
      <c r="GJ43" s="266"/>
    </row>
    <row r="44" spans="1:192">
      <c r="A44" s="169" t="str">
        <f>IF(I!$A$1=1,B44,C44)</f>
        <v>Фінансові послуги</v>
      </c>
      <c r="B44" s="207" t="s">
        <v>87</v>
      </c>
      <c r="C44" s="207" t="s">
        <v>178</v>
      </c>
      <c r="D44" s="229">
        <v>76</v>
      </c>
      <c r="E44" s="229">
        <v>76</v>
      </c>
      <c r="F44" s="229">
        <v>77</v>
      </c>
      <c r="G44" s="229">
        <v>95</v>
      </c>
      <c r="H44" s="229">
        <v>95</v>
      </c>
      <c r="I44" s="229">
        <v>94</v>
      </c>
      <c r="J44" s="229">
        <v>89</v>
      </c>
      <c r="K44" s="229">
        <v>89</v>
      </c>
      <c r="L44" s="229">
        <v>90</v>
      </c>
      <c r="M44" s="229">
        <v>102</v>
      </c>
      <c r="N44" s="229">
        <v>102</v>
      </c>
      <c r="O44" s="229">
        <v>101</v>
      </c>
      <c r="P44" s="229">
        <v>78</v>
      </c>
      <c r="Q44" s="229">
        <v>78</v>
      </c>
      <c r="R44" s="229">
        <v>77</v>
      </c>
      <c r="S44" s="229">
        <v>96</v>
      </c>
      <c r="T44" s="229">
        <v>96</v>
      </c>
      <c r="U44" s="229">
        <v>96</v>
      </c>
      <c r="V44" s="229">
        <v>81</v>
      </c>
      <c r="W44" s="229">
        <v>81</v>
      </c>
      <c r="X44" s="229">
        <v>80</v>
      </c>
      <c r="Y44" s="229">
        <v>64</v>
      </c>
      <c r="Z44" s="229">
        <v>64</v>
      </c>
      <c r="AA44" s="229">
        <v>63</v>
      </c>
      <c r="AB44" s="229">
        <v>72</v>
      </c>
      <c r="AC44" s="229">
        <v>72</v>
      </c>
      <c r="AD44" s="229">
        <v>75</v>
      </c>
      <c r="AE44" s="229">
        <v>85</v>
      </c>
      <c r="AF44" s="229">
        <v>85</v>
      </c>
      <c r="AG44" s="229">
        <v>87</v>
      </c>
      <c r="AH44" s="229">
        <v>71</v>
      </c>
      <c r="AI44" s="229">
        <v>71</v>
      </c>
      <c r="AJ44" s="229">
        <v>73</v>
      </c>
      <c r="AK44" s="229">
        <v>86</v>
      </c>
      <c r="AL44" s="229">
        <v>86</v>
      </c>
      <c r="AM44" s="229">
        <v>89</v>
      </c>
      <c r="AN44" s="229">
        <v>57</v>
      </c>
      <c r="AO44" s="229">
        <v>57</v>
      </c>
      <c r="AP44" s="229">
        <v>58</v>
      </c>
      <c r="AQ44" s="229">
        <v>94</v>
      </c>
      <c r="AR44" s="229">
        <v>94</v>
      </c>
      <c r="AS44" s="229">
        <v>93</v>
      </c>
      <c r="AT44" s="229">
        <v>103</v>
      </c>
      <c r="AU44" s="229">
        <v>103</v>
      </c>
      <c r="AV44" s="229">
        <v>103</v>
      </c>
      <c r="AW44" s="229">
        <v>83</v>
      </c>
      <c r="AX44" s="229">
        <v>83</v>
      </c>
      <c r="AY44" s="229">
        <v>83</v>
      </c>
      <c r="AZ44" s="229">
        <v>75</v>
      </c>
      <c r="BA44" s="229">
        <v>75</v>
      </c>
      <c r="BB44" s="229">
        <v>76</v>
      </c>
      <c r="BC44" s="229">
        <v>71</v>
      </c>
      <c r="BD44" s="229">
        <v>71</v>
      </c>
      <c r="BE44" s="229">
        <v>74</v>
      </c>
      <c r="BF44" s="229">
        <v>63</v>
      </c>
      <c r="BG44" s="229">
        <v>63</v>
      </c>
      <c r="BH44" s="229">
        <v>65</v>
      </c>
      <c r="BI44" s="229">
        <v>55</v>
      </c>
      <c r="BJ44" s="229">
        <v>55</v>
      </c>
      <c r="BK44" s="229">
        <v>58</v>
      </c>
      <c r="BL44" s="229">
        <v>65</v>
      </c>
      <c r="BM44" s="229">
        <v>65</v>
      </c>
      <c r="BN44" s="229">
        <v>67</v>
      </c>
      <c r="BO44" s="229">
        <v>61</v>
      </c>
      <c r="BP44" s="229">
        <v>61</v>
      </c>
      <c r="BQ44" s="229">
        <v>62</v>
      </c>
      <c r="BR44" s="229">
        <v>89</v>
      </c>
      <c r="BS44" s="229">
        <v>89</v>
      </c>
      <c r="BT44" s="229">
        <v>93</v>
      </c>
      <c r="BU44" s="229">
        <v>73</v>
      </c>
      <c r="BV44" s="229">
        <v>73</v>
      </c>
      <c r="BW44" s="229">
        <v>76</v>
      </c>
      <c r="BX44" s="229">
        <v>59</v>
      </c>
      <c r="BY44" s="229">
        <v>59</v>
      </c>
      <c r="BZ44" s="229">
        <v>62</v>
      </c>
      <c r="CA44" s="229">
        <v>32</v>
      </c>
      <c r="CB44" s="229">
        <v>32</v>
      </c>
      <c r="CC44" s="229">
        <v>34</v>
      </c>
      <c r="CD44" s="229">
        <v>62</v>
      </c>
      <c r="CE44" s="229">
        <v>62</v>
      </c>
      <c r="CF44" s="229">
        <v>63</v>
      </c>
      <c r="CG44" s="229">
        <v>32</v>
      </c>
      <c r="CH44" s="229">
        <v>32</v>
      </c>
      <c r="CI44" s="229">
        <v>32</v>
      </c>
      <c r="CJ44" s="229">
        <v>59</v>
      </c>
      <c r="CK44" s="229">
        <v>59</v>
      </c>
      <c r="CL44" s="229">
        <v>60</v>
      </c>
      <c r="CM44" s="229">
        <v>40</v>
      </c>
      <c r="CN44" s="229">
        <v>40</v>
      </c>
      <c r="CO44" s="229">
        <v>40</v>
      </c>
      <c r="CP44" s="229">
        <v>62</v>
      </c>
      <c r="CQ44" s="229">
        <v>62</v>
      </c>
      <c r="CR44" s="229">
        <v>62</v>
      </c>
      <c r="CS44" s="229">
        <v>39</v>
      </c>
      <c r="CT44" s="229">
        <v>39</v>
      </c>
      <c r="CU44" s="229">
        <v>39</v>
      </c>
      <c r="CV44" s="229">
        <v>45</v>
      </c>
      <c r="CW44" s="229">
        <v>45</v>
      </c>
      <c r="CX44" s="229">
        <v>45</v>
      </c>
      <c r="CY44" s="229">
        <v>25</v>
      </c>
      <c r="CZ44" s="229">
        <v>25</v>
      </c>
      <c r="DA44" s="229">
        <v>27</v>
      </c>
      <c r="DB44" s="229">
        <v>60</v>
      </c>
      <c r="DC44" s="229">
        <v>60</v>
      </c>
      <c r="DD44" s="229">
        <v>61</v>
      </c>
      <c r="DE44" s="229">
        <v>45</v>
      </c>
      <c r="DF44" s="229">
        <v>45</v>
      </c>
      <c r="DG44" s="229">
        <v>46</v>
      </c>
      <c r="DH44" s="229">
        <v>51</v>
      </c>
      <c r="DI44" s="229">
        <v>52</v>
      </c>
      <c r="DJ44" s="229">
        <v>52</v>
      </c>
      <c r="DK44" s="229">
        <v>43</v>
      </c>
      <c r="DL44" s="229">
        <v>43</v>
      </c>
      <c r="DM44" s="229">
        <v>46</v>
      </c>
      <c r="DN44" s="229">
        <v>55</v>
      </c>
      <c r="DO44" s="229">
        <v>55</v>
      </c>
      <c r="DP44" s="229">
        <v>56</v>
      </c>
      <c r="DQ44" s="229">
        <v>43</v>
      </c>
      <c r="DR44" s="229">
        <v>43</v>
      </c>
      <c r="DS44" s="229">
        <v>42</v>
      </c>
      <c r="DT44" s="229">
        <v>54</v>
      </c>
      <c r="DU44" s="229">
        <v>55</v>
      </c>
      <c r="DV44" s="229">
        <v>57</v>
      </c>
      <c r="DW44" s="229">
        <v>45</v>
      </c>
      <c r="DX44" s="229">
        <v>46</v>
      </c>
      <c r="DY44" s="229">
        <v>46</v>
      </c>
      <c r="DZ44" s="229">
        <v>57</v>
      </c>
      <c r="EA44" s="229">
        <v>58</v>
      </c>
      <c r="EB44" s="229">
        <v>57</v>
      </c>
      <c r="EC44" s="229">
        <v>53</v>
      </c>
      <c r="ED44" s="229">
        <v>54</v>
      </c>
      <c r="EE44" s="229">
        <v>54</v>
      </c>
      <c r="EF44" s="229">
        <v>58</v>
      </c>
      <c r="EG44" s="229">
        <v>58</v>
      </c>
      <c r="EH44" s="229">
        <v>57</v>
      </c>
      <c r="EI44" s="229">
        <v>53</v>
      </c>
      <c r="EJ44" s="229">
        <v>53</v>
      </c>
      <c r="EK44" s="229">
        <v>54</v>
      </c>
      <c r="EL44" s="229">
        <v>67</v>
      </c>
      <c r="EM44" s="229">
        <v>67</v>
      </c>
      <c r="EN44" s="229">
        <v>66</v>
      </c>
      <c r="EO44" s="229">
        <v>57</v>
      </c>
      <c r="EP44" s="229">
        <v>57</v>
      </c>
      <c r="EQ44" s="229">
        <v>59</v>
      </c>
      <c r="ER44" s="229">
        <v>75</v>
      </c>
      <c r="ES44" s="229">
        <v>74</v>
      </c>
      <c r="ET44" s="229">
        <v>95</v>
      </c>
      <c r="EU44" s="229">
        <v>67</v>
      </c>
      <c r="EV44" s="229">
        <v>66</v>
      </c>
      <c r="EW44" s="229">
        <v>66</v>
      </c>
      <c r="EX44" s="229">
        <v>62</v>
      </c>
      <c r="EY44" s="229">
        <v>58</v>
      </c>
      <c r="EZ44" s="229">
        <v>57</v>
      </c>
      <c r="FA44" s="229">
        <v>46</v>
      </c>
      <c r="FB44" s="229">
        <v>43</v>
      </c>
      <c r="FC44" s="229">
        <v>41</v>
      </c>
      <c r="FD44" s="229">
        <v>67</v>
      </c>
      <c r="FE44" s="229">
        <v>68</v>
      </c>
      <c r="FF44" s="229">
        <v>65</v>
      </c>
      <c r="FG44" s="229">
        <v>42</v>
      </c>
      <c r="FH44" s="229">
        <v>42</v>
      </c>
      <c r="FI44" s="229">
        <v>40</v>
      </c>
      <c r="FJ44" s="229">
        <v>48</v>
      </c>
      <c r="FK44" s="229">
        <v>48</v>
      </c>
      <c r="FL44" s="229">
        <v>48</v>
      </c>
      <c r="FM44" s="229">
        <v>45</v>
      </c>
      <c r="FN44" s="229">
        <v>46</v>
      </c>
      <c r="FO44" s="229">
        <v>44</v>
      </c>
      <c r="FP44" s="229">
        <v>45</v>
      </c>
      <c r="FQ44" s="236">
        <v>45</v>
      </c>
      <c r="FR44" s="236">
        <v>47</v>
      </c>
      <c r="FS44" s="236">
        <v>52</v>
      </c>
      <c r="FT44" s="236">
        <v>52</v>
      </c>
      <c r="FU44" s="236">
        <v>53</v>
      </c>
      <c r="FV44" s="236">
        <v>49</v>
      </c>
      <c r="FW44" s="236">
        <v>50</v>
      </c>
      <c r="FX44" s="236">
        <v>50</v>
      </c>
      <c r="FY44" s="236">
        <v>51</v>
      </c>
      <c r="FZ44" s="236">
        <v>51</v>
      </c>
      <c r="GA44" s="236">
        <v>50</v>
      </c>
      <c r="GB44" s="236">
        <v>28</v>
      </c>
      <c r="GC44" s="236">
        <v>33</v>
      </c>
      <c r="GD44" s="325">
        <f t="shared" si="0"/>
        <v>90</v>
      </c>
      <c r="GE44" s="325">
        <f t="shared" si="1"/>
        <v>61</v>
      </c>
      <c r="GF44" s="279">
        <f t="shared" si="2"/>
        <v>750</v>
      </c>
      <c r="GG44" s="279">
        <f t="shared" si="3"/>
        <v>603</v>
      </c>
      <c r="GH44" s="279">
        <f t="shared" si="4"/>
        <v>595</v>
      </c>
      <c r="GI44" s="226"/>
      <c r="GJ44" s="266"/>
    </row>
    <row r="45" spans="1:192" ht="25.5">
      <c r="A45" s="177" t="str">
        <f>IF(I!$A$1=1,B45,C45)</f>
        <v xml:space="preserve">Послуги, за які стягується плата у явній формі та інші фінансові послуги </v>
      </c>
      <c r="B45" s="215" t="s">
        <v>88</v>
      </c>
      <c r="C45" s="215" t="s">
        <v>179</v>
      </c>
      <c r="D45" s="228">
        <v>0</v>
      </c>
      <c r="E45" s="228">
        <v>0</v>
      </c>
      <c r="F45" s="228">
        <v>0</v>
      </c>
      <c r="G45" s="228">
        <v>0</v>
      </c>
      <c r="H45" s="228">
        <v>0</v>
      </c>
      <c r="I45" s="228">
        <v>0</v>
      </c>
      <c r="J45" s="228">
        <v>0</v>
      </c>
      <c r="K45" s="228">
        <v>0</v>
      </c>
      <c r="L45" s="228">
        <v>0</v>
      </c>
      <c r="M45" s="228">
        <v>0</v>
      </c>
      <c r="N45" s="228">
        <v>0</v>
      </c>
      <c r="O45" s="228">
        <v>0</v>
      </c>
      <c r="P45" s="228">
        <v>0</v>
      </c>
      <c r="Q45" s="228">
        <v>0</v>
      </c>
      <c r="R45" s="228">
        <v>0</v>
      </c>
      <c r="S45" s="228">
        <v>0</v>
      </c>
      <c r="T45" s="228">
        <v>0</v>
      </c>
      <c r="U45" s="228">
        <v>0</v>
      </c>
      <c r="V45" s="228">
        <v>0</v>
      </c>
      <c r="W45" s="228">
        <v>0</v>
      </c>
      <c r="X45" s="228">
        <v>0</v>
      </c>
      <c r="Y45" s="228">
        <v>0</v>
      </c>
      <c r="Z45" s="228">
        <v>0</v>
      </c>
      <c r="AA45" s="228">
        <v>0</v>
      </c>
      <c r="AB45" s="228">
        <v>0</v>
      </c>
      <c r="AC45" s="228">
        <v>0</v>
      </c>
      <c r="AD45" s="228">
        <v>0</v>
      </c>
      <c r="AE45" s="228">
        <v>0</v>
      </c>
      <c r="AF45" s="228">
        <v>0</v>
      </c>
      <c r="AG45" s="228">
        <v>0</v>
      </c>
      <c r="AH45" s="228">
        <v>0</v>
      </c>
      <c r="AI45" s="228">
        <v>0</v>
      </c>
      <c r="AJ45" s="228">
        <v>0</v>
      </c>
      <c r="AK45" s="228">
        <v>0</v>
      </c>
      <c r="AL45" s="228">
        <v>0</v>
      </c>
      <c r="AM45" s="228">
        <v>0</v>
      </c>
      <c r="AN45" s="228">
        <v>0</v>
      </c>
      <c r="AO45" s="228">
        <v>0</v>
      </c>
      <c r="AP45" s="228">
        <v>0</v>
      </c>
      <c r="AQ45" s="228">
        <v>0</v>
      </c>
      <c r="AR45" s="228">
        <v>0</v>
      </c>
      <c r="AS45" s="228">
        <v>0</v>
      </c>
      <c r="AT45" s="228">
        <v>0</v>
      </c>
      <c r="AU45" s="228">
        <v>0</v>
      </c>
      <c r="AV45" s="228">
        <v>0</v>
      </c>
      <c r="AW45" s="228">
        <v>0</v>
      </c>
      <c r="AX45" s="228">
        <v>0</v>
      </c>
      <c r="AY45" s="228">
        <v>0</v>
      </c>
      <c r="AZ45" s="228">
        <v>0</v>
      </c>
      <c r="BA45" s="228">
        <v>0</v>
      </c>
      <c r="BB45" s="228">
        <v>0</v>
      </c>
      <c r="BC45" s="228">
        <v>0</v>
      </c>
      <c r="BD45" s="228">
        <v>0</v>
      </c>
      <c r="BE45" s="228">
        <v>0</v>
      </c>
      <c r="BF45" s="228">
        <v>0</v>
      </c>
      <c r="BG45" s="228">
        <v>0</v>
      </c>
      <c r="BH45" s="228">
        <v>0</v>
      </c>
      <c r="BI45" s="228">
        <v>0</v>
      </c>
      <c r="BJ45" s="228">
        <v>0</v>
      </c>
      <c r="BK45" s="228">
        <v>0</v>
      </c>
      <c r="BL45" s="228">
        <v>0</v>
      </c>
      <c r="BM45" s="228">
        <v>0</v>
      </c>
      <c r="BN45" s="228">
        <v>0</v>
      </c>
      <c r="BO45" s="228">
        <v>0</v>
      </c>
      <c r="BP45" s="228">
        <v>0</v>
      </c>
      <c r="BQ45" s="228">
        <v>0</v>
      </c>
      <c r="BR45" s="228">
        <v>0</v>
      </c>
      <c r="BS45" s="228">
        <v>0</v>
      </c>
      <c r="BT45" s="228">
        <v>0</v>
      </c>
      <c r="BU45" s="228">
        <v>0</v>
      </c>
      <c r="BV45" s="228">
        <v>0</v>
      </c>
      <c r="BW45" s="228">
        <v>0</v>
      </c>
      <c r="BX45" s="228">
        <v>0</v>
      </c>
      <c r="BY45" s="228">
        <v>0</v>
      </c>
      <c r="BZ45" s="228">
        <v>0</v>
      </c>
      <c r="CA45" s="228">
        <v>0</v>
      </c>
      <c r="CB45" s="228">
        <v>0</v>
      </c>
      <c r="CC45" s="228">
        <v>0</v>
      </c>
      <c r="CD45" s="228">
        <v>0</v>
      </c>
      <c r="CE45" s="228">
        <v>0</v>
      </c>
      <c r="CF45" s="228">
        <v>0</v>
      </c>
      <c r="CG45" s="228">
        <v>0</v>
      </c>
      <c r="CH45" s="228">
        <v>0</v>
      </c>
      <c r="CI45" s="228">
        <v>0</v>
      </c>
      <c r="CJ45" s="228">
        <v>44</v>
      </c>
      <c r="CK45" s="228">
        <v>44</v>
      </c>
      <c r="CL45" s="228">
        <v>45</v>
      </c>
      <c r="CM45" s="228">
        <v>25</v>
      </c>
      <c r="CN45" s="228">
        <v>25</v>
      </c>
      <c r="CO45" s="228">
        <v>24</v>
      </c>
      <c r="CP45" s="228">
        <v>47</v>
      </c>
      <c r="CQ45" s="228">
        <v>47</v>
      </c>
      <c r="CR45" s="228">
        <v>46</v>
      </c>
      <c r="CS45" s="228">
        <v>26</v>
      </c>
      <c r="CT45" s="228">
        <v>26</v>
      </c>
      <c r="CU45" s="228">
        <v>26</v>
      </c>
      <c r="CV45" s="228">
        <v>39</v>
      </c>
      <c r="CW45" s="228">
        <v>39</v>
      </c>
      <c r="CX45" s="228">
        <v>39</v>
      </c>
      <c r="CY45" s="228">
        <v>21</v>
      </c>
      <c r="CZ45" s="228">
        <v>21</v>
      </c>
      <c r="DA45" s="228">
        <v>22</v>
      </c>
      <c r="DB45" s="228">
        <v>56</v>
      </c>
      <c r="DC45" s="228">
        <v>56</v>
      </c>
      <c r="DD45" s="228">
        <v>57</v>
      </c>
      <c r="DE45" s="228">
        <v>42</v>
      </c>
      <c r="DF45" s="228">
        <v>42</v>
      </c>
      <c r="DG45" s="228">
        <v>42</v>
      </c>
      <c r="DH45" s="228">
        <v>47</v>
      </c>
      <c r="DI45" s="228">
        <v>47</v>
      </c>
      <c r="DJ45" s="228">
        <v>47</v>
      </c>
      <c r="DK45" s="228">
        <v>37</v>
      </c>
      <c r="DL45" s="228">
        <v>37</v>
      </c>
      <c r="DM45" s="228">
        <v>38</v>
      </c>
      <c r="DN45" s="228">
        <v>47</v>
      </c>
      <c r="DO45" s="228">
        <v>47</v>
      </c>
      <c r="DP45" s="228">
        <v>48</v>
      </c>
      <c r="DQ45" s="228">
        <v>34</v>
      </c>
      <c r="DR45" s="228">
        <v>34</v>
      </c>
      <c r="DS45" s="228">
        <v>33</v>
      </c>
      <c r="DT45" s="228">
        <v>45</v>
      </c>
      <c r="DU45" s="228">
        <v>45</v>
      </c>
      <c r="DV45" s="228">
        <v>45</v>
      </c>
      <c r="DW45" s="228">
        <v>33</v>
      </c>
      <c r="DX45" s="228">
        <v>33</v>
      </c>
      <c r="DY45" s="228">
        <v>32</v>
      </c>
      <c r="DZ45" s="228">
        <v>43</v>
      </c>
      <c r="EA45" s="228">
        <v>43</v>
      </c>
      <c r="EB45" s="228">
        <v>42</v>
      </c>
      <c r="EC45" s="228">
        <v>37</v>
      </c>
      <c r="ED45" s="228">
        <v>37</v>
      </c>
      <c r="EE45" s="228">
        <v>37</v>
      </c>
      <c r="EF45" s="228">
        <v>42</v>
      </c>
      <c r="EG45" s="228">
        <v>42</v>
      </c>
      <c r="EH45" s="228">
        <v>42</v>
      </c>
      <c r="EI45" s="228">
        <v>38</v>
      </c>
      <c r="EJ45" s="228">
        <v>38</v>
      </c>
      <c r="EK45" s="228">
        <v>38</v>
      </c>
      <c r="EL45" s="228">
        <v>50</v>
      </c>
      <c r="EM45" s="228">
        <v>50</v>
      </c>
      <c r="EN45" s="228">
        <v>49</v>
      </c>
      <c r="EO45" s="228">
        <v>40</v>
      </c>
      <c r="EP45" s="228">
        <v>40</v>
      </c>
      <c r="EQ45" s="228">
        <v>41</v>
      </c>
      <c r="ER45" s="228">
        <v>53</v>
      </c>
      <c r="ES45" s="228">
        <v>53</v>
      </c>
      <c r="ET45" s="228">
        <v>74</v>
      </c>
      <c r="EU45" s="228">
        <v>47</v>
      </c>
      <c r="EV45" s="228">
        <v>47</v>
      </c>
      <c r="EW45" s="228">
        <v>48</v>
      </c>
      <c r="EX45" s="228">
        <v>46</v>
      </c>
      <c r="EY45" s="228">
        <v>46</v>
      </c>
      <c r="EZ45" s="228">
        <v>47</v>
      </c>
      <c r="FA45" s="228">
        <v>37</v>
      </c>
      <c r="FB45" s="228">
        <v>37</v>
      </c>
      <c r="FC45" s="228">
        <v>37</v>
      </c>
      <c r="FD45" s="228">
        <v>62</v>
      </c>
      <c r="FE45" s="228">
        <v>63</v>
      </c>
      <c r="FF45" s="228">
        <v>62</v>
      </c>
      <c r="FG45" s="228">
        <v>38</v>
      </c>
      <c r="FH45" s="228">
        <v>39</v>
      </c>
      <c r="FI45" s="228">
        <v>38</v>
      </c>
      <c r="FJ45" s="228">
        <v>45</v>
      </c>
      <c r="FK45" s="228">
        <v>45</v>
      </c>
      <c r="FL45" s="228">
        <v>46</v>
      </c>
      <c r="FM45" s="228">
        <v>42</v>
      </c>
      <c r="FN45" s="228">
        <v>43</v>
      </c>
      <c r="FO45" s="228">
        <v>42</v>
      </c>
      <c r="FP45" s="228">
        <v>42</v>
      </c>
      <c r="FQ45" s="236">
        <v>42</v>
      </c>
      <c r="FR45" s="236">
        <v>43</v>
      </c>
      <c r="FS45" s="236">
        <v>49</v>
      </c>
      <c r="FT45" s="236">
        <v>49</v>
      </c>
      <c r="FU45" s="236">
        <v>49</v>
      </c>
      <c r="FV45" s="236">
        <v>46</v>
      </c>
      <c r="FW45" s="236">
        <v>46</v>
      </c>
      <c r="FX45" s="236">
        <v>46</v>
      </c>
      <c r="FY45" s="236">
        <v>46</v>
      </c>
      <c r="FZ45" s="236">
        <v>46</v>
      </c>
      <c r="GA45" s="236">
        <v>45</v>
      </c>
      <c r="GB45" s="236">
        <v>28</v>
      </c>
      <c r="GC45" s="236">
        <v>33</v>
      </c>
      <c r="GD45" s="325">
        <f t="shared" si="0"/>
        <v>84</v>
      </c>
      <c r="GE45" s="325">
        <f t="shared" si="1"/>
        <v>61</v>
      </c>
      <c r="GF45" s="305">
        <f t="shared" si="2"/>
        <v>572</v>
      </c>
      <c r="GG45" s="305">
        <f t="shared" si="3"/>
        <v>565</v>
      </c>
      <c r="GH45" s="305">
        <f t="shared" si="4"/>
        <v>549</v>
      </c>
      <c r="GI45" s="226"/>
      <c r="GJ45" s="266"/>
    </row>
    <row r="46" spans="1:192" ht="25.5">
      <c r="A46" s="177" t="str">
        <f>IF(I!$A$1=1,B46,C46)</f>
        <v>Послуги з фінансового посередництва, що вимірюються непрямим шляхом (FISIM)</v>
      </c>
      <c r="B46" s="215" t="s">
        <v>89</v>
      </c>
      <c r="C46" s="215" t="s">
        <v>180</v>
      </c>
      <c r="D46" s="228">
        <v>0</v>
      </c>
      <c r="E46" s="228">
        <v>0</v>
      </c>
      <c r="F46" s="228">
        <v>0</v>
      </c>
      <c r="G46" s="228">
        <v>0</v>
      </c>
      <c r="H46" s="228">
        <v>0</v>
      </c>
      <c r="I46" s="228">
        <v>0</v>
      </c>
      <c r="J46" s="228">
        <v>0</v>
      </c>
      <c r="K46" s="228">
        <v>0</v>
      </c>
      <c r="L46" s="228">
        <v>0</v>
      </c>
      <c r="M46" s="228">
        <v>0</v>
      </c>
      <c r="N46" s="228">
        <v>0</v>
      </c>
      <c r="O46" s="228">
        <v>0</v>
      </c>
      <c r="P46" s="228">
        <v>0</v>
      </c>
      <c r="Q46" s="228">
        <v>0</v>
      </c>
      <c r="R46" s="228">
        <v>0</v>
      </c>
      <c r="S46" s="228">
        <v>0</v>
      </c>
      <c r="T46" s="228">
        <v>0</v>
      </c>
      <c r="U46" s="228">
        <v>0</v>
      </c>
      <c r="V46" s="228">
        <v>0</v>
      </c>
      <c r="W46" s="228">
        <v>0</v>
      </c>
      <c r="X46" s="228">
        <v>0</v>
      </c>
      <c r="Y46" s="228">
        <v>0</v>
      </c>
      <c r="Z46" s="228">
        <v>0</v>
      </c>
      <c r="AA46" s="228">
        <v>0</v>
      </c>
      <c r="AB46" s="228">
        <v>0</v>
      </c>
      <c r="AC46" s="228">
        <v>0</v>
      </c>
      <c r="AD46" s="228">
        <v>0</v>
      </c>
      <c r="AE46" s="228">
        <v>0</v>
      </c>
      <c r="AF46" s="228">
        <v>0</v>
      </c>
      <c r="AG46" s="228">
        <v>0</v>
      </c>
      <c r="AH46" s="228">
        <v>0</v>
      </c>
      <c r="AI46" s="228">
        <v>0</v>
      </c>
      <c r="AJ46" s="228">
        <v>0</v>
      </c>
      <c r="AK46" s="228">
        <v>0</v>
      </c>
      <c r="AL46" s="228">
        <v>0</v>
      </c>
      <c r="AM46" s="228">
        <v>0</v>
      </c>
      <c r="AN46" s="228">
        <v>0</v>
      </c>
      <c r="AO46" s="228">
        <v>0</v>
      </c>
      <c r="AP46" s="228">
        <v>0</v>
      </c>
      <c r="AQ46" s="228">
        <v>0</v>
      </c>
      <c r="AR46" s="228">
        <v>0</v>
      </c>
      <c r="AS46" s="228">
        <v>0</v>
      </c>
      <c r="AT46" s="228">
        <v>0</v>
      </c>
      <c r="AU46" s="228">
        <v>0</v>
      </c>
      <c r="AV46" s="228">
        <v>0</v>
      </c>
      <c r="AW46" s="228">
        <v>0</v>
      </c>
      <c r="AX46" s="228">
        <v>0</v>
      </c>
      <c r="AY46" s="228">
        <v>0</v>
      </c>
      <c r="AZ46" s="228">
        <v>0</v>
      </c>
      <c r="BA46" s="228">
        <v>0</v>
      </c>
      <c r="BB46" s="228">
        <v>0</v>
      </c>
      <c r="BC46" s="228">
        <v>0</v>
      </c>
      <c r="BD46" s="228">
        <v>0</v>
      </c>
      <c r="BE46" s="228">
        <v>0</v>
      </c>
      <c r="BF46" s="228">
        <v>0</v>
      </c>
      <c r="BG46" s="228">
        <v>0</v>
      </c>
      <c r="BH46" s="228">
        <v>0</v>
      </c>
      <c r="BI46" s="228">
        <v>0</v>
      </c>
      <c r="BJ46" s="228">
        <v>0</v>
      </c>
      <c r="BK46" s="228">
        <v>0</v>
      </c>
      <c r="BL46" s="228">
        <v>0</v>
      </c>
      <c r="BM46" s="228">
        <v>0</v>
      </c>
      <c r="BN46" s="228">
        <v>0</v>
      </c>
      <c r="BO46" s="228">
        <v>0</v>
      </c>
      <c r="BP46" s="228">
        <v>0</v>
      </c>
      <c r="BQ46" s="228">
        <v>0</v>
      </c>
      <c r="BR46" s="228">
        <v>0</v>
      </c>
      <c r="BS46" s="228">
        <v>0</v>
      </c>
      <c r="BT46" s="228">
        <v>0</v>
      </c>
      <c r="BU46" s="228">
        <v>0</v>
      </c>
      <c r="BV46" s="228">
        <v>0</v>
      </c>
      <c r="BW46" s="228">
        <v>0</v>
      </c>
      <c r="BX46" s="228">
        <v>0</v>
      </c>
      <c r="BY46" s="228">
        <v>0</v>
      </c>
      <c r="BZ46" s="228">
        <v>0</v>
      </c>
      <c r="CA46" s="228">
        <v>0</v>
      </c>
      <c r="CB46" s="228">
        <v>0</v>
      </c>
      <c r="CC46" s="228">
        <v>0</v>
      </c>
      <c r="CD46" s="228">
        <v>0</v>
      </c>
      <c r="CE46" s="228">
        <v>0</v>
      </c>
      <c r="CF46" s="228">
        <v>0</v>
      </c>
      <c r="CG46" s="228">
        <v>0</v>
      </c>
      <c r="CH46" s="228">
        <v>0</v>
      </c>
      <c r="CI46" s="228">
        <v>0</v>
      </c>
      <c r="CJ46" s="228">
        <v>15</v>
      </c>
      <c r="CK46" s="228">
        <v>15</v>
      </c>
      <c r="CL46" s="228">
        <v>15</v>
      </c>
      <c r="CM46" s="228">
        <v>15</v>
      </c>
      <c r="CN46" s="228">
        <v>15</v>
      </c>
      <c r="CO46" s="228">
        <v>16</v>
      </c>
      <c r="CP46" s="228">
        <v>15</v>
      </c>
      <c r="CQ46" s="228">
        <v>15</v>
      </c>
      <c r="CR46" s="228">
        <v>16</v>
      </c>
      <c r="CS46" s="228">
        <v>13</v>
      </c>
      <c r="CT46" s="228">
        <v>13</v>
      </c>
      <c r="CU46" s="228">
        <v>13</v>
      </c>
      <c r="CV46" s="228">
        <v>6</v>
      </c>
      <c r="CW46" s="228">
        <v>6</v>
      </c>
      <c r="CX46" s="228">
        <v>6</v>
      </c>
      <c r="CY46" s="228">
        <v>4</v>
      </c>
      <c r="CZ46" s="228">
        <v>4</v>
      </c>
      <c r="DA46" s="228">
        <v>5</v>
      </c>
      <c r="DB46" s="228">
        <v>4</v>
      </c>
      <c r="DC46" s="228">
        <v>4</v>
      </c>
      <c r="DD46" s="228">
        <v>4</v>
      </c>
      <c r="DE46" s="228">
        <v>3</v>
      </c>
      <c r="DF46" s="228">
        <v>3</v>
      </c>
      <c r="DG46" s="228">
        <v>4</v>
      </c>
      <c r="DH46" s="228">
        <v>4</v>
      </c>
      <c r="DI46" s="228">
        <v>5</v>
      </c>
      <c r="DJ46" s="228">
        <v>5</v>
      </c>
      <c r="DK46" s="228">
        <v>6</v>
      </c>
      <c r="DL46" s="228">
        <v>6</v>
      </c>
      <c r="DM46" s="228">
        <v>8</v>
      </c>
      <c r="DN46" s="228">
        <v>8</v>
      </c>
      <c r="DO46" s="228">
        <v>8</v>
      </c>
      <c r="DP46" s="228">
        <v>8</v>
      </c>
      <c r="DQ46" s="228">
        <v>9</v>
      </c>
      <c r="DR46" s="228">
        <v>9</v>
      </c>
      <c r="DS46" s="228">
        <v>9</v>
      </c>
      <c r="DT46" s="228">
        <v>9</v>
      </c>
      <c r="DU46" s="228">
        <v>10</v>
      </c>
      <c r="DV46" s="228">
        <v>12</v>
      </c>
      <c r="DW46" s="228">
        <v>12</v>
      </c>
      <c r="DX46" s="228">
        <v>13</v>
      </c>
      <c r="DY46" s="228">
        <v>14</v>
      </c>
      <c r="DZ46" s="228">
        <v>14</v>
      </c>
      <c r="EA46" s="228">
        <v>15</v>
      </c>
      <c r="EB46" s="228">
        <v>15</v>
      </c>
      <c r="EC46" s="228">
        <v>16</v>
      </c>
      <c r="ED46" s="228">
        <v>17</v>
      </c>
      <c r="EE46" s="228">
        <v>17</v>
      </c>
      <c r="EF46" s="228">
        <v>16</v>
      </c>
      <c r="EG46" s="228">
        <v>16</v>
      </c>
      <c r="EH46" s="228">
        <v>15</v>
      </c>
      <c r="EI46" s="228">
        <v>15</v>
      </c>
      <c r="EJ46" s="228">
        <v>15</v>
      </c>
      <c r="EK46" s="228">
        <v>16</v>
      </c>
      <c r="EL46" s="228">
        <v>17</v>
      </c>
      <c r="EM46" s="228">
        <v>17</v>
      </c>
      <c r="EN46" s="228">
        <v>17</v>
      </c>
      <c r="EO46" s="228">
        <v>17</v>
      </c>
      <c r="EP46" s="228">
        <v>17</v>
      </c>
      <c r="EQ46" s="228">
        <v>18</v>
      </c>
      <c r="ER46" s="228">
        <v>22</v>
      </c>
      <c r="ES46" s="228">
        <v>21</v>
      </c>
      <c r="ET46" s="228">
        <v>21</v>
      </c>
      <c r="EU46" s="228">
        <v>20</v>
      </c>
      <c r="EV46" s="228">
        <v>19</v>
      </c>
      <c r="EW46" s="228">
        <v>18</v>
      </c>
      <c r="EX46" s="228">
        <v>16</v>
      </c>
      <c r="EY46" s="228">
        <v>12</v>
      </c>
      <c r="EZ46" s="228">
        <v>10</v>
      </c>
      <c r="FA46" s="228">
        <v>9</v>
      </c>
      <c r="FB46" s="228">
        <v>6</v>
      </c>
      <c r="FC46" s="228">
        <v>4</v>
      </c>
      <c r="FD46" s="228">
        <v>5</v>
      </c>
      <c r="FE46" s="228">
        <v>5</v>
      </c>
      <c r="FF46" s="228">
        <v>3</v>
      </c>
      <c r="FG46" s="228">
        <v>4</v>
      </c>
      <c r="FH46" s="228">
        <v>3</v>
      </c>
      <c r="FI46" s="228">
        <v>2</v>
      </c>
      <c r="FJ46" s="228">
        <v>3</v>
      </c>
      <c r="FK46" s="228">
        <v>3</v>
      </c>
      <c r="FL46" s="228">
        <v>2</v>
      </c>
      <c r="FM46" s="228">
        <v>3</v>
      </c>
      <c r="FN46" s="228">
        <v>3</v>
      </c>
      <c r="FO46" s="228">
        <v>2</v>
      </c>
      <c r="FP46" s="228">
        <v>3</v>
      </c>
      <c r="FQ46" s="236">
        <v>3</v>
      </c>
      <c r="FR46" s="236">
        <v>4</v>
      </c>
      <c r="FS46" s="236">
        <v>3</v>
      </c>
      <c r="FT46" s="236">
        <v>3</v>
      </c>
      <c r="FU46" s="236">
        <v>4</v>
      </c>
      <c r="FV46" s="236">
        <v>3</v>
      </c>
      <c r="FW46" s="236">
        <v>4</v>
      </c>
      <c r="FX46" s="236">
        <v>4</v>
      </c>
      <c r="FY46" s="236">
        <v>5</v>
      </c>
      <c r="FZ46" s="236">
        <v>5</v>
      </c>
      <c r="GA46" s="236">
        <v>5</v>
      </c>
      <c r="GB46" s="236">
        <v>0</v>
      </c>
      <c r="GC46" s="236">
        <v>0</v>
      </c>
      <c r="GD46" s="325">
        <f t="shared" si="0"/>
        <v>6</v>
      </c>
      <c r="GE46" s="325">
        <f t="shared" si="1"/>
        <v>0</v>
      </c>
      <c r="GF46" s="305">
        <f t="shared" si="2"/>
        <v>178</v>
      </c>
      <c r="GG46" s="305">
        <f t="shared" si="3"/>
        <v>38</v>
      </c>
      <c r="GH46" s="305">
        <f t="shared" si="4"/>
        <v>46</v>
      </c>
      <c r="GI46" s="226"/>
      <c r="GJ46" s="266"/>
    </row>
    <row r="47" spans="1:192" ht="38.25">
      <c r="A47" s="168" t="str">
        <f>IF(I!$A$1=1,B47,C47)</f>
        <v xml:space="preserve">Плата за користування інтелектуальною власністю, що не віднесена до інших категорій  </v>
      </c>
      <c r="B47" s="206" t="s">
        <v>90</v>
      </c>
      <c r="C47" s="206" t="s">
        <v>181</v>
      </c>
      <c r="D47" s="229">
        <v>38</v>
      </c>
      <c r="E47" s="229">
        <v>45</v>
      </c>
      <c r="F47" s="229">
        <v>84</v>
      </c>
      <c r="G47" s="229">
        <v>27</v>
      </c>
      <c r="H47" s="229">
        <v>35</v>
      </c>
      <c r="I47" s="229">
        <v>79</v>
      </c>
      <c r="J47" s="229">
        <v>65</v>
      </c>
      <c r="K47" s="229">
        <v>53</v>
      </c>
      <c r="L47" s="229">
        <v>84</v>
      </c>
      <c r="M47" s="229">
        <v>40</v>
      </c>
      <c r="N47" s="229">
        <v>66</v>
      </c>
      <c r="O47" s="229">
        <v>128</v>
      </c>
      <c r="P47" s="229">
        <v>25</v>
      </c>
      <c r="Q47" s="229">
        <v>58</v>
      </c>
      <c r="R47" s="229">
        <v>107</v>
      </c>
      <c r="S47" s="229">
        <v>71</v>
      </c>
      <c r="T47" s="229">
        <v>36</v>
      </c>
      <c r="U47" s="229">
        <v>72</v>
      </c>
      <c r="V47" s="229">
        <v>81</v>
      </c>
      <c r="W47" s="229">
        <v>49</v>
      </c>
      <c r="X47" s="229">
        <v>54</v>
      </c>
      <c r="Y47" s="229">
        <v>50</v>
      </c>
      <c r="Z47" s="229">
        <v>54</v>
      </c>
      <c r="AA47" s="229">
        <v>89</v>
      </c>
      <c r="AB47" s="229">
        <v>92</v>
      </c>
      <c r="AC47" s="229">
        <v>28</v>
      </c>
      <c r="AD47" s="229">
        <v>62</v>
      </c>
      <c r="AE47" s="229">
        <v>41</v>
      </c>
      <c r="AF47" s="229">
        <v>37</v>
      </c>
      <c r="AG47" s="229">
        <v>53</v>
      </c>
      <c r="AH47" s="229">
        <v>52</v>
      </c>
      <c r="AI47" s="229">
        <v>73</v>
      </c>
      <c r="AJ47" s="229">
        <v>88</v>
      </c>
      <c r="AK47" s="229">
        <v>79</v>
      </c>
      <c r="AL47" s="229">
        <v>56</v>
      </c>
      <c r="AM47" s="229">
        <v>66</v>
      </c>
      <c r="AN47" s="229">
        <v>120</v>
      </c>
      <c r="AO47" s="229">
        <v>33</v>
      </c>
      <c r="AP47" s="229">
        <v>61</v>
      </c>
      <c r="AQ47" s="229">
        <v>44</v>
      </c>
      <c r="AR47" s="229">
        <v>60</v>
      </c>
      <c r="AS47" s="229">
        <v>65</v>
      </c>
      <c r="AT47" s="229">
        <v>85</v>
      </c>
      <c r="AU47" s="229">
        <v>62</v>
      </c>
      <c r="AV47" s="229">
        <v>79</v>
      </c>
      <c r="AW47" s="229">
        <v>71</v>
      </c>
      <c r="AX47" s="229">
        <v>102</v>
      </c>
      <c r="AY47" s="229">
        <v>290</v>
      </c>
      <c r="AZ47" s="229">
        <v>49</v>
      </c>
      <c r="BA47" s="229">
        <v>24</v>
      </c>
      <c r="BB47" s="229">
        <v>51</v>
      </c>
      <c r="BC47" s="229">
        <v>58</v>
      </c>
      <c r="BD47" s="229">
        <v>58</v>
      </c>
      <c r="BE47" s="229">
        <v>59</v>
      </c>
      <c r="BF47" s="229">
        <v>45</v>
      </c>
      <c r="BG47" s="229">
        <v>46</v>
      </c>
      <c r="BH47" s="229">
        <v>46</v>
      </c>
      <c r="BI47" s="229">
        <v>37</v>
      </c>
      <c r="BJ47" s="229">
        <v>40</v>
      </c>
      <c r="BK47" s="229">
        <v>39</v>
      </c>
      <c r="BL47" s="229">
        <v>18</v>
      </c>
      <c r="BM47" s="229">
        <v>21</v>
      </c>
      <c r="BN47" s="229">
        <v>23</v>
      </c>
      <c r="BO47" s="229">
        <v>20</v>
      </c>
      <c r="BP47" s="229">
        <v>22</v>
      </c>
      <c r="BQ47" s="229">
        <v>39</v>
      </c>
      <c r="BR47" s="229">
        <v>36</v>
      </c>
      <c r="BS47" s="229">
        <v>26</v>
      </c>
      <c r="BT47" s="229">
        <v>31</v>
      </c>
      <c r="BU47" s="229">
        <v>29</v>
      </c>
      <c r="BV47" s="229">
        <v>51</v>
      </c>
      <c r="BW47" s="229">
        <v>42</v>
      </c>
      <c r="BX47" s="229">
        <v>23</v>
      </c>
      <c r="BY47" s="229">
        <v>30</v>
      </c>
      <c r="BZ47" s="229">
        <v>33</v>
      </c>
      <c r="CA47" s="229">
        <v>33</v>
      </c>
      <c r="CB47" s="229">
        <v>24</v>
      </c>
      <c r="CC47" s="229">
        <v>20</v>
      </c>
      <c r="CD47" s="229">
        <v>24</v>
      </c>
      <c r="CE47" s="229">
        <v>25</v>
      </c>
      <c r="CF47" s="229">
        <v>45</v>
      </c>
      <c r="CG47" s="229">
        <v>26</v>
      </c>
      <c r="CH47" s="229">
        <v>42</v>
      </c>
      <c r="CI47" s="229">
        <v>33</v>
      </c>
      <c r="CJ47" s="229">
        <v>27</v>
      </c>
      <c r="CK47" s="229">
        <v>32</v>
      </c>
      <c r="CL47" s="229">
        <v>41</v>
      </c>
      <c r="CM47" s="229">
        <v>34</v>
      </c>
      <c r="CN47" s="229">
        <v>27</v>
      </c>
      <c r="CO47" s="229">
        <v>28</v>
      </c>
      <c r="CP47" s="229">
        <v>40</v>
      </c>
      <c r="CQ47" s="229">
        <v>34</v>
      </c>
      <c r="CR47" s="229">
        <v>33</v>
      </c>
      <c r="CS47" s="229">
        <v>37</v>
      </c>
      <c r="CT47" s="229">
        <v>44</v>
      </c>
      <c r="CU47" s="229">
        <v>53</v>
      </c>
      <c r="CV47" s="229">
        <v>44</v>
      </c>
      <c r="CW47" s="229">
        <v>36</v>
      </c>
      <c r="CX47" s="229">
        <v>46</v>
      </c>
      <c r="CY47" s="229">
        <v>33</v>
      </c>
      <c r="CZ47" s="229">
        <v>34</v>
      </c>
      <c r="DA47" s="229">
        <v>39</v>
      </c>
      <c r="DB47" s="229">
        <v>65</v>
      </c>
      <c r="DC47" s="229">
        <v>57</v>
      </c>
      <c r="DD47" s="229">
        <v>93</v>
      </c>
      <c r="DE47" s="229">
        <v>42</v>
      </c>
      <c r="DF47" s="229">
        <v>45</v>
      </c>
      <c r="DG47" s="229">
        <v>58</v>
      </c>
      <c r="DH47" s="229">
        <v>36</v>
      </c>
      <c r="DI47" s="229">
        <v>57</v>
      </c>
      <c r="DJ47" s="229">
        <v>33</v>
      </c>
      <c r="DK47" s="229">
        <v>36</v>
      </c>
      <c r="DL47" s="229">
        <v>52</v>
      </c>
      <c r="DM47" s="229">
        <v>76</v>
      </c>
      <c r="DN47" s="229">
        <v>61</v>
      </c>
      <c r="DO47" s="229">
        <v>37</v>
      </c>
      <c r="DP47" s="229">
        <v>44</v>
      </c>
      <c r="DQ47" s="229">
        <v>37</v>
      </c>
      <c r="DR47" s="229">
        <v>54</v>
      </c>
      <c r="DS47" s="229">
        <v>83</v>
      </c>
      <c r="DT47" s="229">
        <v>33</v>
      </c>
      <c r="DU47" s="229">
        <v>35</v>
      </c>
      <c r="DV47" s="229">
        <v>45</v>
      </c>
      <c r="DW47" s="229">
        <v>28</v>
      </c>
      <c r="DX47" s="229">
        <v>26</v>
      </c>
      <c r="DY47" s="229">
        <v>28</v>
      </c>
      <c r="DZ47" s="229">
        <v>49</v>
      </c>
      <c r="EA47" s="229">
        <v>31</v>
      </c>
      <c r="EB47" s="229">
        <v>52</v>
      </c>
      <c r="EC47" s="229">
        <v>52</v>
      </c>
      <c r="ED47" s="229">
        <v>26</v>
      </c>
      <c r="EE47" s="229">
        <v>90</v>
      </c>
      <c r="EF47" s="229">
        <v>27</v>
      </c>
      <c r="EG47" s="229">
        <v>54</v>
      </c>
      <c r="EH47" s="229">
        <v>41</v>
      </c>
      <c r="EI47" s="229">
        <v>100</v>
      </c>
      <c r="EJ47" s="229">
        <v>50</v>
      </c>
      <c r="EK47" s="229">
        <v>63</v>
      </c>
      <c r="EL47" s="229">
        <v>67</v>
      </c>
      <c r="EM47" s="229">
        <v>48</v>
      </c>
      <c r="EN47" s="229">
        <v>57</v>
      </c>
      <c r="EO47" s="229">
        <v>81</v>
      </c>
      <c r="EP47" s="229">
        <v>52</v>
      </c>
      <c r="EQ47" s="229">
        <v>95</v>
      </c>
      <c r="ER47" s="229">
        <v>46</v>
      </c>
      <c r="ES47" s="229">
        <v>40</v>
      </c>
      <c r="ET47" s="229">
        <v>0</v>
      </c>
      <c r="EU47" s="229">
        <v>2</v>
      </c>
      <c r="EV47" s="229">
        <v>31</v>
      </c>
      <c r="EW47" s="229">
        <v>39</v>
      </c>
      <c r="EX47" s="229">
        <v>22</v>
      </c>
      <c r="EY47" s="229">
        <v>27</v>
      </c>
      <c r="EZ47" s="229">
        <v>13</v>
      </c>
      <c r="FA47" s="229">
        <v>28</v>
      </c>
      <c r="FB47" s="229">
        <v>35</v>
      </c>
      <c r="FC47" s="229">
        <v>66</v>
      </c>
      <c r="FD47" s="229">
        <v>27</v>
      </c>
      <c r="FE47" s="229">
        <v>34</v>
      </c>
      <c r="FF47" s="229">
        <v>27</v>
      </c>
      <c r="FG47" s="229">
        <v>31</v>
      </c>
      <c r="FH47" s="229">
        <v>24</v>
      </c>
      <c r="FI47" s="229">
        <v>24</v>
      </c>
      <c r="FJ47" s="229">
        <v>25</v>
      </c>
      <c r="FK47" s="229">
        <v>33</v>
      </c>
      <c r="FL47" s="229">
        <v>48</v>
      </c>
      <c r="FM47" s="229">
        <v>48</v>
      </c>
      <c r="FN47" s="229">
        <v>35</v>
      </c>
      <c r="FO47" s="229">
        <v>45</v>
      </c>
      <c r="FP47" s="229">
        <v>48</v>
      </c>
      <c r="FQ47" s="236">
        <v>34</v>
      </c>
      <c r="FR47" s="236">
        <v>31</v>
      </c>
      <c r="FS47" s="236">
        <v>37</v>
      </c>
      <c r="FT47" s="236">
        <v>51</v>
      </c>
      <c r="FU47" s="236">
        <v>56</v>
      </c>
      <c r="FV47" s="236">
        <v>44</v>
      </c>
      <c r="FW47" s="236">
        <v>53</v>
      </c>
      <c r="FX47" s="236">
        <v>47</v>
      </c>
      <c r="FY47" s="236">
        <v>48</v>
      </c>
      <c r="FZ47" s="236">
        <v>44</v>
      </c>
      <c r="GA47" s="236">
        <v>72</v>
      </c>
      <c r="GB47" s="236">
        <v>39</v>
      </c>
      <c r="GC47" s="236">
        <v>44</v>
      </c>
      <c r="GD47" s="325">
        <f t="shared" si="0"/>
        <v>82</v>
      </c>
      <c r="GE47" s="325">
        <f t="shared" si="1"/>
        <v>83</v>
      </c>
      <c r="GF47" s="279">
        <f t="shared" si="2"/>
        <v>349</v>
      </c>
      <c r="GG47" s="279">
        <f t="shared" si="3"/>
        <v>401</v>
      </c>
      <c r="GH47" s="279">
        <f t="shared" si="4"/>
        <v>565</v>
      </c>
      <c r="GI47" s="226"/>
      <c r="GJ47" s="266"/>
    </row>
    <row r="48" spans="1:192" ht="25.5">
      <c r="A48" s="168" t="str">
        <f>IF(I!$A$1=1,B48,C48)</f>
        <v>Телекомунікаційні, комп'ютерні та інформаційні послуги</v>
      </c>
      <c r="B48" s="206" t="s">
        <v>91</v>
      </c>
      <c r="C48" s="206" t="s">
        <v>182</v>
      </c>
      <c r="D48" s="229">
        <v>31</v>
      </c>
      <c r="E48" s="229">
        <v>27</v>
      </c>
      <c r="F48" s="229">
        <v>27</v>
      </c>
      <c r="G48" s="229">
        <v>31</v>
      </c>
      <c r="H48" s="229">
        <v>23</v>
      </c>
      <c r="I48" s="229">
        <v>25</v>
      </c>
      <c r="J48" s="229">
        <v>39</v>
      </c>
      <c r="K48" s="229">
        <v>28</v>
      </c>
      <c r="L48" s="229">
        <v>28</v>
      </c>
      <c r="M48" s="229">
        <v>26</v>
      </c>
      <c r="N48" s="229">
        <v>31</v>
      </c>
      <c r="O48" s="229">
        <v>53</v>
      </c>
      <c r="P48" s="229">
        <v>26</v>
      </c>
      <c r="Q48" s="229">
        <v>30</v>
      </c>
      <c r="R48" s="229">
        <v>34</v>
      </c>
      <c r="S48" s="229">
        <v>36</v>
      </c>
      <c r="T48" s="229">
        <v>37</v>
      </c>
      <c r="U48" s="229">
        <v>42</v>
      </c>
      <c r="V48" s="229">
        <v>34</v>
      </c>
      <c r="W48" s="229">
        <v>32</v>
      </c>
      <c r="X48" s="229">
        <v>29</v>
      </c>
      <c r="Y48" s="229">
        <v>34</v>
      </c>
      <c r="Z48" s="229">
        <v>44</v>
      </c>
      <c r="AA48" s="229">
        <v>59</v>
      </c>
      <c r="AB48" s="229">
        <v>32</v>
      </c>
      <c r="AC48" s="229">
        <v>33</v>
      </c>
      <c r="AD48" s="229">
        <v>44</v>
      </c>
      <c r="AE48" s="229">
        <v>43</v>
      </c>
      <c r="AF48" s="229">
        <v>39</v>
      </c>
      <c r="AG48" s="229">
        <v>37</v>
      </c>
      <c r="AH48" s="229">
        <v>60</v>
      </c>
      <c r="AI48" s="229">
        <v>40</v>
      </c>
      <c r="AJ48" s="229">
        <v>40</v>
      </c>
      <c r="AK48" s="229">
        <v>41</v>
      </c>
      <c r="AL48" s="229">
        <v>51</v>
      </c>
      <c r="AM48" s="229">
        <v>59</v>
      </c>
      <c r="AN48" s="229">
        <v>38</v>
      </c>
      <c r="AO48" s="229">
        <v>44</v>
      </c>
      <c r="AP48" s="229">
        <v>48</v>
      </c>
      <c r="AQ48" s="229">
        <v>55</v>
      </c>
      <c r="AR48" s="229">
        <v>55</v>
      </c>
      <c r="AS48" s="229">
        <v>49</v>
      </c>
      <c r="AT48" s="229">
        <v>64</v>
      </c>
      <c r="AU48" s="229">
        <v>72</v>
      </c>
      <c r="AV48" s="229">
        <v>58</v>
      </c>
      <c r="AW48" s="229">
        <v>88</v>
      </c>
      <c r="AX48" s="229">
        <v>82</v>
      </c>
      <c r="AY48" s="229">
        <v>110</v>
      </c>
      <c r="AZ48" s="229">
        <v>48</v>
      </c>
      <c r="BA48" s="229">
        <v>33</v>
      </c>
      <c r="BB48" s="229">
        <v>50</v>
      </c>
      <c r="BC48" s="229">
        <v>42</v>
      </c>
      <c r="BD48" s="229">
        <v>45</v>
      </c>
      <c r="BE48" s="229">
        <v>41</v>
      </c>
      <c r="BF48" s="229">
        <v>54</v>
      </c>
      <c r="BG48" s="229">
        <v>45</v>
      </c>
      <c r="BH48" s="229">
        <v>34</v>
      </c>
      <c r="BI48" s="229">
        <v>61</v>
      </c>
      <c r="BJ48" s="229">
        <v>62</v>
      </c>
      <c r="BK48" s="229">
        <v>67</v>
      </c>
      <c r="BL48" s="229">
        <v>56</v>
      </c>
      <c r="BM48" s="229">
        <v>50</v>
      </c>
      <c r="BN48" s="229">
        <v>46</v>
      </c>
      <c r="BO48" s="229">
        <v>59</v>
      </c>
      <c r="BP48" s="229">
        <v>52</v>
      </c>
      <c r="BQ48" s="229">
        <v>57</v>
      </c>
      <c r="BR48" s="229">
        <v>54</v>
      </c>
      <c r="BS48" s="229">
        <v>51</v>
      </c>
      <c r="BT48" s="229">
        <v>49</v>
      </c>
      <c r="BU48" s="229">
        <v>44</v>
      </c>
      <c r="BV48" s="229">
        <v>51</v>
      </c>
      <c r="BW48" s="229">
        <v>58</v>
      </c>
      <c r="BX48" s="229">
        <v>29</v>
      </c>
      <c r="BY48" s="229">
        <v>48</v>
      </c>
      <c r="BZ48" s="229">
        <v>48</v>
      </c>
      <c r="CA48" s="229">
        <v>38</v>
      </c>
      <c r="CB48" s="229">
        <v>41</v>
      </c>
      <c r="CC48" s="229">
        <v>34</v>
      </c>
      <c r="CD48" s="229">
        <v>42</v>
      </c>
      <c r="CE48" s="229">
        <v>39</v>
      </c>
      <c r="CF48" s="229">
        <v>42</v>
      </c>
      <c r="CG48" s="229">
        <v>44</v>
      </c>
      <c r="CH48" s="229">
        <v>39</v>
      </c>
      <c r="CI48" s="229">
        <v>51</v>
      </c>
      <c r="CJ48" s="229">
        <v>43</v>
      </c>
      <c r="CK48" s="229">
        <v>48</v>
      </c>
      <c r="CL48" s="229">
        <v>39</v>
      </c>
      <c r="CM48" s="229">
        <v>43</v>
      </c>
      <c r="CN48" s="229">
        <v>36</v>
      </c>
      <c r="CO48" s="229">
        <v>36</v>
      </c>
      <c r="CP48" s="229">
        <v>42</v>
      </c>
      <c r="CQ48" s="229">
        <v>37</v>
      </c>
      <c r="CR48" s="229">
        <v>40</v>
      </c>
      <c r="CS48" s="229">
        <v>51</v>
      </c>
      <c r="CT48" s="229">
        <v>43</v>
      </c>
      <c r="CU48" s="229">
        <v>50</v>
      </c>
      <c r="CV48" s="229">
        <v>45</v>
      </c>
      <c r="CW48" s="229">
        <v>41</v>
      </c>
      <c r="CX48" s="229">
        <v>42</v>
      </c>
      <c r="CY48" s="229">
        <v>61</v>
      </c>
      <c r="CZ48" s="229">
        <v>45</v>
      </c>
      <c r="DA48" s="229">
        <v>51</v>
      </c>
      <c r="DB48" s="229">
        <v>59</v>
      </c>
      <c r="DC48" s="229">
        <v>50</v>
      </c>
      <c r="DD48" s="229">
        <v>38</v>
      </c>
      <c r="DE48" s="229">
        <v>55</v>
      </c>
      <c r="DF48" s="229">
        <v>49</v>
      </c>
      <c r="DG48" s="229">
        <v>82</v>
      </c>
      <c r="DH48" s="229">
        <v>52</v>
      </c>
      <c r="DI48" s="229">
        <v>51</v>
      </c>
      <c r="DJ48" s="229">
        <v>60</v>
      </c>
      <c r="DK48" s="229">
        <v>48</v>
      </c>
      <c r="DL48" s="229">
        <v>64</v>
      </c>
      <c r="DM48" s="229">
        <v>45</v>
      </c>
      <c r="DN48" s="229">
        <v>72</v>
      </c>
      <c r="DO48" s="229">
        <v>51</v>
      </c>
      <c r="DP48" s="229">
        <v>65</v>
      </c>
      <c r="DQ48" s="229">
        <v>57</v>
      </c>
      <c r="DR48" s="229">
        <v>53</v>
      </c>
      <c r="DS48" s="229">
        <v>83</v>
      </c>
      <c r="DT48" s="229">
        <v>74</v>
      </c>
      <c r="DU48" s="229">
        <v>58</v>
      </c>
      <c r="DV48" s="229">
        <v>60</v>
      </c>
      <c r="DW48" s="229">
        <v>54</v>
      </c>
      <c r="DX48" s="229">
        <v>49</v>
      </c>
      <c r="DY48" s="229">
        <v>37</v>
      </c>
      <c r="DZ48" s="229">
        <v>77</v>
      </c>
      <c r="EA48" s="229">
        <v>72</v>
      </c>
      <c r="EB48" s="229">
        <v>57</v>
      </c>
      <c r="EC48" s="229">
        <v>60</v>
      </c>
      <c r="ED48" s="229">
        <v>57</v>
      </c>
      <c r="EE48" s="229">
        <v>93</v>
      </c>
      <c r="EF48" s="229">
        <v>70</v>
      </c>
      <c r="EG48" s="229">
        <v>65</v>
      </c>
      <c r="EH48" s="229">
        <v>79</v>
      </c>
      <c r="EI48" s="229">
        <v>69</v>
      </c>
      <c r="EJ48" s="229">
        <v>60</v>
      </c>
      <c r="EK48" s="229">
        <v>71</v>
      </c>
      <c r="EL48" s="229">
        <v>72</v>
      </c>
      <c r="EM48" s="229">
        <v>69</v>
      </c>
      <c r="EN48" s="229">
        <v>86</v>
      </c>
      <c r="EO48" s="229">
        <v>75</v>
      </c>
      <c r="EP48" s="229">
        <v>83</v>
      </c>
      <c r="EQ48" s="229">
        <v>135</v>
      </c>
      <c r="ER48" s="229">
        <v>104</v>
      </c>
      <c r="ES48" s="229">
        <v>63</v>
      </c>
      <c r="ET48" s="229">
        <v>5</v>
      </c>
      <c r="EU48" s="229">
        <v>17</v>
      </c>
      <c r="EV48" s="229">
        <v>44</v>
      </c>
      <c r="EW48" s="229">
        <v>42</v>
      </c>
      <c r="EX48" s="229">
        <v>59</v>
      </c>
      <c r="EY48" s="229">
        <v>58</v>
      </c>
      <c r="EZ48" s="229">
        <v>66</v>
      </c>
      <c r="FA48" s="229">
        <v>60</v>
      </c>
      <c r="FB48" s="229">
        <v>62</v>
      </c>
      <c r="FC48" s="229">
        <v>110</v>
      </c>
      <c r="FD48" s="229">
        <v>87</v>
      </c>
      <c r="FE48" s="229">
        <v>70</v>
      </c>
      <c r="FF48" s="229">
        <v>101</v>
      </c>
      <c r="FG48" s="229">
        <v>66</v>
      </c>
      <c r="FH48" s="229">
        <v>73</v>
      </c>
      <c r="FI48" s="229">
        <v>64</v>
      </c>
      <c r="FJ48" s="229">
        <v>73</v>
      </c>
      <c r="FK48" s="229">
        <v>73</v>
      </c>
      <c r="FL48" s="229">
        <v>66</v>
      </c>
      <c r="FM48" s="229">
        <v>73</v>
      </c>
      <c r="FN48" s="229">
        <v>87</v>
      </c>
      <c r="FO48" s="229">
        <v>125</v>
      </c>
      <c r="FP48" s="229">
        <v>87</v>
      </c>
      <c r="FQ48" s="236">
        <v>71</v>
      </c>
      <c r="FR48" s="236">
        <v>77</v>
      </c>
      <c r="FS48" s="236">
        <v>80</v>
      </c>
      <c r="FT48" s="236">
        <v>99</v>
      </c>
      <c r="FU48" s="236">
        <v>97</v>
      </c>
      <c r="FV48" s="236">
        <v>84</v>
      </c>
      <c r="FW48" s="236">
        <v>87</v>
      </c>
      <c r="FX48" s="236">
        <v>84</v>
      </c>
      <c r="FY48" s="236">
        <v>101</v>
      </c>
      <c r="FZ48" s="236">
        <v>94</v>
      </c>
      <c r="GA48" s="236">
        <v>146</v>
      </c>
      <c r="GB48" s="236">
        <v>107</v>
      </c>
      <c r="GC48" s="236">
        <v>91</v>
      </c>
      <c r="GD48" s="325">
        <f t="shared" si="0"/>
        <v>158</v>
      </c>
      <c r="GE48" s="325">
        <f t="shared" si="1"/>
        <v>198</v>
      </c>
      <c r="GF48" s="279">
        <f t="shared" si="2"/>
        <v>690</v>
      </c>
      <c r="GG48" s="279">
        <f t="shared" si="3"/>
        <v>958</v>
      </c>
      <c r="GH48" s="279">
        <f t="shared" si="4"/>
        <v>1107</v>
      </c>
      <c r="GI48" s="226"/>
      <c r="GJ48" s="266"/>
    </row>
    <row r="49" spans="1:192">
      <c r="A49" s="170" t="str">
        <f>IF(I!$A$1=1,B49,C49)</f>
        <v>Телекомунікаційні послуги</v>
      </c>
      <c r="B49" s="208" t="s">
        <v>92</v>
      </c>
      <c r="C49" s="208" t="s">
        <v>183</v>
      </c>
      <c r="D49" s="229">
        <v>10</v>
      </c>
      <c r="E49" s="229">
        <v>10</v>
      </c>
      <c r="F49" s="229">
        <v>11</v>
      </c>
      <c r="G49" s="229">
        <v>11</v>
      </c>
      <c r="H49" s="229">
        <v>11</v>
      </c>
      <c r="I49" s="229">
        <v>10</v>
      </c>
      <c r="J49" s="229">
        <v>10</v>
      </c>
      <c r="K49" s="229">
        <v>10</v>
      </c>
      <c r="L49" s="229">
        <v>10</v>
      </c>
      <c r="M49" s="229">
        <v>10</v>
      </c>
      <c r="N49" s="229">
        <v>10</v>
      </c>
      <c r="O49" s="229">
        <v>9</v>
      </c>
      <c r="P49" s="229">
        <v>11</v>
      </c>
      <c r="Q49" s="229">
        <v>11</v>
      </c>
      <c r="R49" s="229">
        <v>12</v>
      </c>
      <c r="S49" s="229">
        <v>14</v>
      </c>
      <c r="T49" s="229">
        <v>14</v>
      </c>
      <c r="U49" s="229">
        <v>14</v>
      </c>
      <c r="V49" s="229">
        <v>12</v>
      </c>
      <c r="W49" s="229">
        <v>12</v>
      </c>
      <c r="X49" s="229">
        <v>11</v>
      </c>
      <c r="Y49" s="229">
        <v>10</v>
      </c>
      <c r="Z49" s="229">
        <v>10</v>
      </c>
      <c r="AA49" s="229">
        <v>10</v>
      </c>
      <c r="AB49" s="229">
        <v>9</v>
      </c>
      <c r="AC49" s="229">
        <v>9</v>
      </c>
      <c r="AD49" s="229">
        <v>10</v>
      </c>
      <c r="AE49" s="229">
        <v>15</v>
      </c>
      <c r="AF49" s="229">
        <v>15</v>
      </c>
      <c r="AG49" s="229">
        <v>16</v>
      </c>
      <c r="AH49" s="229">
        <v>11</v>
      </c>
      <c r="AI49" s="229">
        <v>11</v>
      </c>
      <c r="AJ49" s="229">
        <v>12</v>
      </c>
      <c r="AK49" s="229">
        <v>14</v>
      </c>
      <c r="AL49" s="229">
        <v>14</v>
      </c>
      <c r="AM49" s="229">
        <v>12</v>
      </c>
      <c r="AN49" s="229">
        <v>15</v>
      </c>
      <c r="AO49" s="229">
        <v>15</v>
      </c>
      <c r="AP49" s="229">
        <v>16</v>
      </c>
      <c r="AQ49" s="229">
        <v>18</v>
      </c>
      <c r="AR49" s="229">
        <v>18</v>
      </c>
      <c r="AS49" s="229">
        <v>19</v>
      </c>
      <c r="AT49" s="229">
        <v>30</v>
      </c>
      <c r="AU49" s="229">
        <v>30</v>
      </c>
      <c r="AV49" s="229">
        <v>29</v>
      </c>
      <c r="AW49" s="229">
        <v>43</v>
      </c>
      <c r="AX49" s="229">
        <v>43</v>
      </c>
      <c r="AY49" s="229">
        <v>42</v>
      </c>
      <c r="AZ49" s="229">
        <v>13</v>
      </c>
      <c r="BA49" s="229">
        <v>13</v>
      </c>
      <c r="BB49" s="229">
        <v>12</v>
      </c>
      <c r="BC49" s="229">
        <v>12</v>
      </c>
      <c r="BD49" s="229">
        <v>12</v>
      </c>
      <c r="BE49" s="229">
        <v>11</v>
      </c>
      <c r="BF49" s="229">
        <v>14</v>
      </c>
      <c r="BG49" s="229">
        <v>14</v>
      </c>
      <c r="BH49" s="229">
        <v>13</v>
      </c>
      <c r="BI49" s="229">
        <v>32</v>
      </c>
      <c r="BJ49" s="229">
        <v>32</v>
      </c>
      <c r="BK49" s="229">
        <v>34</v>
      </c>
      <c r="BL49" s="229">
        <v>19</v>
      </c>
      <c r="BM49" s="229">
        <v>19</v>
      </c>
      <c r="BN49" s="229">
        <v>21</v>
      </c>
      <c r="BO49" s="229">
        <v>32</v>
      </c>
      <c r="BP49" s="229">
        <v>32</v>
      </c>
      <c r="BQ49" s="229">
        <v>34</v>
      </c>
      <c r="BR49" s="229">
        <v>19</v>
      </c>
      <c r="BS49" s="229">
        <v>19</v>
      </c>
      <c r="BT49" s="229">
        <v>20</v>
      </c>
      <c r="BU49" s="229">
        <v>20</v>
      </c>
      <c r="BV49" s="229">
        <v>20</v>
      </c>
      <c r="BW49" s="229">
        <v>22</v>
      </c>
      <c r="BX49" s="229">
        <v>12</v>
      </c>
      <c r="BY49" s="229">
        <v>12</v>
      </c>
      <c r="BZ49" s="229">
        <v>13</v>
      </c>
      <c r="CA49" s="229">
        <v>13</v>
      </c>
      <c r="CB49" s="229">
        <v>13</v>
      </c>
      <c r="CC49" s="229">
        <v>12</v>
      </c>
      <c r="CD49" s="229">
        <v>12</v>
      </c>
      <c r="CE49" s="229">
        <v>12</v>
      </c>
      <c r="CF49" s="229">
        <v>12</v>
      </c>
      <c r="CG49" s="229">
        <v>13</v>
      </c>
      <c r="CH49" s="229">
        <v>13</v>
      </c>
      <c r="CI49" s="229">
        <v>13</v>
      </c>
      <c r="CJ49" s="229">
        <v>12</v>
      </c>
      <c r="CK49" s="229">
        <v>12</v>
      </c>
      <c r="CL49" s="229">
        <v>13</v>
      </c>
      <c r="CM49" s="229">
        <v>13</v>
      </c>
      <c r="CN49" s="229">
        <v>13</v>
      </c>
      <c r="CO49" s="229">
        <v>12</v>
      </c>
      <c r="CP49" s="229">
        <v>10</v>
      </c>
      <c r="CQ49" s="229">
        <v>10</v>
      </c>
      <c r="CR49" s="229">
        <v>9</v>
      </c>
      <c r="CS49" s="229">
        <v>10</v>
      </c>
      <c r="CT49" s="229">
        <v>10</v>
      </c>
      <c r="CU49" s="229">
        <v>11</v>
      </c>
      <c r="CV49" s="229">
        <v>7</v>
      </c>
      <c r="CW49" s="229">
        <v>7</v>
      </c>
      <c r="CX49" s="229">
        <v>9</v>
      </c>
      <c r="CY49" s="229">
        <v>10</v>
      </c>
      <c r="CZ49" s="229">
        <v>10</v>
      </c>
      <c r="DA49" s="229">
        <v>10</v>
      </c>
      <c r="DB49" s="229">
        <v>10</v>
      </c>
      <c r="DC49" s="229">
        <v>10</v>
      </c>
      <c r="DD49" s="229">
        <v>11</v>
      </c>
      <c r="DE49" s="229">
        <v>9</v>
      </c>
      <c r="DF49" s="229">
        <v>9</v>
      </c>
      <c r="DG49" s="229">
        <v>10</v>
      </c>
      <c r="DH49" s="229">
        <v>7</v>
      </c>
      <c r="DI49" s="229">
        <v>7</v>
      </c>
      <c r="DJ49" s="229">
        <v>7</v>
      </c>
      <c r="DK49" s="229">
        <v>6</v>
      </c>
      <c r="DL49" s="229">
        <v>6</v>
      </c>
      <c r="DM49" s="229">
        <v>7</v>
      </c>
      <c r="DN49" s="229">
        <v>9</v>
      </c>
      <c r="DO49" s="229">
        <v>9</v>
      </c>
      <c r="DP49" s="229">
        <v>9</v>
      </c>
      <c r="DQ49" s="229">
        <v>10</v>
      </c>
      <c r="DR49" s="229">
        <v>10</v>
      </c>
      <c r="DS49" s="229">
        <v>10</v>
      </c>
      <c r="DT49" s="229">
        <v>8</v>
      </c>
      <c r="DU49" s="229">
        <v>8</v>
      </c>
      <c r="DV49" s="229">
        <v>9</v>
      </c>
      <c r="DW49" s="229">
        <v>6</v>
      </c>
      <c r="DX49" s="229">
        <v>6</v>
      </c>
      <c r="DY49" s="229">
        <v>5</v>
      </c>
      <c r="DZ49" s="229">
        <v>6</v>
      </c>
      <c r="EA49" s="229">
        <v>6</v>
      </c>
      <c r="EB49" s="229">
        <v>7</v>
      </c>
      <c r="EC49" s="229">
        <v>8</v>
      </c>
      <c r="ED49" s="229">
        <v>8</v>
      </c>
      <c r="EE49" s="229">
        <v>9</v>
      </c>
      <c r="EF49" s="229">
        <v>8</v>
      </c>
      <c r="EG49" s="229">
        <v>8</v>
      </c>
      <c r="EH49" s="229">
        <v>9</v>
      </c>
      <c r="EI49" s="229">
        <v>10</v>
      </c>
      <c r="EJ49" s="229">
        <v>10</v>
      </c>
      <c r="EK49" s="229">
        <v>9</v>
      </c>
      <c r="EL49" s="229">
        <v>8</v>
      </c>
      <c r="EM49" s="229">
        <v>8</v>
      </c>
      <c r="EN49" s="229">
        <v>8</v>
      </c>
      <c r="EO49" s="229">
        <v>10</v>
      </c>
      <c r="EP49" s="229">
        <v>9</v>
      </c>
      <c r="EQ49" s="229">
        <v>10</v>
      </c>
      <c r="ER49" s="229">
        <v>9</v>
      </c>
      <c r="ES49" s="229">
        <v>10</v>
      </c>
      <c r="ET49" s="229">
        <v>1</v>
      </c>
      <c r="EU49" s="229">
        <v>4</v>
      </c>
      <c r="EV49" s="229">
        <v>4</v>
      </c>
      <c r="EW49" s="229">
        <v>5</v>
      </c>
      <c r="EX49" s="229">
        <v>17</v>
      </c>
      <c r="EY49" s="229">
        <v>17</v>
      </c>
      <c r="EZ49" s="229">
        <v>17</v>
      </c>
      <c r="FA49" s="229">
        <v>12</v>
      </c>
      <c r="FB49" s="229">
        <v>12</v>
      </c>
      <c r="FC49" s="229">
        <v>12</v>
      </c>
      <c r="FD49" s="229">
        <v>19</v>
      </c>
      <c r="FE49" s="229">
        <v>20</v>
      </c>
      <c r="FF49" s="229">
        <v>19</v>
      </c>
      <c r="FG49" s="229">
        <v>12</v>
      </c>
      <c r="FH49" s="229">
        <v>13</v>
      </c>
      <c r="FI49" s="229">
        <v>12</v>
      </c>
      <c r="FJ49" s="229">
        <v>9</v>
      </c>
      <c r="FK49" s="229">
        <v>10</v>
      </c>
      <c r="FL49" s="229">
        <v>11</v>
      </c>
      <c r="FM49" s="229">
        <v>8</v>
      </c>
      <c r="FN49" s="229">
        <v>9</v>
      </c>
      <c r="FO49" s="229">
        <v>10</v>
      </c>
      <c r="FP49" s="229">
        <v>7</v>
      </c>
      <c r="FQ49" s="236">
        <v>8</v>
      </c>
      <c r="FR49" s="236">
        <v>9</v>
      </c>
      <c r="FS49" s="236">
        <v>8</v>
      </c>
      <c r="FT49" s="236">
        <v>8</v>
      </c>
      <c r="FU49" s="236">
        <v>8</v>
      </c>
      <c r="FV49" s="236">
        <v>9</v>
      </c>
      <c r="FW49" s="236">
        <v>9</v>
      </c>
      <c r="FX49" s="236">
        <v>8</v>
      </c>
      <c r="FY49" s="236">
        <v>10</v>
      </c>
      <c r="FZ49" s="236">
        <v>10</v>
      </c>
      <c r="GA49" s="236">
        <v>10</v>
      </c>
      <c r="GB49" s="236">
        <v>4</v>
      </c>
      <c r="GC49" s="236">
        <v>6</v>
      </c>
      <c r="GD49" s="325">
        <f t="shared" si="0"/>
        <v>15</v>
      </c>
      <c r="GE49" s="325">
        <f t="shared" si="1"/>
        <v>10</v>
      </c>
      <c r="GF49" s="279">
        <f t="shared" si="2"/>
        <v>120</v>
      </c>
      <c r="GG49" s="279">
        <f t="shared" si="3"/>
        <v>152</v>
      </c>
      <c r="GH49" s="279">
        <f t="shared" si="4"/>
        <v>104</v>
      </c>
      <c r="GI49" s="226"/>
      <c r="GJ49" s="266"/>
    </row>
    <row r="50" spans="1:192">
      <c r="A50" s="170" t="str">
        <f>IF(I!$A$1=1,B50,C50)</f>
        <v>Комп'ютерні послуги</v>
      </c>
      <c r="B50" s="208" t="s">
        <v>93</v>
      </c>
      <c r="C50" s="208" t="s">
        <v>184</v>
      </c>
      <c r="D50" s="229">
        <v>18</v>
      </c>
      <c r="E50" s="229">
        <v>14</v>
      </c>
      <c r="F50" s="229">
        <v>14</v>
      </c>
      <c r="G50" s="229">
        <v>17</v>
      </c>
      <c r="H50" s="229">
        <v>10</v>
      </c>
      <c r="I50" s="229">
        <v>13</v>
      </c>
      <c r="J50" s="229">
        <v>25</v>
      </c>
      <c r="K50" s="229">
        <v>15</v>
      </c>
      <c r="L50" s="229">
        <v>15</v>
      </c>
      <c r="M50" s="229">
        <v>14</v>
      </c>
      <c r="N50" s="229">
        <v>18</v>
      </c>
      <c r="O50" s="229">
        <v>37</v>
      </c>
      <c r="P50" s="229">
        <v>12</v>
      </c>
      <c r="Q50" s="229">
        <v>16</v>
      </c>
      <c r="R50" s="229">
        <v>18</v>
      </c>
      <c r="S50" s="229">
        <v>17</v>
      </c>
      <c r="T50" s="229">
        <v>21</v>
      </c>
      <c r="U50" s="229">
        <v>25</v>
      </c>
      <c r="V50" s="229">
        <v>19</v>
      </c>
      <c r="W50" s="229">
        <v>18</v>
      </c>
      <c r="X50" s="229">
        <v>15</v>
      </c>
      <c r="Y50" s="229">
        <v>21</v>
      </c>
      <c r="Z50" s="229">
        <v>29</v>
      </c>
      <c r="AA50" s="229">
        <v>44</v>
      </c>
      <c r="AB50" s="229">
        <v>20</v>
      </c>
      <c r="AC50" s="229">
        <v>22</v>
      </c>
      <c r="AD50" s="229">
        <v>30</v>
      </c>
      <c r="AE50" s="229">
        <v>24</v>
      </c>
      <c r="AF50" s="229">
        <v>21</v>
      </c>
      <c r="AG50" s="229">
        <v>19</v>
      </c>
      <c r="AH50" s="229">
        <v>45</v>
      </c>
      <c r="AI50" s="229">
        <v>27</v>
      </c>
      <c r="AJ50" s="229">
        <v>26</v>
      </c>
      <c r="AK50" s="229">
        <v>24</v>
      </c>
      <c r="AL50" s="229">
        <v>32</v>
      </c>
      <c r="AM50" s="229">
        <v>44</v>
      </c>
      <c r="AN50" s="229">
        <v>19</v>
      </c>
      <c r="AO50" s="229">
        <v>26</v>
      </c>
      <c r="AP50" s="229">
        <v>29</v>
      </c>
      <c r="AQ50" s="229">
        <v>30</v>
      </c>
      <c r="AR50" s="229">
        <v>34</v>
      </c>
      <c r="AS50" s="229">
        <v>28</v>
      </c>
      <c r="AT50" s="229">
        <v>29</v>
      </c>
      <c r="AU50" s="229">
        <v>39</v>
      </c>
      <c r="AV50" s="229">
        <v>27</v>
      </c>
      <c r="AW50" s="229">
        <v>40</v>
      </c>
      <c r="AX50" s="229">
        <v>36</v>
      </c>
      <c r="AY50" s="229">
        <v>61</v>
      </c>
      <c r="AZ50" s="229">
        <v>31</v>
      </c>
      <c r="BA50" s="229">
        <v>18</v>
      </c>
      <c r="BB50" s="229">
        <v>34</v>
      </c>
      <c r="BC50" s="229">
        <v>27</v>
      </c>
      <c r="BD50" s="229">
        <v>31</v>
      </c>
      <c r="BE50" s="229">
        <v>28</v>
      </c>
      <c r="BF50" s="229">
        <v>35</v>
      </c>
      <c r="BG50" s="229">
        <v>28</v>
      </c>
      <c r="BH50" s="229">
        <v>20</v>
      </c>
      <c r="BI50" s="229">
        <v>26</v>
      </c>
      <c r="BJ50" s="229">
        <v>28</v>
      </c>
      <c r="BK50" s="229">
        <v>31</v>
      </c>
      <c r="BL50" s="229">
        <v>35</v>
      </c>
      <c r="BM50" s="229">
        <v>29</v>
      </c>
      <c r="BN50" s="229">
        <v>23</v>
      </c>
      <c r="BO50" s="229">
        <v>25</v>
      </c>
      <c r="BP50" s="229">
        <v>19</v>
      </c>
      <c r="BQ50" s="229">
        <v>21</v>
      </c>
      <c r="BR50" s="229">
        <v>33</v>
      </c>
      <c r="BS50" s="229">
        <v>31</v>
      </c>
      <c r="BT50" s="229">
        <v>27</v>
      </c>
      <c r="BU50" s="229">
        <v>21</v>
      </c>
      <c r="BV50" s="229">
        <v>29</v>
      </c>
      <c r="BW50" s="229">
        <v>34</v>
      </c>
      <c r="BX50" s="229">
        <v>16</v>
      </c>
      <c r="BY50" s="229">
        <v>34</v>
      </c>
      <c r="BZ50" s="229">
        <v>33</v>
      </c>
      <c r="CA50" s="229">
        <v>23</v>
      </c>
      <c r="CB50" s="229">
        <v>27</v>
      </c>
      <c r="CC50" s="229">
        <v>20</v>
      </c>
      <c r="CD50" s="229">
        <v>26</v>
      </c>
      <c r="CE50" s="229">
        <v>25</v>
      </c>
      <c r="CF50" s="229">
        <v>29</v>
      </c>
      <c r="CG50" s="229">
        <v>29</v>
      </c>
      <c r="CH50" s="229">
        <v>24</v>
      </c>
      <c r="CI50" s="229">
        <v>37</v>
      </c>
      <c r="CJ50" s="229">
        <v>30</v>
      </c>
      <c r="CK50" s="229">
        <v>34</v>
      </c>
      <c r="CL50" s="229">
        <v>24</v>
      </c>
      <c r="CM50" s="229">
        <v>28</v>
      </c>
      <c r="CN50" s="229">
        <v>22</v>
      </c>
      <c r="CO50" s="229">
        <v>23</v>
      </c>
      <c r="CP50" s="229">
        <v>30</v>
      </c>
      <c r="CQ50" s="229">
        <v>25</v>
      </c>
      <c r="CR50" s="229">
        <v>30</v>
      </c>
      <c r="CS50" s="229">
        <v>39</v>
      </c>
      <c r="CT50" s="229">
        <v>31</v>
      </c>
      <c r="CU50" s="229">
        <v>38</v>
      </c>
      <c r="CV50" s="229">
        <v>36</v>
      </c>
      <c r="CW50" s="229">
        <v>31</v>
      </c>
      <c r="CX50" s="229">
        <v>31</v>
      </c>
      <c r="CY50" s="229">
        <v>47</v>
      </c>
      <c r="CZ50" s="229">
        <v>33</v>
      </c>
      <c r="DA50" s="229">
        <v>39</v>
      </c>
      <c r="DB50" s="229">
        <v>47</v>
      </c>
      <c r="DC50" s="229">
        <v>39</v>
      </c>
      <c r="DD50" s="229">
        <v>25</v>
      </c>
      <c r="DE50" s="229">
        <v>44</v>
      </c>
      <c r="DF50" s="229">
        <v>38</v>
      </c>
      <c r="DG50" s="229">
        <v>70</v>
      </c>
      <c r="DH50" s="229">
        <v>43</v>
      </c>
      <c r="DI50" s="229">
        <v>42</v>
      </c>
      <c r="DJ50" s="229">
        <v>51</v>
      </c>
      <c r="DK50" s="229">
        <v>40</v>
      </c>
      <c r="DL50" s="229">
        <v>56</v>
      </c>
      <c r="DM50" s="229">
        <v>37</v>
      </c>
      <c r="DN50" s="229">
        <v>61</v>
      </c>
      <c r="DO50" s="229">
        <v>41</v>
      </c>
      <c r="DP50" s="229">
        <v>53</v>
      </c>
      <c r="DQ50" s="229">
        <v>45</v>
      </c>
      <c r="DR50" s="229">
        <v>41</v>
      </c>
      <c r="DS50" s="229">
        <v>69</v>
      </c>
      <c r="DT50" s="229">
        <v>64</v>
      </c>
      <c r="DU50" s="229">
        <v>48</v>
      </c>
      <c r="DV50" s="229">
        <v>49</v>
      </c>
      <c r="DW50" s="229">
        <v>46</v>
      </c>
      <c r="DX50" s="229">
        <v>42</v>
      </c>
      <c r="DY50" s="229">
        <v>31</v>
      </c>
      <c r="DZ50" s="229">
        <v>68</v>
      </c>
      <c r="EA50" s="229">
        <v>65</v>
      </c>
      <c r="EB50" s="229">
        <v>49</v>
      </c>
      <c r="EC50" s="229">
        <v>50</v>
      </c>
      <c r="ED50" s="229">
        <v>47</v>
      </c>
      <c r="EE50" s="229">
        <v>81</v>
      </c>
      <c r="EF50" s="229">
        <v>60</v>
      </c>
      <c r="EG50" s="229">
        <v>54</v>
      </c>
      <c r="EH50" s="229">
        <v>67</v>
      </c>
      <c r="EI50" s="229">
        <v>57</v>
      </c>
      <c r="EJ50" s="229">
        <v>48</v>
      </c>
      <c r="EK50" s="229">
        <v>58</v>
      </c>
      <c r="EL50" s="229">
        <v>61</v>
      </c>
      <c r="EM50" s="229">
        <v>59</v>
      </c>
      <c r="EN50" s="229">
        <v>76</v>
      </c>
      <c r="EO50" s="229">
        <v>63</v>
      </c>
      <c r="EP50" s="229">
        <v>71</v>
      </c>
      <c r="EQ50" s="229">
        <v>121</v>
      </c>
      <c r="ER50" s="229">
        <v>93</v>
      </c>
      <c r="ES50" s="229">
        <v>51</v>
      </c>
      <c r="ET50" s="229">
        <v>3</v>
      </c>
      <c r="EU50" s="229">
        <v>13</v>
      </c>
      <c r="EV50" s="229">
        <v>40</v>
      </c>
      <c r="EW50" s="229">
        <v>35</v>
      </c>
      <c r="EX50" s="229">
        <v>41</v>
      </c>
      <c r="EY50" s="229">
        <v>41</v>
      </c>
      <c r="EZ50" s="229">
        <v>48</v>
      </c>
      <c r="FA50" s="229">
        <v>47</v>
      </c>
      <c r="FB50" s="229">
        <v>49</v>
      </c>
      <c r="FC50" s="229">
        <v>96</v>
      </c>
      <c r="FD50" s="229">
        <v>67</v>
      </c>
      <c r="FE50" s="229">
        <v>48</v>
      </c>
      <c r="FF50" s="229">
        <v>81</v>
      </c>
      <c r="FG50" s="229">
        <v>53</v>
      </c>
      <c r="FH50" s="229">
        <v>58</v>
      </c>
      <c r="FI50" s="229">
        <v>50</v>
      </c>
      <c r="FJ50" s="229">
        <v>62</v>
      </c>
      <c r="FK50" s="229">
        <v>61</v>
      </c>
      <c r="FL50" s="229">
        <v>54</v>
      </c>
      <c r="FM50" s="229">
        <v>64</v>
      </c>
      <c r="FN50" s="229">
        <v>76</v>
      </c>
      <c r="FO50" s="229">
        <v>112</v>
      </c>
      <c r="FP50" s="229">
        <v>78</v>
      </c>
      <c r="FQ50" s="236">
        <v>61</v>
      </c>
      <c r="FR50" s="236">
        <v>66</v>
      </c>
      <c r="FS50" s="236">
        <v>70</v>
      </c>
      <c r="FT50" s="236">
        <v>89</v>
      </c>
      <c r="FU50" s="236">
        <v>87</v>
      </c>
      <c r="FV50" s="236">
        <v>73</v>
      </c>
      <c r="FW50" s="236">
        <v>76</v>
      </c>
      <c r="FX50" s="236">
        <v>75</v>
      </c>
      <c r="FY50" s="236">
        <v>88</v>
      </c>
      <c r="FZ50" s="236">
        <v>83</v>
      </c>
      <c r="GA50" s="236">
        <v>134</v>
      </c>
      <c r="GB50" s="236">
        <v>101</v>
      </c>
      <c r="GC50" s="236">
        <v>83</v>
      </c>
      <c r="GD50" s="325">
        <f t="shared" si="0"/>
        <v>139</v>
      </c>
      <c r="GE50" s="325">
        <f t="shared" si="1"/>
        <v>184</v>
      </c>
      <c r="GF50" s="279">
        <f t="shared" si="2"/>
        <v>557</v>
      </c>
      <c r="GG50" s="279">
        <f t="shared" si="3"/>
        <v>786</v>
      </c>
      <c r="GH50" s="279">
        <f t="shared" si="4"/>
        <v>980</v>
      </c>
      <c r="GI50" s="226"/>
      <c r="GJ50" s="266"/>
    </row>
    <row r="51" spans="1:192">
      <c r="A51" s="170" t="str">
        <f>IF(I!$A$1=1,B51,C51)</f>
        <v>Інформаційні послуги</v>
      </c>
      <c r="B51" s="208" t="s">
        <v>94</v>
      </c>
      <c r="C51" s="208" t="s">
        <v>185</v>
      </c>
      <c r="D51" s="229">
        <v>3</v>
      </c>
      <c r="E51" s="229">
        <v>3</v>
      </c>
      <c r="F51" s="229">
        <v>2</v>
      </c>
      <c r="G51" s="229">
        <v>3</v>
      </c>
      <c r="H51" s="229">
        <v>2</v>
      </c>
      <c r="I51" s="229">
        <v>2</v>
      </c>
      <c r="J51" s="229">
        <v>4</v>
      </c>
      <c r="K51" s="229">
        <v>3</v>
      </c>
      <c r="L51" s="229">
        <v>3</v>
      </c>
      <c r="M51" s="229">
        <v>2</v>
      </c>
      <c r="N51" s="229">
        <v>3</v>
      </c>
      <c r="O51" s="229">
        <v>7</v>
      </c>
      <c r="P51" s="229">
        <v>3</v>
      </c>
      <c r="Q51" s="229">
        <v>3</v>
      </c>
      <c r="R51" s="229">
        <v>4</v>
      </c>
      <c r="S51" s="229">
        <v>5</v>
      </c>
      <c r="T51" s="229">
        <v>2</v>
      </c>
      <c r="U51" s="229">
        <v>3</v>
      </c>
      <c r="V51" s="229">
        <v>3</v>
      </c>
      <c r="W51" s="229">
        <v>2</v>
      </c>
      <c r="X51" s="229">
        <v>3</v>
      </c>
      <c r="Y51" s="229">
        <v>3</v>
      </c>
      <c r="Z51" s="229">
        <v>5</v>
      </c>
      <c r="AA51" s="229">
        <v>5</v>
      </c>
      <c r="AB51" s="229">
        <v>3</v>
      </c>
      <c r="AC51" s="229">
        <v>2</v>
      </c>
      <c r="AD51" s="229">
        <v>4</v>
      </c>
      <c r="AE51" s="229">
        <v>4</v>
      </c>
      <c r="AF51" s="229">
        <v>3</v>
      </c>
      <c r="AG51" s="229">
        <v>2</v>
      </c>
      <c r="AH51" s="229">
        <v>4</v>
      </c>
      <c r="AI51" s="229">
        <v>2</v>
      </c>
      <c r="AJ51" s="229">
        <v>2</v>
      </c>
      <c r="AK51" s="229">
        <v>3</v>
      </c>
      <c r="AL51" s="229">
        <v>5</v>
      </c>
      <c r="AM51" s="229">
        <v>3</v>
      </c>
      <c r="AN51" s="229">
        <v>4</v>
      </c>
      <c r="AO51" s="229">
        <v>3</v>
      </c>
      <c r="AP51" s="229">
        <v>3</v>
      </c>
      <c r="AQ51" s="229">
        <v>7</v>
      </c>
      <c r="AR51" s="229">
        <v>3</v>
      </c>
      <c r="AS51" s="229">
        <v>2</v>
      </c>
      <c r="AT51" s="229">
        <v>5</v>
      </c>
      <c r="AU51" s="229">
        <v>3</v>
      </c>
      <c r="AV51" s="229">
        <v>2</v>
      </c>
      <c r="AW51" s="229">
        <v>5</v>
      </c>
      <c r="AX51" s="229">
        <v>3</v>
      </c>
      <c r="AY51" s="229">
        <v>7</v>
      </c>
      <c r="AZ51" s="229">
        <v>4</v>
      </c>
      <c r="BA51" s="229">
        <v>2</v>
      </c>
      <c r="BB51" s="229">
        <v>4</v>
      </c>
      <c r="BC51" s="229">
        <v>3</v>
      </c>
      <c r="BD51" s="229">
        <v>2</v>
      </c>
      <c r="BE51" s="229">
        <v>2</v>
      </c>
      <c r="BF51" s="229">
        <v>5</v>
      </c>
      <c r="BG51" s="229">
        <v>3</v>
      </c>
      <c r="BH51" s="229">
        <v>1</v>
      </c>
      <c r="BI51" s="229">
        <v>3</v>
      </c>
      <c r="BJ51" s="229">
        <v>2</v>
      </c>
      <c r="BK51" s="229">
        <v>2</v>
      </c>
      <c r="BL51" s="229">
        <v>2</v>
      </c>
      <c r="BM51" s="229">
        <v>2</v>
      </c>
      <c r="BN51" s="229">
        <v>2</v>
      </c>
      <c r="BO51" s="229">
        <v>2</v>
      </c>
      <c r="BP51" s="229">
        <v>1</v>
      </c>
      <c r="BQ51" s="229">
        <v>2</v>
      </c>
      <c r="BR51" s="229">
        <v>2</v>
      </c>
      <c r="BS51" s="229">
        <v>1</v>
      </c>
      <c r="BT51" s="229">
        <v>2</v>
      </c>
      <c r="BU51" s="229">
        <v>3</v>
      </c>
      <c r="BV51" s="229">
        <v>2</v>
      </c>
      <c r="BW51" s="229">
        <v>2</v>
      </c>
      <c r="BX51" s="229">
        <v>1</v>
      </c>
      <c r="BY51" s="229">
        <v>2</v>
      </c>
      <c r="BZ51" s="229">
        <v>2</v>
      </c>
      <c r="CA51" s="229">
        <v>2</v>
      </c>
      <c r="CB51" s="229">
        <v>1</v>
      </c>
      <c r="CC51" s="229">
        <v>2</v>
      </c>
      <c r="CD51" s="229">
        <v>4</v>
      </c>
      <c r="CE51" s="229">
        <v>2</v>
      </c>
      <c r="CF51" s="229">
        <v>1</v>
      </c>
      <c r="CG51" s="229">
        <v>2</v>
      </c>
      <c r="CH51" s="229">
        <v>2</v>
      </c>
      <c r="CI51" s="229">
        <v>1</v>
      </c>
      <c r="CJ51" s="229">
        <v>1</v>
      </c>
      <c r="CK51" s="229">
        <v>2</v>
      </c>
      <c r="CL51" s="229">
        <v>2</v>
      </c>
      <c r="CM51" s="229">
        <v>2</v>
      </c>
      <c r="CN51" s="229">
        <v>1</v>
      </c>
      <c r="CO51" s="229">
        <v>1</v>
      </c>
      <c r="CP51" s="229">
        <v>2</v>
      </c>
      <c r="CQ51" s="229">
        <v>2</v>
      </c>
      <c r="CR51" s="229">
        <v>1</v>
      </c>
      <c r="CS51" s="229">
        <v>2</v>
      </c>
      <c r="CT51" s="229">
        <v>2</v>
      </c>
      <c r="CU51" s="229">
        <v>1</v>
      </c>
      <c r="CV51" s="229">
        <v>2</v>
      </c>
      <c r="CW51" s="229">
        <v>3</v>
      </c>
      <c r="CX51" s="229">
        <v>2</v>
      </c>
      <c r="CY51" s="229">
        <v>4</v>
      </c>
      <c r="CZ51" s="229">
        <v>2</v>
      </c>
      <c r="DA51" s="229">
        <v>2</v>
      </c>
      <c r="DB51" s="229">
        <v>2</v>
      </c>
      <c r="DC51" s="229">
        <v>1</v>
      </c>
      <c r="DD51" s="229">
        <v>2</v>
      </c>
      <c r="DE51" s="229">
        <v>2</v>
      </c>
      <c r="DF51" s="229">
        <v>2</v>
      </c>
      <c r="DG51" s="229">
        <v>2</v>
      </c>
      <c r="DH51" s="229">
        <v>2</v>
      </c>
      <c r="DI51" s="229">
        <v>2</v>
      </c>
      <c r="DJ51" s="229">
        <v>2</v>
      </c>
      <c r="DK51" s="229">
        <v>2</v>
      </c>
      <c r="DL51" s="229">
        <v>2</v>
      </c>
      <c r="DM51" s="229">
        <v>1</v>
      </c>
      <c r="DN51" s="229">
        <v>2</v>
      </c>
      <c r="DO51" s="229">
        <v>1</v>
      </c>
      <c r="DP51" s="229">
        <v>3</v>
      </c>
      <c r="DQ51" s="229">
        <v>2</v>
      </c>
      <c r="DR51" s="229">
        <v>2</v>
      </c>
      <c r="DS51" s="229">
        <v>4</v>
      </c>
      <c r="DT51" s="229">
        <v>2</v>
      </c>
      <c r="DU51" s="229">
        <v>2</v>
      </c>
      <c r="DV51" s="229">
        <v>2</v>
      </c>
      <c r="DW51" s="229">
        <v>2</v>
      </c>
      <c r="DX51" s="229">
        <v>1</v>
      </c>
      <c r="DY51" s="229">
        <v>1</v>
      </c>
      <c r="DZ51" s="229">
        <v>3</v>
      </c>
      <c r="EA51" s="229">
        <v>1</v>
      </c>
      <c r="EB51" s="229">
        <v>1</v>
      </c>
      <c r="EC51" s="229">
        <v>2</v>
      </c>
      <c r="ED51" s="229">
        <v>2</v>
      </c>
      <c r="EE51" s="229">
        <v>3</v>
      </c>
      <c r="EF51" s="229">
        <v>2</v>
      </c>
      <c r="EG51" s="229">
        <v>3</v>
      </c>
      <c r="EH51" s="229">
        <v>3</v>
      </c>
      <c r="EI51" s="229">
        <v>2</v>
      </c>
      <c r="EJ51" s="229">
        <v>2</v>
      </c>
      <c r="EK51" s="229">
        <v>4</v>
      </c>
      <c r="EL51" s="229">
        <v>3</v>
      </c>
      <c r="EM51" s="229">
        <v>2</v>
      </c>
      <c r="EN51" s="229">
        <v>2</v>
      </c>
      <c r="EO51" s="229">
        <v>2</v>
      </c>
      <c r="EP51" s="229">
        <v>3</v>
      </c>
      <c r="EQ51" s="229">
        <v>4</v>
      </c>
      <c r="ER51" s="229">
        <v>2</v>
      </c>
      <c r="ES51" s="229">
        <v>2</v>
      </c>
      <c r="ET51" s="229">
        <v>1</v>
      </c>
      <c r="EU51" s="229">
        <v>0</v>
      </c>
      <c r="EV51" s="229">
        <v>0</v>
      </c>
      <c r="EW51" s="229">
        <v>2</v>
      </c>
      <c r="EX51" s="229">
        <v>1</v>
      </c>
      <c r="EY51" s="229">
        <v>0</v>
      </c>
      <c r="EZ51" s="229">
        <v>1</v>
      </c>
      <c r="FA51" s="229">
        <v>1</v>
      </c>
      <c r="FB51" s="229">
        <v>1</v>
      </c>
      <c r="FC51" s="229">
        <v>2</v>
      </c>
      <c r="FD51" s="229">
        <v>1</v>
      </c>
      <c r="FE51" s="229">
        <v>2</v>
      </c>
      <c r="FF51" s="229">
        <v>1</v>
      </c>
      <c r="FG51" s="229">
        <v>1</v>
      </c>
      <c r="FH51" s="229">
        <v>2</v>
      </c>
      <c r="FI51" s="229">
        <v>2</v>
      </c>
      <c r="FJ51" s="229">
        <v>2</v>
      </c>
      <c r="FK51" s="229">
        <v>2</v>
      </c>
      <c r="FL51" s="229">
        <v>1</v>
      </c>
      <c r="FM51" s="229">
        <v>1</v>
      </c>
      <c r="FN51" s="229">
        <v>2</v>
      </c>
      <c r="FO51" s="229">
        <v>3</v>
      </c>
      <c r="FP51" s="229">
        <v>2</v>
      </c>
      <c r="FQ51" s="236">
        <v>2</v>
      </c>
      <c r="FR51" s="236">
        <v>2</v>
      </c>
      <c r="FS51" s="236">
        <v>2</v>
      </c>
      <c r="FT51" s="236">
        <v>2</v>
      </c>
      <c r="FU51" s="236">
        <v>2</v>
      </c>
      <c r="FV51" s="236">
        <v>2</v>
      </c>
      <c r="FW51" s="236">
        <v>2</v>
      </c>
      <c r="FX51" s="236">
        <v>1</v>
      </c>
      <c r="FY51" s="236">
        <v>3</v>
      </c>
      <c r="FZ51" s="236">
        <v>1</v>
      </c>
      <c r="GA51" s="236">
        <v>2</v>
      </c>
      <c r="GB51" s="236">
        <v>2</v>
      </c>
      <c r="GC51" s="236">
        <v>2</v>
      </c>
      <c r="GD51" s="325">
        <f t="shared" si="0"/>
        <v>4</v>
      </c>
      <c r="GE51" s="325">
        <f t="shared" si="1"/>
        <v>4</v>
      </c>
      <c r="GF51" s="279">
        <f t="shared" si="2"/>
        <v>13</v>
      </c>
      <c r="GG51" s="279">
        <f t="shared" si="3"/>
        <v>20</v>
      </c>
      <c r="GH51" s="279">
        <f t="shared" si="4"/>
        <v>23</v>
      </c>
      <c r="GI51" s="226"/>
      <c r="GJ51" s="266"/>
    </row>
    <row r="52" spans="1:192">
      <c r="A52" s="169" t="str">
        <f>IF(I!$A$1=1,B52,C52)</f>
        <v>Інші ділові послуги</v>
      </c>
      <c r="B52" s="207" t="s">
        <v>95</v>
      </c>
      <c r="C52" s="207" t="s">
        <v>186</v>
      </c>
      <c r="D52" s="229">
        <v>101</v>
      </c>
      <c r="E52" s="229">
        <v>147</v>
      </c>
      <c r="F52" s="229">
        <v>139</v>
      </c>
      <c r="G52" s="229">
        <v>130</v>
      </c>
      <c r="H52" s="229">
        <v>115</v>
      </c>
      <c r="I52" s="229">
        <v>125</v>
      </c>
      <c r="J52" s="229">
        <v>146</v>
      </c>
      <c r="K52" s="229">
        <v>125</v>
      </c>
      <c r="L52" s="229">
        <v>126</v>
      </c>
      <c r="M52" s="229">
        <v>126</v>
      </c>
      <c r="N52" s="229">
        <v>161</v>
      </c>
      <c r="O52" s="229">
        <v>219</v>
      </c>
      <c r="P52" s="229">
        <v>89</v>
      </c>
      <c r="Q52" s="229">
        <v>138</v>
      </c>
      <c r="R52" s="229">
        <v>263</v>
      </c>
      <c r="S52" s="229">
        <v>126</v>
      </c>
      <c r="T52" s="229">
        <v>135</v>
      </c>
      <c r="U52" s="229">
        <v>145</v>
      </c>
      <c r="V52" s="229">
        <v>161</v>
      </c>
      <c r="W52" s="229">
        <v>161</v>
      </c>
      <c r="X52" s="229">
        <v>151</v>
      </c>
      <c r="Y52" s="229">
        <v>132</v>
      </c>
      <c r="Z52" s="229">
        <v>184</v>
      </c>
      <c r="AA52" s="229">
        <v>226</v>
      </c>
      <c r="AB52" s="229">
        <v>124</v>
      </c>
      <c r="AC52" s="229">
        <v>139</v>
      </c>
      <c r="AD52" s="229">
        <v>167</v>
      </c>
      <c r="AE52" s="229">
        <v>147</v>
      </c>
      <c r="AF52" s="229">
        <v>163</v>
      </c>
      <c r="AG52" s="229">
        <v>155</v>
      </c>
      <c r="AH52" s="229">
        <v>162</v>
      </c>
      <c r="AI52" s="229">
        <v>131</v>
      </c>
      <c r="AJ52" s="229">
        <v>144</v>
      </c>
      <c r="AK52" s="229">
        <v>154</v>
      </c>
      <c r="AL52" s="229">
        <v>208</v>
      </c>
      <c r="AM52" s="229">
        <v>199</v>
      </c>
      <c r="AN52" s="229">
        <v>139</v>
      </c>
      <c r="AO52" s="229">
        <v>145</v>
      </c>
      <c r="AP52" s="229">
        <v>171</v>
      </c>
      <c r="AQ52" s="229">
        <v>185</v>
      </c>
      <c r="AR52" s="229">
        <v>162</v>
      </c>
      <c r="AS52" s="229">
        <v>143</v>
      </c>
      <c r="AT52" s="229">
        <v>184</v>
      </c>
      <c r="AU52" s="229">
        <v>178</v>
      </c>
      <c r="AV52" s="229">
        <v>163</v>
      </c>
      <c r="AW52" s="229">
        <v>186</v>
      </c>
      <c r="AX52" s="229">
        <v>201</v>
      </c>
      <c r="AY52" s="229">
        <v>199</v>
      </c>
      <c r="AZ52" s="229">
        <v>165</v>
      </c>
      <c r="BA52" s="229">
        <v>120</v>
      </c>
      <c r="BB52" s="229">
        <v>131</v>
      </c>
      <c r="BC52" s="229">
        <v>130</v>
      </c>
      <c r="BD52" s="229">
        <v>143</v>
      </c>
      <c r="BE52" s="229">
        <v>127</v>
      </c>
      <c r="BF52" s="229">
        <v>185</v>
      </c>
      <c r="BG52" s="229">
        <v>109</v>
      </c>
      <c r="BH52" s="229">
        <v>102</v>
      </c>
      <c r="BI52" s="229">
        <v>83</v>
      </c>
      <c r="BJ52" s="229">
        <v>120</v>
      </c>
      <c r="BK52" s="229">
        <v>112</v>
      </c>
      <c r="BL52" s="229">
        <v>73</v>
      </c>
      <c r="BM52" s="229">
        <v>67</v>
      </c>
      <c r="BN52" s="229">
        <v>73</v>
      </c>
      <c r="BO52" s="229">
        <v>74</v>
      </c>
      <c r="BP52" s="229">
        <v>81</v>
      </c>
      <c r="BQ52" s="229">
        <v>100</v>
      </c>
      <c r="BR52" s="229">
        <v>115</v>
      </c>
      <c r="BS52" s="229">
        <v>91</v>
      </c>
      <c r="BT52" s="229">
        <v>96</v>
      </c>
      <c r="BU52" s="229">
        <v>96</v>
      </c>
      <c r="BV52" s="229">
        <v>97</v>
      </c>
      <c r="BW52" s="229">
        <v>169</v>
      </c>
      <c r="BX52" s="229">
        <v>56</v>
      </c>
      <c r="BY52" s="229">
        <v>72</v>
      </c>
      <c r="BZ52" s="229">
        <v>93</v>
      </c>
      <c r="CA52" s="229">
        <v>85</v>
      </c>
      <c r="CB52" s="229">
        <v>77</v>
      </c>
      <c r="CC52" s="229">
        <v>136</v>
      </c>
      <c r="CD52" s="229">
        <v>124</v>
      </c>
      <c r="CE52" s="229">
        <v>125</v>
      </c>
      <c r="CF52" s="229">
        <v>126</v>
      </c>
      <c r="CG52" s="229">
        <v>113</v>
      </c>
      <c r="CH52" s="229">
        <v>127</v>
      </c>
      <c r="CI52" s="229">
        <v>125</v>
      </c>
      <c r="CJ52" s="229">
        <v>97</v>
      </c>
      <c r="CK52" s="229">
        <v>77</v>
      </c>
      <c r="CL52" s="229">
        <v>88</v>
      </c>
      <c r="CM52" s="229">
        <v>104</v>
      </c>
      <c r="CN52" s="229">
        <v>80</v>
      </c>
      <c r="CO52" s="229">
        <v>110</v>
      </c>
      <c r="CP52" s="229">
        <v>113</v>
      </c>
      <c r="CQ52" s="229">
        <v>125</v>
      </c>
      <c r="CR52" s="229">
        <v>111</v>
      </c>
      <c r="CS52" s="229">
        <v>123</v>
      </c>
      <c r="CT52" s="229">
        <v>129</v>
      </c>
      <c r="CU52" s="229">
        <v>168</v>
      </c>
      <c r="CV52" s="229">
        <v>106</v>
      </c>
      <c r="CW52" s="229">
        <v>99</v>
      </c>
      <c r="CX52" s="229">
        <v>122</v>
      </c>
      <c r="CY52" s="229">
        <v>168</v>
      </c>
      <c r="CZ52" s="229">
        <v>111</v>
      </c>
      <c r="DA52" s="229">
        <v>143</v>
      </c>
      <c r="DB52" s="229">
        <v>160</v>
      </c>
      <c r="DC52" s="229">
        <v>129</v>
      </c>
      <c r="DD52" s="229">
        <v>124</v>
      </c>
      <c r="DE52" s="229">
        <v>141</v>
      </c>
      <c r="DF52" s="229">
        <v>126</v>
      </c>
      <c r="DG52" s="229">
        <v>191</v>
      </c>
      <c r="DH52" s="229">
        <v>114</v>
      </c>
      <c r="DI52" s="229">
        <v>96</v>
      </c>
      <c r="DJ52" s="229">
        <v>127</v>
      </c>
      <c r="DK52" s="229">
        <v>123</v>
      </c>
      <c r="DL52" s="229">
        <v>165</v>
      </c>
      <c r="DM52" s="229">
        <v>153</v>
      </c>
      <c r="DN52" s="229">
        <v>169</v>
      </c>
      <c r="DO52" s="229">
        <v>149</v>
      </c>
      <c r="DP52" s="229">
        <v>123</v>
      </c>
      <c r="DQ52" s="229">
        <v>133</v>
      </c>
      <c r="DR52" s="229">
        <v>96</v>
      </c>
      <c r="DS52" s="229">
        <v>173</v>
      </c>
      <c r="DT52" s="229">
        <v>124</v>
      </c>
      <c r="DU52" s="229">
        <v>110</v>
      </c>
      <c r="DV52" s="229">
        <v>93</v>
      </c>
      <c r="DW52" s="229">
        <v>74</v>
      </c>
      <c r="DX52" s="229">
        <v>72</v>
      </c>
      <c r="DY52" s="229">
        <v>110</v>
      </c>
      <c r="DZ52" s="229">
        <v>131</v>
      </c>
      <c r="EA52" s="229">
        <v>93</v>
      </c>
      <c r="EB52" s="229">
        <v>134</v>
      </c>
      <c r="EC52" s="229">
        <v>96</v>
      </c>
      <c r="ED52" s="229">
        <v>112</v>
      </c>
      <c r="EE52" s="229">
        <v>190</v>
      </c>
      <c r="EF52" s="229">
        <v>92</v>
      </c>
      <c r="EG52" s="229">
        <v>116</v>
      </c>
      <c r="EH52" s="229">
        <v>124</v>
      </c>
      <c r="EI52" s="229">
        <v>123</v>
      </c>
      <c r="EJ52" s="229">
        <v>90</v>
      </c>
      <c r="EK52" s="229">
        <v>135</v>
      </c>
      <c r="EL52" s="229">
        <v>157</v>
      </c>
      <c r="EM52" s="229">
        <v>122</v>
      </c>
      <c r="EN52" s="229">
        <v>134</v>
      </c>
      <c r="EO52" s="229">
        <v>129</v>
      </c>
      <c r="EP52" s="229">
        <v>134</v>
      </c>
      <c r="EQ52" s="229">
        <v>232</v>
      </c>
      <c r="ER52" s="229">
        <v>104</v>
      </c>
      <c r="ES52" s="229">
        <v>195</v>
      </c>
      <c r="ET52" s="229">
        <v>3</v>
      </c>
      <c r="EU52" s="229">
        <v>21</v>
      </c>
      <c r="EV52" s="229">
        <v>26</v>
      </c>
      <c r="EW52" s="229">
        <v>41</v>
      </c>
      <c r="EX52" s="229">
        <v>48</v>
      </c>
      <c r="EY52" s="229">
        <v>50</v>
      </c>
      <c r="EZ52" s="229">
        <v>32</v>
      </c>
      <c r="FA52" s="229">
        <v>33</v>
      </c>
      <c r="FB52" s="229">
        <v>59</v>
      </c>
      <c r="FC52" s="229">
        <v>99</v>
      </c>
      <c r="FD52" s="229">
        <v>48</v>
      </c>
      <c r="FE52" s="229">
        <v>49</v>
      </c>
      <c r="FF52" s="229">
        <v>71</v>
      </c>
      <c r="FG52" s="229">
        <v>52</v>
      </c>
      <c r="FH52" s="229">
        <v>57</v>
      </c>
      <c r="FI52" s="229">
        <v>57</v>
      </c>
      <c r="FJ52" s="229">
        <v>71</v>
      </c>
      <c r="FK52" s="229">
        <v>71</v>
      </c>
      <c r="FL52" s="229">
        <v>61</v>
      </c>
      <c r="FM52" s="229">
        <v>70</v>
      </c>
      <c r="FN52" s="229">
        <v>71</v>
      </c>
      <c r="FO52" s="229">
        <v>111</v>
      </c>
      <c r="FP52" s="229">
        <v>66</v>
      </c>
      <c r="FQ52" s="236">
        <v>69</v>
      </c>
      <c r="FR52" s="236">
        <v>65</v>
      </c>
      <c r="FS52" s="236">
        <v>113</v>
      </c>
      <c r="FT52" s="236">
        <v>135</v>
      </c>
      <c r="FU52" s="236">
        <v>140</v>
      </c>
      <c r="FV52" s="236">
        <v>133</v>
      </c>
      <c r="FW52" s="236">
        <v>127</v>
      </c>
      <c r="FX52" s="236">
        <v>126</v>
      </c>
      <c r="FY52" s="236">
        <v>160</v>
      </c>
      <c r="FZ52" s="236">
        <v>165</v>
      </c>
      <c r="GA52" s="236">
        <v>158</v>
      </c>
      <c r="GB52" s="236">
        <v>142</v>
      </c>
      <c r="GC52" s="236">
        <v>85</v>
      </c>
      <c r="GD52" s="325">
        <f t="shared" si="0"/>
        <v>135</v>
      </c>
      <c r="GE52" s="325">
        <f t="shared" si="1"/>
        <v>227</v>
      </c>
      <c r="GF52" s="279">
        <f t="shared" si="2"/>
        <v>711</v>
      </c>
      <c r="GG52" s="279">
        <f t="shared" si="3"/>
        <v>789</v>
      </c>
      <c r="GH52" s="279">
        <f t="shared" si="4"/>
        <v>1457</v>
      </c>
      <c r="GI52" s="226"/>
      <c r="GJ52" s="266"/>
    </row>
    <row r="53" spans="1:192" s="117" customFormat="1" ht="25.5">
      <c r="A53" s="177" t="str">
        <f>IF(I!$A$1=1,B53,C53)</f>
        <v>Науково-дослідні та дослідно-конструкторські послуги</v>
      </c>
      <c r="B53" s="215" t="s">
        <v>96</v>
      </c>
      <c r="C53" s="215" t="s">
        <v>187</v>
      </c>
      <c r="D53" s="279">
        <v>8</v>
      </c>
      <c r="E53" s="279">
        <v>26</v>
      </c>
      <c r="F53" s="279">
        <v>16</v>
      </c>
      <c r="G53" s="279">
        <v>12</v>
      </c>
      <c r="H53" s="279">
        <v>11</v>
      </c>
      <c r="I53" s="279">
        <v>13</v>
      </c>
      <c r="J53" s="279">
        <v>11</v>
      </c>
      <c r="K53" s="279">
        <v>10</v>
      </c>
      <c r="L53" s="279">
        <v>11</v>
      </c>
      <c r="M53" s="279">
        <v>16</v>
      </c>
      <c r="N53" s="279">
        <v>10</v>
      </c>
      <c r="O53" s="279">
        <v>23</v>
      </c>
      <c r="P53" s="279">
        <v>8</v>
      </c>
      <c r="Q53" s="279">
        <v>19</v>
      </c>
      <c r="R53" s="279">
        <v>16</v>
      </c>
      <c r="S53" s="279">
        <v>9</v>
      </c>
      <c r="T53" s="279">
        <v>8</v>
      </c>
      <c r="U53" s="279">
        <v>12</v>
      </c>
      <c r="V53" s="279">
        <v>23</v>
      </c>
      <c r="W53" s="279">
        <v>10</v>
      </c>
      <c r="X53" s="279">
        <v>11</v>
      </c>
      <c r="Y53" s="279">
        <v>16</v>
      </c>
      <c r="Z53" s="279">
        <v>11</v>
      </c>
      <c r="AA53" s="279">
        <v>29</v>
      </c>
      <c r="AB53" s="279">
        <v>12</v>
      </c>
      <c r="AC53" s="279">
        <v>17</v>
      </c>
      <c r="AD53" s="279">
        <v>16</v>
      </c>
      <c r="AE53" s="279">
        <v>18</v>
      </c>
      <c r="AF53" s="279">
        <v>12</v>
      </c>
      <c r="AG53" s="279">
        <v>9</v>
      </c>
      <c r="AH53" s="279">
        <v>12</v>
      </c>
      <c r="AI53" s="279">
        <v>10</v>
      </c>
      <c r="AJ53" s="279">
        <v>13</v>
      </c>
      <c r="AK53" s="279">
        <v>15</v>
      </c>
      <c r="AL53" s="279">
        <v>12</v>
      </c>
      <c r="AM53" s="279">
        <v>20</v>
      </c>
      <c r="AN53" s="279">
        <v>18</v>
      </c>
      <c r="AO53" s="279">
        <v>14</v>
      </c>
      <c r="AP53" s="279">
        <v>19</v>
      </c>
      <c r="AQ53" s="279">
        <v>14</v>
      </c>
      <c r="AR53" s="279">
        <v>8</v>
      </c>
      <c r="AS53" s="279">
        <v>9</v>
      </c>
      <c r="AT53" s="279">
        <v>17</v>
      </c>
      <c r="AU53" s="279">
        <v>11</v>
      </c>
      <c r="AV53" s="279">
        <v>7</v>
      </c>
      <c r="AW53" s="279">
        <v>12</v>
      </c>
      <c r="AX53" s="279">
        <v>8</v>
      </c>
      <c r="AY53" s="279">
        <v>12</v>
      </c>
      <c r="AZ53" s="279">
        <v>10</v>
      </c>
      <c r="BA53" s="279">
        <v>7</v>
      </c>
      <c r="BB53" s="279">
        <v>8</v>
      </c>
      <c r="BC53" s="279">
        <v>6</v>
      </c>
      <c r="BD53" s="279">
        <v>6</v>
      </c>
      <c r="BE53" s="279">
        <v>8</v>
      </c>
      <c r="BF53" s="279">
        <v>11</v>
      </c>
      <c r="BG53" s="279">
        <v>11</v>
      </c>
      <c r="BH53" s="279">
        <v>8</v>
      </c>
      <c r="BI53" s="279">
        <v>5</v>
      </c>
      <c r="BJ53" s="279">
        <v>4</v>
      </c>
      <c r="BK53" s="279">
        <v>5</v>
      </c>
      <c r="BL53" s="279">
        <v>2</v>
      </c>
      <c r="BM53" s="279">
        <v>2</v>
      </c>
      <c r="BN53" s="279">
        <v>2</v>
      </c>
      <c r="BO53" s="279">
        <v>3</v>
      </c>
      <c r="BP53" s="279">
        <v>3</v>
      </c>
      <c r="BQ53" s="279">
        <v>2</v>
      </c>
      <c r="BR53" s="279">
        <v>2</v>
      </c>
      <c r="BS53" s="279">
        <v>2</v>
      </c>
      <c r="BT53" s="279">
        <v>2</v>
      </c>
      <c r="BU53" s="279">
        <v>2</v>
      </c>
      <c r="BV53" s="279">
        <v>3</v>
      </c>
      <c r="BW53" s="279">
        <v>7</v>
      </c>
      <c r="BX53" s="279">
        <v>2</v>
      </c>
      <c r="BY53" s="279">
        <v>3</v>
      </c>
      <c r="BZ53" s="279">
        <v>5</v>
      </c>
      <c r="CA53" s="279">
        <v>1</v>
      </c>
      <c r="CB53" s="279">
        <v>5</v>
      </c>
      <c r="CC53" s="279">
        <v>10</v>
      </c>
      <c r="CD53" s="279">
        <v>4</v>
      </c>
      <c r="CE53" s="279">
        <v>2</v>
      </c>
      <c r="CF53" s="279">
        <v>5</v>
      </c>
      <c r="CG53" s="279">
        <v>5</v>
      </c>
      <c r="CH53" s="279">
        <v>7</v>
      </c>
      <c r="CI53" s="279">
        <v>8</v>
      </c>
      <c r="CJ53" s="279">
        <v>5</v>
      </c>
      <c r="CK53" s="279">
        <v>2</v>
      </c>
      <c r="CL53" s="279">
        <v>2</v>
      </c>
      <c r="CM53" s="279">
        <v>8</v>
      </c>
      <c r="CN53" s="279">
        <v>5</v>
      </c>
      <c r="CO53" s="279">
        <v>4</v>
      </c>
      <c r="CP53" s="279">
        <v>6</v>
      </c>
      <c r="CQ53" s="279">
        <v>13</v>
      </c>
      <c r="CR53" s="279">
        <v>5</v>
      </c>
      <c r="CS53" s="279">
        <v>3</v>
      </c>
      <c r="CT53" s="279">
        <v>6</v>
      </c>
      <c r="CU53" s="279">
        <v>11</v>
      </c>
      <c r="CV53" s="279">
        <v>4</v>
      </c>
      <c r="CW53" s="279">
        <v>2</v>
      </c>
      <c r="CX53" s="279">
        <v>7</v>
      </c>
      <c r="CY53" s="279">
        <v>6</v>
      </c>
      <c r="CZ53" s="279">
        <v>5</v>
      </c>
      <c r="DA53" s="279">
        <v>3</v>
      </c>
      <c r="DB53" s="279">
        <v>12</v>
      </c>
      <c r="DC53" s="279">
        <v>2</v>
      </c>
      <c r="DD53" s="279">
        <v>10</v>
      </c>
      <c r="DE53" s="279">
        <v>7</v>
      </c>
      <c r="DF53" s="279">
        <v>3</v>
      </c>
      <c r="DG53" s="279">
        <v>12</v>
      </c>
      <c r="DH53" s="279">
        <v>7</v>
      </c>
      <c r="DI53" s="279">
        <v>3</v>
      </c>
      <c r="DJ53" s="279">
        <v>6</v>
      </c>
      <c r="DK53" s="279">
        <v>5</v>
      </c>
      <c r="DL53" s="279">
        <v>5</v>
      </c>
      <c r="DM53" s="279">
        <v>6</v>
      </c>
      <c r="DN53" s="279">
        <v>4</v>
      </c>
      <c r="DO53" s="279">
        <v>4</v>
      </c>
      <c r="DP53" s="279">
        <v>4</v>
      </c>
      <c r="DQ53" s="279">
        <v>8</v>
      </c>
      <c r="DR53" s="279">
        <v>4</v>
      </c>
      <c r="DS53" s="279">
        <v>3</v>
      </c>
      <c r="DT53" s="279">
        <v>3</v>
      </c>
      <c r="DU53" s="279">
        <v>3</v>
      </c>
      <c r="DV53" s="279">
        <v>3</v>
      </c>
      <c r="DW53" s="279">
        <v>3</v>
      </c>
      <c r="DX53" s="279">
        <v>3</v>
      </c>
      <c r="DY53" s="279">
        <v>2</v>
      </c>
      <c r="DZ53" s="279">
        <v>4</v>
      </c>
      <c r="EA53" s="279">
        <v>1</v>
      </c>
      <c r="EB53" s="279">
        <v>2</v>
      </c>
      <c r="EC53" s="279">
        <v>2</v>
      </c>
      <c r="ED53" s="279">
        <v>15</v>
      </c>
      <c r="EE53" s="279">
        <v>4</v>
      </c>
      <c r="EF53" s="279">
        <v>4</v>
      </c>
      <c r="EG53" s="279">
        <v>4</v>
      </c>
      <c r="EH53" s="279">
        <v>3</v>
      </c>
      <c r="EI53" s="279">
        <v>4</v>
      </c>
      <c r="EJ53" s="279">
        <v>3</v>
      </c>
      <c r="EK53" s="279">
        <v>1</v>
      </c>
      <c r="EL53" s="279">
        <v>3</v>
      </c>
      <c r="EM53" s="279">
        <v>3</v>
      </c>
      <c r="EN53" s="279">
        <v>3</v>
      </c>
      <c r="EO53" s="279">
        <v>4</v>
      </c>
      <c r="EP53" s="279">
        <v>5</v>
      </c>
      <c r="EQ53" s="279">
        <v>7</v>
      </c>
      <c r="ER53" s="279">
        <v>3</v>
      </c>
      <c r="ES53" s="279">
        <v>7</v>
      </c>
      <c r="ET53" s="279">
        <v>0</v>
      </c>
      <c r="EU53" s="279">
        <v>0</v>
      </c>
      <c r="EV53" s="279">
        <v>0</v>
      </c>
      <c r="EW53" s="279">
        <v>4</v>
      </c>
      <c r="EX53" s="279">
        <v>1</v>
      </c>
      <c r="EY53" s="279">
        <v>1</v>
      </c>
      <c r="EZ53" s="279">
        <v>2</v>
      </c>
      <c r="FA53" s="279">
        <v>2</v>
      </c>
      <c r="FB53" s="279">
        <v>2</v>
      </c>
      <c r="FC53" s="279">
        <v>2</v>
      </c>
      <c r="FD53" s="279">
        <v>4</v>
      </c>
      <c r="FE53" s="279">
        <v>4</v>
      </c>
      <c r="FF53" s="279">
        <v>6</v>
      </c>
      <c r="FG53" s="279">
        <v>1</v>
      </c>
      <c r="FH53" s="279">
        <v>2</v>
      </c>
      <c r="FI53" s="279">
        <v>2</v>
      </c>
      <c r="FJ53" s="279">
        <v>1</v>
      </c>
      <c r="FK53" s="279">
        <v>1</v>
      </c>
      <c r="FL53" s="279">
        <v>2</v>
      </c>
      <c r="FM53" s="279">
        <v>1</v>
      </c>
      <c r="FN53" s="279">
        <v>2</v>
      </c>
      <c r="FO53" s="279">
        <v>4</v>
      </c>
      <c r="FP53" s="279">
        <v>8</v>
      </c>
      <c r="FQ53" s="278">
        <v>4</v>
      </c>
      <c r="FR53" s="278">
        <v>3</v>
      </c>
      <c r="FS53" s="278">
        <v>2</v>
      </c>
      <c r="FT53" s="278">
        <v>2</v>
      </c>
      <c r="FU53" s="278">
        <v>2</v>
      </c>
      <c r="FV53" s="278">
        <v>1</v>
      </c>
      <c r="FW53" s="278">
        <v>1</v>
      </c>
      <c r="FX53" s="278">
        <v>2</v>
      </c>
      <c r="FY53" s="278">
        <v>2</v>
      </c>
      <c r="FZ53" s="278">
        <v>2</v>
      </c>
      <c r="GA53" s="278">
        <v>3</v>
      </c>
      <c r="GB53" s="278">
        <v>2</v>
      </c>
      <c r="GC53" s="278">
        <v>1</v>
      </c>
      <c r="GD53" s="325">
        <f t="shared" si="0"/>
        <v>12</v>
      </c>
      <c r="GE53" s="325">
        <f t="shared" si="1"/>
        <v>3</v>
      </c>
      <c r="GF53" s="279">
        <f t="shared" si="2"/>
        <v>24</v>
      </c>
      <c r="GG53" s="279">
        <f t="shared" si="3"/>
        <v>30</v>
      </c>
      <c r="GH53" s="279">
        <f t="shared" si="4"/>
        <v>32</v>
      </c>
      <c r="GI53" s="226"/>
      <c r="GJ53" s="266"/>
    </row>
    <row r="54" spans="1:192" s="117" customFormat="1" ht="25.5">
      <c r="A54" s="177" t="str">
        <f>IF(I!$A$1=1,B54,C54)</f>
        <v>Професійні послуги та консультаційні послуги з управління</v>
      </c>
      <c r="B54" s="215" t="s">
        <v>97</v>
      </c>
      <c r="C54" s="215" t="s">
        <v>188</v>
      </c>
      <c r="D54" s="279">
        <v>40</v>
      </c>
      <c r="E54" s="279">
        <v>61</v>
      </c>
      <c r="F54" s="279">
        <v>54</v>
      </c>
      <c r="G54" s="279">
        <v>54</v>
      </c>
      <c r="H54" s="279">
        <v>43</v>
      </c>
      <c r="I54" s="279">
        <v>38</v>
      </c>
      <c r="J54" s="279">
        <v>61</v>
      </c>
      <c r="K54" s="279">
        <v>40</v>
      </c>
      <c r="L54" s="279">
        <v>41</v>
      </c>
      <c r="M54" s="279">
        <v>40</v>
      </c>
      <c r="N54" s="279">
        <v>52</v>
      </c>
      <c r="O54" s="279">
        <v>94</v>
      </c>
      <c r="P54" s="279">
        <v>36</v>
      </c>
      <c r="Q54" s="279">
        <v>48</v>
      </c>
      <c r="R54" s="279">
        <v>63</v>
      </c>
      <c r="S54" s="279">
        <v>54</v>
      </c>
      <c r="T54" s="279">
        <v>47</v>
      </c>
      <c r="U54" s="279">
        <v>72</v>
      </c>
      <c r="V54" s="279">
        <v>42</v>
      </c>
      <c r="W54" s="279">
        <v>42</v>
      </c>
      <c r="X54" s="279">
        <v>61</v>
      </c>
      <c r="Y54" s="279">
        <v>43</v>
      </c>
      <c r="Z54" s="279">
        <v>52</v>
      </c>
      <c r="AA54" s="279">
        <v>69</v>
      </c>
      <c r="AB54" s="279">
        <v>45</v>
      </c>
      <c r="AC54" s="279">
        <v>47</v>
      </c>
      <c r="AD54" s="279">
        <v>45</v>
      </c>
      <c r="AE54" s="279">
        <v>53</v>
      </c>
      <c r="AF54" s="279">
        <v>55</v>
      </c>
      <c r="AG54" s="279">
        <v>54</v>
      </c>
      <c r="AH54" s="279">
        <v>52</v>
      </c>
      <c r="AI54" s="279">
        <v>40</v>
      </c>
      <c r="AJ54" s="279">
        <v>53</v>
      </c>
      <c r="AK54" s="279">
        <v>37</v>
      </c>
      <c r="AL54" s="279">
        <v>72</v>
      </c>
      <c r="AM54" s="279">
        <v>65</v>
      </c>
      <c r="AN54" s="279">
        <v>51</v>
      </c>
      <c r="AO54" s="279">
        <v>43</v>
      </c>
      <c r="AP54" s="279">
        <v>59</v>
      </c>
      <c r="AQ54" s="279">
        <v>61</v>
      </c>
      <c r="AR54" s="279">
        <v>47</v>
      </c>
      <c r="AS54" s="279">
        <v>47</v>
      </c>
      <c r="AT54" s="279">
        <v>62</v>
      </c>
      <c r="AU54" s="279">
        <v>47</v>
      </c>
      <c r="AV54" s="279">
        <v>50</v>
      </c>
      <c r="AW54" s="279">
        <v>47</v>
      </c>
      <c r="AX54" s="279">
        <v>58</v>
      </c>
      <c r="AY54" s="279">
        <v>60</v>
      </c>
      <c r="AZ54" s="279">
        <v>54</v>
      </c>
      <c r="BA54" s="279">
        <v>31</v>
      </c>
      <c r="BB54" s="279">
        <v>45</v>
      </c>
      <c r="BC54" s="279">
        <v>44</v>
      </c>
      <c r="BD54" s="279">
        <v>42</v>
      </c>
      <c r="BE54" s="279">
        <v>43</v>
      </c>
      <c r="BF54" s="279">
        <v>43</v>
      </c>
      <c r="BG54" s="279">
        <v>32</v>
      </c>
      <c r="BH54" s="279">
        <v>29</v>
      </c>
      <c r="BI54" s="279">
        <v>15</v>
      </c>
      <c r="BJ54" s="279">
        <v>32</v>
      </c>
      <c r="BK54" s="279">
        <v>43</v>
      </c>
      <c r="BL54" s="279">
        <v>21</v>
      </c>
      <c r="BM54" s="279">
        <v>24</v>
      </c>
      <c r="BN54" s="279">
        <v>25</v>
      </c>
      <c r="BO54" s="279">
        <v>25</v>
      </c>
      <c r="BP54" s="279">
        <v>26</v>
      </c>
      <c r="BQ54" s="279">
        <v>31</v>
      </c>
      <c r="BR54" s="279">
        <v>33</v>
      </c>
      <c r="BS54" s="279">
        <v>30</v>
      </c>
      <c r="BT54" s="279">
        <v>27</v>
      </c>
      <c r="BU54" s="279">
        <v>25</v>
      </c>
      <c r="BV54" s="279">
        <v>39</v>
      </c>
      <c r="BW54" s="279">
        <v>69</v>
      </c>
      <c r="BX54" s="279">
        <v>13</v>
      </c>
      <c r="BY54" s="279">
        <v>22</v>
      </c>
      <c r="BZ54" s="279">
        <v>26</v>
      </c>
      <c r="CA54" s="279">
        <v>25</v>
      </c>
      <c r="CB54" s="279">
        <v>21</v>
      </c>
      <c r="CC54" s="279">
        <v>52</v>
      </c>
      <c r="CD54" s="279">
        <v>45</v>
      </c>
      <c r="CE54" s="279">
        <v>31</v>
      </c>
      <c r="CF54" s="279">
        <v>43</v>
      </c>
      <c r="CG54" s="279">
        <v>34</v>
      </c>
      <c r="CH54" s="279">
        <v>38</v>
      </c>
      <c r="CI54" s="279">
        <v>50</v>
      </c>
      <c r="CJ54" s="279">
        <v>44</v>
      </c>
      <c r="CK54" s="279">
        <v>25</v>
      </c>
      <c r="CL54" s="279">
        <v>22</v>
      </c>
      <c r="CM54" s="279">
        <v>23</v>
      </c>
      <c r="CN54" s="279">
        <v>20</v>
      </c>
      <c r="CO54" s="279">
        <v>32</v>
      </c>
      <c r="CP54" s="279">
        <v>19</v>
      </c>
      <c r="CQ54" s="279">
        <v>48</v>
      </c>
      <c r="CR54" s="279">
        <v>34</v>
      </c>
      <c r="CS54" s="279">
        <v>42</v>
      </c>
      <c r="CT54" s="279">
        <v>41</v>
      </c>
      <c r="CU54" s="279">
        <v>87</v>
      </c>
      <c r="CV54" s="279">
        <v>39</v>
      </c>
      <c r="CW54" s="279">
        <v>28</v>
      </c>
      <c r="CX54" s="279">
        <v>34</v>
      </c>
      <c r="CY54" s="279">
        <v>57</v>
      </c>
      <c r="CZ54" s="279">
        <v>29</v>
      </c>
      <c r="DA54" s="279">
        <v>64</v>
      </c>
      <c r="DB54" s="279">
        <v>56</v>
      </c>
      <c r="DC54" s="279">
        <v>45</v>
      </c>
      <c r="DD54" s="279">
        <v>28</v>
      </c>
      <c r="DE54" s="279">
        <v>31</v>
      </c>
      <c r="DF54" s="279">
        <v>33</v>
      </c>
      <c r="DG54" s="279">
        <v>97</v>
      </c>
      <c r="DH54" s="279">
        <v>29</v>
      </c>
      <c r="DI54" s="279">
        <v>31</v>
      </c>
      <c r="DJ54" s="279">
        <v>40</v>
      </c>
      <c r="DK54" s="279">
        <v>36</v>
      </c>
      <c r="DL54" s="279">
        <v>50</v>
      </c>
      <c r="DM54" s="279">
        <v>56</v>
      </c>
      <c r="DN54" s="279">
        <v>43</v>
      </c>
      <c r="DO54" s="279">
        <v>46</v>
      </c>
      <c r="DP54" s="279">
        <v>31</v>
      </c>
      <c r="DQ54" s="279">
        <v>32</v>
      </c>
      <c r="DR54" s="279">
        <v>19</v>
      </c>
      <c r="DS54" s="279">
        <v>78</v>
      </c>
      <c r="DT54" s="279">
        <v>41</v>
      </c>
      <c r="DU54" s="279">
        <v>41</v>
      </c>
      <c r="DV54" s="279">
        <v>46</v>
      </c>
      <c r="DW54" s="279">
        <v>33</v>
      </c>
      <c r="DX54" s="279">
        <v>33</v>
      </c>
      <c r="DY54" s="279">
        <v>70</v>
      </c>
      <c r="DZ54" s="279">
        <v>60</v>
      </c>
      <c r="EA54" s="279">
        <v>41</v>
      </c>
      <c r="EB54" s="279">
        <v>75</v>
      </c>
      <c r="EC54" s="279">
        <v>49</v>
      </c>
      <c r="ED54" s="279">
        <v>47</v>
      </c>
      <c r="EE54" s="279">
        <v>111</v>
      </c>
      <c r="EF54" s="279">
        <v>47</v>
      </c>
      <c r="EG54" s="279">
        <v>66</v>
      </c>
      <c r="EH54" s="279">
        <v>57</v>
      </c>
      <c r="EI54" s="279">
        <v>66</v>
      </c>
      <c r="EJ54" s="279">
        <v>30</v>
      </c>
      <c r="EK54" s="279">
        <v>64</v>
      </c>
      <c r="EL54" s="279">
        <v>56</v>
      </c>
      <c r="EM54" s="279">
        <v>51</v>
      </c>
      <c r="EN54" s="279">
        <v>53</v>
      </c>
      <c r="EO54" s="279">
        <v>61</v>
      </c>
      <c r="EP54" s="279">
        <v>59</v>
      </c>
      <c r="EQ54" s="279">
        <v>123</v>
      </c>
      <c r="ER54" s="279">
        <v>46</v>
      </c>
      <c r="ES54" s="279">
        <v>144</v>
      </c>
      <c r="ET54" s="279">
        <v>2</v>
      </c>
      <c r="EU54" s="279">
        <v>17</v>
      </c>
      <c r="EV54" s="279">
        <v>20</v>
      </c>
      <c r="EW54" s="279">
        <v>21</v>
      </c>
      <c r="EX54" s="279">
        <v>27</v>
      </c>
      <c r="EY54" s="279">
        <v>29</v>
      </c>
      <c r="EZ54" s="279">
        <v>11</v>
      </c>
      <c r="FA54" s="279">
        <v>15</v>
      </c>
      <c r="FB54" s="279">
        <v>33</v>
      </c>
      <c r="FC54" s="279">
        <v>66</v>
      </c>
      <c r="FD54" s="279">
        <v>21</v>
      </c>
      <c r="FE54" s="279">
        <v>24</v>
      </c>
      <c r="FF54" s="279">
        <v>41</v>
      </c>
      <c r="FG54" s="279">
        <v>33</v>
      </c>
      <c r="FH54" s="279">
        <v>36</v>
      </c>
      <c r="FI54" s="279">
        <v>29</v>
      </c>
      <c r="FJ54" s="279">
        <v>42</v>
      </c>
      <c r="FK54" s="279">
        <v>45</v>
      </c>
      <c r="FL54" s="279">
        <v>32</v>
      </c>
      <c r="FM54" s="279">
        <v>39</v>
      </c>
      <c r="FN54" s="279">
        <v>41</v>
      </c>
      <c r="FO54" s="279">
        <v>66</v>
      </c>
      <c r="FP54" s="279">
        <v>31</v>
      </c>
      <c r="FQ54" s="278">
        <v>40</v>
      </c>
      <c r="FR54" s="278">
        <v>36</v>
      </c>
      <c r="FS54" s="278">
        <v>80</v>
      </c>
      <c r="FT54" s="278">
        <v>80</v>
      </c>
      <c r="FU54" s="278">
        <v>80</v>
      </c>
      <c r="FV54" s="278">
        <v>85</v>
      </c>
      <c r="FW54" s="278">
        <v>85</v>
      </c>
      <c r="FX54" s="278">
        <v>85</v>
      </c>
      <c r="FY54" s="278">
        <v>105</v>
      </c>
      <c r="FZ54" s="278">
        <v>105</v>
      </c>
      <c r="GA54" s="278">
        <v>105</v>
      </c>
      <c r="GB54" s="278">
        <v>108</v>
      </c>
      <c r="GC54" s="278">
        <v>53</v>
      </c>
      <c r="GD54" s="325">
        <f t="shared" si="0"/>
        <v>71</v>
      </c>
      <c r="GE54" s="325">
        <f t="shared" si="1"/>
        <v>161</v>
      </c>
      <c r="GF54" s="279">
        <f t="shared" si="2"/>
        <v>431</v>
      </c>
      <c r="GG54" s="279">
        <f t="shared" si="3"/>
        <v>449</v>
      </c>
      <c r="GH54" s="279">
        <f t="shared" si="4"/>
        <v>917</v>
      </c>
      <c r="GI54" s="226"/>
      <c r="GJ54" s="266"/>
    </row>
    <row r="55" spans="1:192" s="117" customFormat="1" ht="25.5">
      <c r="A55" s="177" t="str">
        <f>IF(I!$A$1=1,B55,C55)</f>
        <v>Технічні послуги, послуги з торгівлі та інші ділові послуги</v>
      </c>
      <c r="B55" s="215" t="s">
        <v>98</v>
      </c>
      <c r="C55" s="215" t="s">
        <v>189</v>
      </c>
      <c r="D55" s="279">
        <v>53</v>
      </c>
      <c r="E55" s="279">
        <v>60</v>
      </c>
      <c r="F55" s="279">
        <v>69</v>
      </c>
      <c r="G55" s="279">
        <v>64</v>
      </c>
      <c r="H55" s="279">
        <v>61</v>
      </c>
      <c r="I55" s="279">
        <v>74</v>
      </c>
      <c r="J55" s="279">
        <v>74</v>
      </c>
      <c r="K55" s="279">
        <v>75</v>
      </c>
      <c r="L55" s="279">
        <v>74</v>
      </c>
      <c r="M55" s="279">
        <v>70</v>
      </c>
      <c r="N55" s="279">
        <v>99</v>
      </c>
      <c r="O55" s="279">
        <v>102</v>
      </c>
      <c r="P55" s="279">
        <v>45</v>
      </c>
      <c r="Q55" s="279">
        <v>71</v>
      </c>
      <c r="R55" s="279">
        <v>184</v>
      </c>
      <c r="S55" s="279">
        <v>63</v>
      </c>
      <c r="T55" s="279">
        <v>80</v>
      </c>
      <c r="U55" s="279">
        <v>61</v>
      </c>
      <c r="V55" s="279">
        <v>96</v>
      </c>
      <c r="W55" s="279">
        <v>109</v>
      </c>
      <c r="X55" s="279">
        <v>79</v>
      </c>
      <c r="Y55" s="279">
        <v>73</v>
      </c>
      <c r="Z55" s="279">
        <v>121</v>
      </c>
      <c r="AA55" s="279">
        <v>128</v>
      </c>
      <c r="AB55" s="279">
        <v>67</v>
      </c>
      <c r="AC55" s="279">
        <v>75</v>
      </c>
      <c r="AD55" s="279">
        <v>106</v>
      </c>
      <c r="AE55" s="279">
        <v>76</v>
      </c>
      <c r="AF55" s="279">
        <v>96</v>
      </c>
      <c r="AG55" s="279">
        <v>92</v>
      </c>
      <c r="AH55" s="279">
        <v>98</v>
      </c>
      <c r="AI55" s="279">
        <v>81</v>
      </c>
      <c r="AJ55" s="279">
        <v>78</v>
      </c>
      <c r="AK55" s="279">
        <v>102</v>
      </c>
      <c r="AL55" s="279">
        <v>124</v>
      </c>
      <c r="AM55" s="279">
        <v>114</v>
      </c>
      <c r="AN55" s="279">
        <v>70</v>
      </c>
      <c r="AO55" s="279">
        <v>88</v>
      </c>
      <c r="AP55" s="279">
        <v>93</v>
      </c>
      <c r="AQ55" s="279">
        <v>110</v>
      </c>
      <c r="AR55" s="279">
        <v>107</v>
      </c>
      <c r="AS55" s="279">
        <v>87</v>
      </c>
      <c r="AT55" s="279">
        <v>105</v>
      </c>
      <c r="AU55" s="279">
        <v>120</v>
      </c>
      <c r="AV55" s="279">
        <v>106</v>
      </c>
      <c r="AW55" s="279">
        <v>127</v>
      </c>
      <c r="AX55" s="279">
        <v>135</v>
      </c>
      <c r="AY55" s="279">
        <v>127</v>
      </c>
      <c r="AZ55" s="279">
        <v>101</v>
      </c>
      <c r="BA55" s="279">
        <v>82</v>
      </c>
      <c r="BB55" s="279">
        <v>78</v>
      </c>
      <c r="BC55" s="279">
        <v>80</v>
      </c>
      <c r="BD55" s="279">
        <v>95</v>
      </c>
      <c r="BE55" s="279">
        <v>76</v>
      </c>
      <c r="BF55" s="279">
        <v>131</v>
      </c>
      <c r="BG55" s="279">
        <v>66</v>
      </c>
      <c r="BH55" s="279">
        <v>65</v>
      </c>
      <c r="BI55" s="279">
        <v>63</v>
      </c>
      <c r="BJ55" s="279">
        <v>84</v>
      </c>
      <c r="BK55" s="279">
        <v>64</v>
      </c>
      <c r="BL55" s="279">
        <v>50</v>
      </c>
      <c r="BM55" s="279">
        <v>41</v>
      </c>
      <c r="BN55" s="279">
        <v>46</v>
      </c>
      <c r="BO55" s="279">
        <v>46</v>
      </c>
      <c r="BP55" s="279">
        <v>52</v>
      </c>
      <c r="BQ55" s="279">
        <v>67</v>
      </c>
      <c r="BR55" s="279">
        <v>80</v>
      </c>
      <c r="BS55" s="279">
        <v>59</v>
      </c>
      <c r="BT55" s="279">
        <v>67</v>
      </c>
      <c r="BU55" s="279">
        <v>69</v>
      </c>
      <c r="BV55" s="279">
        <v>55</v>
      </c>
      <c r="BW55" s="279">
        <v>93</v>
      </c>
      <c r="BX55" s="279">
        <v>41</v>
      </c>
      <c r="BY55" s="279">
        <v>47</v>
      </c>
      <c r="BZ55" s="279">
        <v>62</v>
      </c>
      <c r="CA55" s="279">
        <v>59</v>
      </c>
      <c r="CB55" s="279">
        <v>51</v>
      </c>
      <c r="CC55" s="279">
        <v>74</v>
      </c>
      <c r="CD55" s="279">
        <v>75</v>
      </c>
      <c r="CE55" s="279">
        <v>92</v>
      </c>
      <c r="CF55" s="279">
        <v>78</v>
      </c>
      <c r="CG55" s="279">
        <v>74</v>
      </c>
      <c r="CH55" s="279">
        <v>82</v>
      </c>
      <c r="CI55" s="279">
        <v>67</v>
      </c>
      <c r="CJ55" s="279">
        <v>48</v>
      </c>
      <c r="CK55" s="279">
        <v>50</v>
      </c>
      <c r="CL55" s="279">
        <v>64</v>
      </c>
      <c r="CM55" s="279">
        <v>73</v>
      </c>
      <c r="CN55" s="279">
        <v>55</v>
      </c>
      <c r="CO55" s="279">
        <v>74</v>
      </c>
      <c r="CP55" s="279">
        <v>88</v>
      </c>
      <c r="CQ55" s="279">
        <v>64</v>
      </c>
      <c r="CR55" s="279">
        <v>72</v>
      </c>
      <c r="CS55" s="279">
        <v>78</v>
      </c>
      <c r="CT55" s="279">
        <v>82</v>
      </c>
      <c r="CU55" s="279">
        <v>70</v>
      </c>
      <c r="CV55" s="279">
        <v>63</v>
      </c>
      <c r="CW55" s="279">
        <v>69</v>
      </c>
      <c r="CX55" s="279">
        <v>81</v>
      </c>
      <c r="CY55" s="279">
        <v>105</v>
      </c>
      <c r="CZ55" s="279">
        <v>77</v>
      </c>
      <c r="DA55" s="279">
        <v>76</v>
      </c>
      <c r="DB55" s="279">
        <v>92</v>
      </c>
      <c r="DC55" s="279">
        <v>82</v>
      </c>
      <c r="DD55" s="279">
        <v>86</v>
      </c>
      <c r="DE55" s="279">
        <v>103</v>
      </c>
      <c r="DF55" s="279">
        <v>90</v>
      </c>
      <c r="DG55" s="279">
        <v>82</v>
      </c>
      <c r="DH55" s="279">
        <v>78</v>
      </c>
      <c r="DI55" s="279">
        <v>62</v>
      </c>
      <c r="DJ55" s="279">
        <v>81</v>
      </c>
      <c r="DK55" s="279">
        <v>82</v>
      </c>
      <c r="DL55" s="279">
        <v>110</v>
      </c>
      <c r="DM55" s="279">
        <v>91</v>
      </c>
      <c r="DN55" s="279">
        <v>122</v>
      </c>
      <c r="DO55" s="279">
        <v>99</v>
      </c>
      <c r="DP55" s="279">
        <v>88</v>
      </c>
      <c r="DQ55" s="279">
        <v>93</v>
      </c>
      <c r="DR55" s="279">
        <v>73</v>
      </c>
      <c r="DS55" s="279">
        <v>92</v>
      </c>
      <c r="DT55" s="279">
        <v>80</v>
      </c>
      <c r="DU55" s="279">
        <v>66</v>
      </c>
      <c r="DV55" s="279">
        <v>44</v>
      </c>
      <c r="DW55" s="279">
        <v>38</v>
      </c>
      <c r="DX55" s="279">
        <v>36</v>
      </c>
      <c r="DY55" s="279">
        <v>38</v>
      </c>
      <c r="DZ55" s="279">
        <v>67</v>
      </c>
      <c r="EA55" s="279">
        <v>51</v>
      </c>
      <c r="EB55" s="279">
        <v>57</v>
      </c>
      <c r="EC55" s="279">
        <v>45</v>
      </c>
      <c r="ED55" s="279">
        <v>50</v>
      </c>
      <c r="EE55" s="279">
        <v>75</v>
      </c>
      <c r="EF55" s="279">
        <v>41</v>
      </c>
      <c r="EG55" s="279">
        <v>46</v>
      </c>
      <c r="EH55" s="279">
        <v>64</v>
      </c>
      <c r="EI55" s="279">
        <v>53</v>
      </c>
      <c r="EJ55" s="279">
        <v>57</v>
      </c>
      <c r="EK55" s="279">
        <v>70</v>
      </c>
      <c r="EL55" s="279">
        <v>98</v>
      </c>
      <c r="EM55" s="279">
        <v>68</v>
      </c>
      <c r="EN55" s="279">
        <v>78</v>
      </c>
      <c r="EO55" s="279">
        <v>64</v>
      </c>
      <c r="EP55" s="279">
        <v>70</v>
      </c>
      <c r="EQ55" s="279">
        <v>102</v>
      </c>
      <c r="ER55" s="279">
        <v>55</v>
      </c>
      <c r="ES55" s="279">
        <v>44</v>
      </c>
      <c r="ET55" s="279">
        <v>1</v>
      </c>
      <c r="EU55" s="279">
        <v>4</v>
      </c>
      <c r="EV55" s="279">
        <v>6</v>
      </c>
      <c r="EW55" s="279">
        <v>16</v>
      </c>
      <c r="EX55" s="279">
        <v>20</v>
      </c>
      <c r="EY55" s="279">
        <v>20</v>
      </c>
      <c r="EZ55" s="279">
        <v>19</v>
      </c>
      <c r="FA55" s="279">
        <v>16</v>
      </c>
      <c r="FB55" s="279">
        <v>24</v>
      </c>
      <c r="FC55" s="279">
        <v>31</v>
      </c>
      <c r="FD55" s="279">
        <v>23</v>
      </c>
      <c r="FE55" s="279">
        <v>21</v>
      </c>
      <c r="FF55" s="279">
        <v>24</v>
      </c>
      <c r="FG55" s="279">
        <v>18</v>
      </c>
      <c r="FH55" s="279">
        <v>19</v>
      </c>
      <c r="FI55" s="279">
        <v>26</v>
      </c>
      <c r="FJ55" s="279">
        <v>28</v>
      </c>
      <c r="FK55" s="279">
        <v>25</v>
      </c>
      <c r="FL55" s="279">
        <v>27</v>
      </c>
      <c r="FM55" s="279">
        <v>30</v>
      </c>
      <c r="FN55" s="279">
        <v>28</v>
      </c>
      <c r="FO55" s="279">
        <v>41</v>
      </c>
      <c r="FP55" s="279">
        <v>27</v>
      </c>
      <c r="FQ55" s="278">
        <v>25</v>
      </c>
      <c r="FR55" s="278">
        <v>26</v>
      </c>
      <c r="FS55" s="278">
        <v>31</v>
      </c>
      <c r="FT55" s="278">
        <v>53</v>
      </c>
      <c r="FU55" s="278">
        <v>58</v>
      </c>
      <c r="FV55" s="278">
        <v>47</v>
      </c>
      <c r="FW55" s="278">
        <v>41</v>
      </c>
      <c r="FX55" s="278">
        <v>39</v>
      </c>
      <c r="FY55" s="278">
        <v>53</v>
      </c>
      <c r="FZ55" s="278">
        <v>58</v>
      </c>
      <c r="GA55" s="278">
        <v>50</v>
      </c>
      <c r="GB55" s="278">
        <v>32</v>
      </c>
      <c r="GC55" s="278">
        <v>31</v>
      </c>
      <c r="GD55" s="325">
        <f t="shared" si="0"/>
        <v>52</v>
      </c>
      <c r="GE55" s="325">
        <f t="shared" si="1"/>
        <v>63</v>
      </c>
      <c r="GF55" s="279">
        <f t="shared" si="2"/>
        <v>256</v>
      </c>
      <c r="GG55" s="279">
        <f t="shared" si="3"/>
        <v>310</v>
      </c>
      <c r="GH55" s="279">
        <f t="shared" si="4"/>
        <v>508</v>
      </c>
      <c r="GI55" s="226"/>
      <c r="GJ55" s="266"/>
    </row>
    <row r="56" spans="1:192" ht="25.5">
      <c r="A56" s="168" t="str">
        <f>IF(I!$A$1=1,B56,C56)</f>
        <v>Послуги приватним особам та послуги в галузі культури та відпочинку</v>
      </c>
      <c r="B56" s="206" t="s">
        <v>99</v>
      </c>
      <c r="C56" s="206" t="s">
        <v>190</v>
      </c>
      <c r="D56" s="229">
        <v>29</v>
      </c>
      <c r="E56" s="229">
        <v>19</v>
      </c>
      <c r="F56" s="229">
        <v>21</v>
      </c>
      <c r="G56" s="229">
        <v>18</v>
      </c>
      <c r="H56" s="229">
        <v>10</v>
      </c>
      <c r="I56" s="229">
        <v>11</v>
      </c>
      <c r="J56" s="229">
        <v>12</v>
      </c>
      <c r="K56" s="229">
        <v>18</v>
      </c>
      <c r="L56" s="229">
        <v>17</v>
      </c>
      <c r="M56" s="229">
        <v>14</v>
      </c>
      <c r="N56" s="229">
        <v>27</v>
      </c>
      <c r="O56" s="229">
        <v>25</v>
      </c>
      <c r="P56" s="229">
        <v>9</v>
      </c>
      <c r="Q56" s="229">
        <v>21</v>
      </c>
      <c r="R56" s="229">
        <v>23</v>
      </c>
      <c r="S56" s="229">
        <v>18</v>
      </c>
      <c r="T56" s="229">
        <v>11</v>
      </c>
      <c r="U56" s="229">
        <v>13</v>
      </c>
      <c r="V56" s="229">
        <v>13</v>
      </c>
      <c r="W56" s="229">
        <v>14</v>
      </c>
      <c r="X56" s="229">
        <v>17</v>
      </c>
      <c r="Y56" s="229">
        <v>31</v>
      </c>
      <c r="Z56" s="229">
        <v>33</v>
      </c>
      <c r="AA56" s="229">
        <v>31</v>
      </c>
      <c r="AB56" s="229">
        <v>14</v>
      </c>
      <c r="AC56" s="229">
        <v>24</v>
      </c>
      <c r="AD56" s="229">
        <v>21</v>
      </c>
      <c r="AE56" s="229">
        <v>25</v>
      </c>
      <c r="AF56" s="229">
        <v>20</v>
      </c>
      <c r="AG56" s="229">
        <v>15</v>
      </c>
      <c r="AH56" s="229">
        <v>27</v>
      </c>
      <c r="AI56" s="229">
        <v>19</v>
      </c>
      <c r="AJ56" s="229">
        <v>23</v>
      </c>
      <c r="AK56" s="229">
        <v>17</v>
      </c>
      <c r="AL56" s="229">
        <v>15</v>
      </c>
      <c r="AM56" s="229">
        <v>11</v>
      </c>
      <c r="AN56" s="229">
        <v>21</v>
      </c>
      <c r="AO56" s="229">
        <v>15</v>
      </c>
      <c r="AP56" s="229">
        <v>12</v>
      </c>
      <c r="AQ56" s="229">
        <v>17</v>
      </c>
      <c r="AR56" s="229">
        <v>19</v>
      </c>
      <c r="AS56" s="229">
        <v>14</v>
      </c>
      <c r="AT56" s="229">
        <v>31</v>
      </c>
      <c r="AU56" s="229">
        <v>50</v>
      </c>
      <c r="AV56" s="229">
        <v>22</v>
      </c>
      <c r="AW56" s="229">
        <v>12</v>
      </c>
      <c r="AX56" s="229">
        <v>19</v>
      </c>
      <c r="AY56" s="229">
        <v>94</v>
      </c>
      <c r="AZ56" s="229">
        <v>8</v>
      </c>
      <c r="BA56" s="229">
        <v>9</v>
      </c>
      <c r="BB56" s="229">
        <v>8</v>
      </c>
      <c r="BC56" s="229">
        <v>16</v>
      </c>
      <c r="BD56" s="229">
        <v>8</v>
      </c>
      <c r="BE56" s="229">
        <v>11</v>
      </c>
      <c r="BF56" s="229">
        <v>12</v>
      </c>
      <c r="BG56" s="229">
        <v>6</v>
      </c>
      <c r="BH56" s="229">
        <v>21</v>
      </c>
      <c r="BI56" s="229">
        <v>19</v>
      </c>
      <c r="BJ56" s="229">
        <v>24</v>
      </c>
      <c r="BK56" s="229">
        <v>22</v>
      </c>
      <c r="BL56" s="229">
        <v>4</v>
      </c>
      <c r="BM56" s="229">
        <v>5</v>
      </c>
      <c r="BN56" s="229">
        <v>9</v>
      </c>
      <c r="BO56" s="229">
        <v>6</v>
      </c>
      <c r="BP56" s="229">
        <v>8</v>
      </c>
      <c r="BQ56" s="229">
        <v>7</v>
      </c>
      <c r="BR56" s="229">
        <v>9</v>
      </c>
      <c r="BS56" s="229">
        <v>7</v>
      </c>
      <c r="BT56" s="229">
        <v>12</v>
      </c>
      <c r="BU56" s="229">
        <v>13</v>
      </c>
      <c r="BV56" s="229">
        <v>10</v>
      </c>
      <c r="BW56" s="229">
        <v>23</v>
      </c>
      <c r="BX56" s="229">
        <v>1</v>
      </c>
      <c r="BY56" s="229">
        <v>5</v>
      </c>
      <c r="BZ56" s="229">
        <v>13</v>
      </c>
      <c r="CA56" s="229">
        <v>12</v>
      </c>
      <c r="CB56" s="229">
        <v>6</v>
      </c>
      <c r="CC56" s="229">
        <v>7</v>
      </c>
      <c r="CD56" s="229">
        <v>6</v>
      </c>
      <c r="CE56" s="229">
        <v>7</v>
      </c>
      <c r="CF56" s="229">
        <v>8</v>
      </c>
      <c r="CG56" s="229">
        <v>10</v>
      </c>
      <c r="CH56" s="229">
        <v>8</v>
      </c>
      <c r="CI56" s="229">
        <v>9</v>
      </c>
      <c r="CJ56" s="229">
        <v>10</v>
      </c>
      <c r="CK56" s="229">
        <v>5</v>
      </c>
      <c r="CL56" s="229">
        <v>10</v>
      </c>
      <c r="CM56" s="229">
        <v>11</v>
      </c>
      <c r="CN56" s="229">
        <v>7</v>
      </c>
      <c r="CO56" s="229">
        <v>6</v>
      </c>
      <c r="CP56" s="229">
        <v>6</v>
      </c>
      <c r="CQ56" s="229">
        <v>10</v>
      </c>
      <c r="CR56" s="229">
        <v>13</v>
      </c>
      <c r="CS56" s="229">
        <v>8</v>
      </c>
      <c r="CT56" s="229">
        <v>4</v>
      </c>
      <c r="CU56" s="229">
        <v>14</v>
      </c>
      <c r="CV56" s="229">
        <v>9</v>
      </c>
      <c r="CW56" s="229">
        <v>5</v>
      </c>
      <c r="CX56" s="229">
        <v>8</v>
      </c>
      <c r="CY56" s="229">
        <v>12</v>
      </c>
      <c r="CZ56" s="229">
        <v>6</v>
      </c>
      <c r="DA56" s="229">
        <v>11</v>
      </c>
      <c r="DB56" s="229">
        <v>10</v>
      </c>
      <c r="DC56" s="229">
        <v>8</v>
      </c>
      <c r="DD56" s="229">
        <v>5</v>
      </c>
      <c r="DE56" s="229">
        <v>7</v>
      </c>
      <c r="DF56" s="229">
        <v>12</v>
      </c>
      <c r="DG56" s="229">
        <v>13</v>
      </c>
      <c r="DH56" s="229">
        <v>7</v>
      </c>
      <c r="DI56" s="229">
        <v>9</v>
      </c>
      <c r="DJ56" s="229">
        <v>12</v>
      </c>
      <c r="DK56" s="229">
        <v>11</v>
      </c>
      <c r="DL56" s="229">
        <v>9</v>
      </c>
      <c r="DM56" s="229">
        <v>7</v>
      </c>
      <c r="DN56" s="229">
        <v>14</v>
      </c>
      <c r="DO56" s="229">
        <v>11</v>
      </c>
      <c r="DP56" s="229">
        <v>7</v>
      </c>
      <c r="DQ56" s="229">
        <v>8</v>
      </c>
      <c r="DR56" s="229">
        <v>9</v>
      </c>
      <c r="DS56" s="229">
        <v>23</v>
      </c>
      <c r="DT56" s="229">
        <v>7</v>
      </c>
      <c r="DU56" s="229">
        <v>14</v>
      </c>
      <c r="DV56" s="229">
        <v>11</v>
      </c>
      <c r="DW56" s="229">
        <v>4</v>
      </c>
      <c r="DX56" s="229">
        <v>11</v>
      </c>
      <c r="DY56" s="229">
        <v>13</v>
      </c>
      <c r="DZ56" s="229">
        <v>5</v>
      </c>
      <c r="EA56" s="229">
        <v>7</v>
      </c>
      <c r="EB56" s="229">
        <v>9</v>
      </c>
      <c r="EC56" s="229">
        <v>9</v>
      </c>
      <c r="ED56" s="229">
        <v>7</v>
      </c>
      <c r="EE56" s="229">
        <v>12</v>
      </c>
      <c r="EF56" s="229">
        <v>4</v>
      </c>
      <c r="EG56" s="229">
        <v>12</v>
      </c>
      <c r="EH56" s="229">
        <v>10</v>
      </c>
      <c r="EI56" s="229">
        <v>12</v>
      </c>
      <c r="EJ56" s="229">
        <v>9</v>
      </c>
      <c r="EK56" s="229">
        <v>8</v>
      </c>
      <c r="EL56" s="229">
        <v>10</v>
      </c>
      <c r="EM56" s="229">
        <v>11</v>
      </c>
      <c r="EN56" s="229">
        <v>10</v>
      </c>
      <c r="EO56" s="229">
        <v>11</v>
      </c>
      <c r="EP56" s="229">
        <v>7</v>
      </c>
      <c r="EQ56" s="229">
        <v>14</v>
      </c>
      <c r="ER56" s="229">
        <v>6</v>
      </c>
      <c r="ES56" s="229">
        <v>7</v>
      </c>
      <c r="ET56" s="229">
        <v>1</v>
      </c>
      <c r="EU56" s="229">
        <v>0</v>
      </c>
      <c r="EV56" s="229">
        <v>1</v>
      </c>
      <c r="EW56" s="229">
        <v>1</v>
      </c>
      <c r="EX56" s="229">
        <v>1</v>
      </c>
      <c r="EY56" s="229">
        <v>1</v>
      </c>
      <c r="EZ56" s="229">
        <v>1</v>
      </c>
      <c r="FA56" s="229">
        <v>1</v>
      </c>
      <c r="FB56" s="229">
        <v>0</v>
      </c>
      <c r="FC56" s="229">
        <v>3</v>
      </c>
      <c r="FD56" s="229">
        <v>1</v>
      </c>
      <c r="FE56" s="229">
        <v>1</v>
      </c>
      <c r="FF56" s="229">
        <v>1</v>
      </c>
      <c r="FG56" s="229">
        <v>1</v>
      </c>
      <c r="FH56" s="229">
        <v>1</v>
      </c>
      <c r="FI56" s="229">
        <v>1</v>
      </c>
      <c r="FJ56" s="229">
        <v>1</v>
      </c>
      <c r="FK56" s="229">
        <v>1</v>
      </c>
      <c r="FL56" s="229">
        <v>1</v>
      </c>
      <c r="FM56" s="229">
        <v>1</v>
      </c>
      <c r="FN56" s="229">
        <v>3</v>
      </c>
      <c r="FO56" s="229">
        <v>1</v>
      </c>
      <c r="FP56" s="229">
        <v>1</v>
      </c>
      <c r="FQ56" s="236">
        <v>1</v>
      </c>
      <c r="FR56" s="236">
        <v>2</v>
      </c>
      <c r="FS56" s="236">
        <v>2</v>
      </c>
      <c r="FT56" s="236">
        <v>2</v>
      </c>
      <c r="FU56" s="236">
        <v>2</v>
      </c>
      <c r="FV56" s="236">
        <v>3</v>
      </c>
      <c r="FW56" s="236">
        <v>2</v>
      </c>
      <c r="FX56" s="236">
        <v>1</v>
      </c>
      <c r="FY56" s="236">
        <v>3</v>
      </c>
      <c r="FZ56" s="236">
        <v>2</v>
      </c>
      <c r="GA56" s="236">
        <v>1</v>
      </c>
      <c r="GB56" s="236">
        <v>3</v>
      </c>
      <c r="GC56" s="236">
        <v>2</v>
      </c>
      <c r="GD56" s="325">
        <f t="shared" si="0"/>
        <v>2</v>
      </c>
      <c r="GE56" s="325">
        <f t="shared" si="1"/>
        <v>5</v>
      </c>
      <c r="GF56" s="279">
        <f t="shared" si="2"/>
        <v>23</v>
      </c>
      <c r="GG56" s="279">
        <f t="shared" si="3"/>
        <v>14</v>
      </c>
      <c r="GH56" s="279">
        <f t="shared" si="4"/>
        <v>22</v>
      </c>
      <c r="GI56" s="226"/>
      <c r="GJ56" s="266"/>
    </row>
    <row r="57" spans="1:192" s="117" customFormat="1" ht="25.5">
      <c r="A57" s="177" t="str">
        <f>IF(I!$A$1=1,B57,C57)</f>
        <v>Аудіовізуальні послуги та пов'язані з ними послуги</v>
      </c>
      <c r="B57" s="215" t="s">
        <v>100</v>
      </c>
      <c r="C57" s="215" t="s">
        <v>191</v>
      </c>
      <c r="D57" s="279">
        <v>17</v>
      </c>
      <c r="E57" s="279">
        <v>16</v>
      </c>
      <c r="F57" s="279">
        <v>17</v>
      </c>
      <c r="G57" s="279">
        <v>13</v>
      </c>
      <c r="H57" s="279">
        <v>5</v>
      </c>
      <c r="I57" s="279">
        <v>4</v>
      </c>
      <c r="J57" s="279">
        <v>7</v>
      </c>
      <c r="K57" s="279">
        <v>14</v>
      </c>
      <c r="L57" s="279">
        <v>9</v>
      </c>
      <c r="M57" s="279">
        <v>8</v>
      </c>
      <c r="N57" s="279">
        <v>23</v>
      </c>
      <c r="O57" s="279">
        <v>19</v>
      </c>
      <c r="P57" s="279">
        <v>6</v>
      </c>
      <c r="Q57" s="279">
        <v>17</v>
      </c>
      <c r="R57" s="279">
        <v>18</v>
      </c>
      <c r="S57" s="279">
        <v>13</v>
      </c>
      <c r="T57" s="279">
        <v>7</v>
      </c>
      <c r="U57" s="279">
        <v>7</v>
      </c>
      <c r="V57" s="279">
        <v>9</v>
      </c>
      <c r="W57" s="279">
        <v>10</v>
      </c>
      <c r="X57" s="279">
        <v>12</v>
      </c>
      <c r="Y57" s="279">
        <v>26</v>
      </c>
      <c r="Z57" s="279">
        <v>22</v>
      </c>
      <c r="AA57" s="279">
        <v>25</v>
      </c>
      <c r="AB57" s="279">
        <v>9</v>
      </c>
      <c r="AC57" s="279">
        <v>10</v>
      </c>
      <c r="AD57" s="279">
        <v>14</v>
      </c>
      <c r="AE57" s="279">
        <v>19</v>
      </c>
      <c r="AF57" s="279">
        <v>15</v>
      </c>
      <c r="AG57" s="279">
        <v>12</v>
      </c>
      <c r="AH57" s="279">
        <v>15</v>
      </c>
      <c r="AI57" s="279">
        <v>14</v>
      </c>
      <c r="AJ57" s="279">
        <v>14</v>
      </c>
      <c r="AK57" s="279">
        <v>11</v>
      </c>
      <c r="AL57" s="279">
        <v>12</v>
      </c>
      <c r="AM57" s="279">
        <v>5</v>
      </c>
      <c r="AN57" s="279">
        <v>15</v>
      </c>
      <c r="AO57" s="279">
        <v>10</v>
      </c>
      <c r="AP57" s="279">
        <v>8</v>
      </c>
      <c r="AQ57" s="279">
        <v>11</v>
      </c>
      <c r="AR57" s="279">
        <v>15</v>
      </c>
      <c r="AS57" s="279">
        <v>9</v>
      </c>
      <c r="AT57" s="279">
        <v>25</v>
      </c>
      <c r="AU57" s="279">
        <v>44</v>
      </c>
      <c r="AV57" s="279">
        <v>18</v>
      </c>
      <c r="AW57" s="279">
        <v>8</v>
      </c>
      <c r="AX57" s="279">
        <v>13</v>
      </c>
      <c r="AY57" s="279">
        <v>86</v>
      </c>
      <c r="AZ57" s="279">
        <v>4</v>
      </c>
      <c r="BA57" s="279">
        <v>5</v>
      </c>
      <c r="BB57" s="279">
        <v>4</v>
      </c>
      <c r="BC57" s="279">
        <v>10</v>
      </c>
      <c r="BD57" s="279">
        <v>1</v>
      </c>
      <c r="BE57" s="279">
        <v>6</v>
      </c>
      <c r="BF57" s="279">
        <v>6</v>
      </c>
      <c r="BG57" s="279">
        <v>2</v>
      </c>
      <c r="BH57" s="279">
        <v>15</v>
      </c>
      <c r="BI57" s="279">
        <v>15</v>
      </c>
      <c r="BJ57" s="279">
        <v>13</v>
      </c>
      <c r="BK57" s="279">
        <v>7</v>
      </c>
      <c r="BL57" s="279">
        <v>2</v>
      </c>
      <c r="BM57" s="279">
        <v>3</v>
      </c>
      <c r="BN57" s="279">
        <v>7</v>
      </c>
      <c r="BO57" s="279">
        <v>4</v>
      </c>
      <c r="BP57" s="279">
        <v>5</v>
      </c>
      <c r="BQ57" s="279">
        <v>5</v>
      </c>
      <c r="BR57" s="279">
        <v>5</v>
      </c>
      <c r="BS57" s="279">
        <v>5</v>
      </c>
      <c r="BT57" s="279">
        <v>8</v>
      </c>
      <c r="BU57" s="279">
        <v>11</v>
      </c>
      <c r="BV57" s="279">
        <v>8</v>
      </c>
      <c r="BW57" s="279">
        <v>19</v>
      </c>
      <c r="BX57" s="279">
        <v>0</v>
      </c>
      <c r="BY57" s="279">
        <v>3</v>
      </c>
      <c r="BZ57" s="279">
        <v>11</v>
      </c>
      <c r="CA57" s="279">
        <v>5</v>
      </c>
      <c r="CB57" s="279">
        <v>3</v>
      </c>
      <c r="CC57" s="279">
        <v>3</v>
      </c>
      <c r="CD57" s="279">
        <v>4</v>
      </c>
      <c r="CE57" s="279">
        <v>5</v>
      </c>
      <c r="CF57" s="279">
        <v>6</v>
      </c>
      <c r="CG57" s="279">
        <v>5</v>
      </c>
      <c r="CH57" s="279">
        <v>5</v>
      </c>
      <c r="CI57" s="279">
        <v>5</v>
      </c>
      <c r="CJ57" s="279">
        <v>8</v>
      </c>
      <c r="CK57" s="279">
        <v>3</v>
      </c>
      <c r="CL57" s="279">
        <v>5</v>
      </c>
      <c r="CM57" s="279">
        <v>5</v>
      </c>
      <c r="CN57" s="279">
        <v>5</v>
      </c>
      <c r="CO57" s="279">
        <v>2</v>
      </c>
      <c r="CP57" s="279">
        <v>3</v>
      </c>
      <c r="CQ57" s="279">
        <v>4</v>
      </c>
      <c r="CR57" s="279">
        <v>3</v>
      </c>
      <c r="CS57" s="279">
        <v>6</v>
      </c>
      <c r="CT57" s="279">
        <v>2</v>
      </c>
      <c r="CU57" s="279">
        <v>8</v>
      </c>
      <c r="CV57" s="279">
        <v>1</v>
      </c>
      <c r="CW57" s="279">
        <v>3</v>
      </c>
      <c r="CX57" s="279">
        <v>3</v>
      </c>
      <c r="CY57" s="279">
        <v>2</v>
      </c>
      <c r="CZ57" s="279">
        <v>3</v>
      </c>
      <c r="DA57" s="279">
        <v>6</v>
      </c>
      <c r="DB57" s="279">
        <v>5</v>
      </c>
      <c r="DC57" s="279">
        <v>5</v>
      </c>
      <c r="DD57" s="279">
        <v>3</v>
      </c>
      <c r="DE57" s="279">
        <v>4</v>
      </c>
      <c r="DF57" s="279">
        <v>8</v>
      </c>
      <c r="DG57" s="279">
        <v>3</v>
      </c>
      <c r="DH57" s="279">
        <v>3</v>
      </c>
      <c r="DI57" s="279">
        <v>4</v>
      </c>
      <c r="DJ57" s="279">
        <v>4</v>
      </c>
      <c r="DK57" s="279">
        <v>3</v>
      </c>
      <c r="DL57" s="279">
        <v>3</v>
      </c>
      <c r="DM57" s="279">
        <v>2</v>
      </c>
      <c r="DN57" s="279">
        <v>3</v>
      </c>
      <c r="DO57" s="279">
        <v>4</v>
      </c>
      <c r="DP57" s="279">
        <v>4</v>
      </c>
      <c r="DQ57" s="279">
        <v>4</v>
      </c>
      <c r="DR57" s="279">
        <v>5</v>
      </c>
      <c r="DS57" s="279">
        <v>9</v>
      </c>
      <c r="DT57" s="279">
        <v>3</v>
      </c>
      <c r="DU57" s="279">
        <v>2</v>
      </c>
      <c r="DV57" s="279">
        <v>4</v>
      </c>
      <c r="DW57" s="279">
        <v>2</v>
      </c>
      <c r="DX57" s="279">
        <v>2</v>
      </c>
      <c r="DY57" s="279">
        <v>2</v>
      </c>
      <c r="DZ57" s="279">
        <v>3</v>
      </c>
      <c r="EA57" s="279">
        <v>2</v>
      </c>
      <c r="EB57" s="279">
        <v>4</v>
      </c>
      <c r="EC57" s="279">
        <v>4</v>
      </c>
      <c r="ED57" s="279">
        <v>3</v>
      </c>
      <c r="EE57" s="279">
        <v>7</v>
      </c>
      <c r="EF57" s="279">
        <v>2</v>
      </c>
      <c r="EG57" s="279">
        <v>10</v>
      </c>
      <c r="EH57" s="279">
        <v>2</v>
      </c>
      <c r="EI57" s="279">
        <v>6</v>
      </c>
      <c r="EJ57" s="279">
        <v>4</v>
      </c>
      <c r="EK57" s="279">
        <v>4</v>
      </c>
      <c r="EL57" s="279">
        <v>3</v>
      </c>
      <c r="EM57" s="279">
        <v>8</v>
      </c>
      <c r="EN57" s="279">
        <v>6</v>
      </c>
      <c r="EO57" s="279">
        <v>2</v>
      </c>
      <c r="EP57" s="279">
        <v>3</v>
      </c>
      <c r="EQ57" s="279">
        <v>9</v>
      </c>
      <c r="ER57" s="279">
        <v>3</v>
      </c>
      <c r="ES57" s="279">
        <v>4</v>
      </c>
      <c r="ET57" s="279">
        <v>0</v>
      </c>
      <c r="EU57" s="279">
        <v>0</v>
      </c>
      <c r="EV57" s="279">
        <v>0</v>
      </c>
      <c r="EW57" s="279">
        <v>0</v>
      </c>
      <c r="EX57" s="279">
        <v>0</v>
      </c>
      <c r="EY57" s="279">
        <v>0</v>
      </c>
      <c r="EZ57" s="279">
        <v>0</v>
      </c>
      <c r="FA57" s="279">
        <v>0</v>
      </c>
      <c r="FB57" s="279">
        <v>0</v>
      </c>
      <c r="FC57" s="279">
        <v>2</v>
      </c>
      <c r="FD57" s="279">
        <v>0</v>
      </c>
      <c r="FE57" s="279">
        <v>0</v>
      </c>
      <c r="FF57" s="279">
        <v>0</v>
      </c>
      <c r="FG57" s="279">
        <v>0</v>
      </c>
      <c r="FH57" s="279">
        <v>0</v>
      </c>
      <c r="FI57" s="279">
        <v>1</v>
      </c>
      <c r="FJ57" s="279">
        <v>0</v>
      </c>
      <c r="FK57" s="279">
        <v>0</v>
      </c>
      <c r="FL57" s="279">
        <v>0</v>
      </c>
      <c r="FM57" s="279">
        <v>0</v>
      </c>
      <c r="FN57" s="279">
        <v>2</v>
      </c>
      <c r="FO57" s="279">
        <v>0</v>
      </c>
      <c r="FP57" s="279">
        <v>0</v>
      </c>
      <c r="FQ57" s="278">
        <v>0</v>
      </c>
      <c r="FR57" s="278">
        <v>0</v>
      </c>
      <c r="FS57" s="278">
        <v>1</v>
      </c>
      <c r="FT57" s="278">
        <v>1</v>
      </c>
      <c r="FU57" s="278">
        <v>0</v>
      </c>
      <c r="FV57" s="278">
        <v>1</v>
      </c>
      <c r="FW57" s="278">
        <v>0</v>
      </c>
      <c r="FX57" s="278">
        <v>0</v>
      </c>
      <c r="FY57" s="278">
        <v>1</v>
      </c>
      <c r="FZ57" s="278">
        <v>0</v>
      </c>
      <c r="GA57" s="278">
        <v>0</v>
      </c>
      <c r="GB57" s="278">
        <v>0</v>
      </c>
      <c r="GC57" s="278">
        <v>0</v>
      </c>
      <c r="GD57" s="325">
        <f t="shared" si="0"/>
        <v>0</v>
      </c>
      <c r="GE57" s="325">
        <f t="shared" si="1"/>
        <v>0</v>
      </c>
      <c r="GF57" s="279">
        <f t="shared" si="2"/>
        <v>9</v>
      </c>
      <c r="GG57" s="279">
        <f t="shared" si="3"/>
        <v>3</v>
      </c>
      <c r="GH57" s="279">
        <f t="shared" si="4"/>
        <v>4</v>
      </c>
      <c r="GI57" s="226"/>
      <c r="GJ57" s="266"/>
    </row>
    <row r="58" spans="1:192" s="117" customFormat="1" ht="25.5">
      <c r="A58" s="177" t="str">
        <f>IF(I!$A$1=1,B58,C58)</f>
        <v>Інші послуги приватним особам та послуги в галузі культури та відпочинку</v>
      </c>
      <c r="B58" s="215" t="s">
        <v>101</v>
      </c>
      <c r="C58" s="215" t="s">
        <v>192</v>
      </c>
      <c r="D58" s="279">
        <v>12</v>
      </c>
      <c r="E58" s="279">
        <v>3</v>
      </c>
      <c r="F58" s="279">
        <v>4</v>
      </c>
      <c r="G58" s="279">
        <v>5</v>
      </c>
      <c r="H58" s="279">
        <v>5</v>
      </c>
      <c r="I58" s="279">
        <v>7</v>
      </c>
      <c r="J58" s="279">
        <v>5</v>
      </c>
      <c r="K58" s="279">
        <v>4</v>
      </c>
      <c r="L58" s="279">
        <v>8</v>
      </c>
      <c r="M58" s="279">
        <v>6</v>
      </c>
      <c r="N58" s="279">
        <v>4</v>
      </c>
      <c r="O58" s="279">
        <v>6</v>
      </c>
      <c r="P58" s="279">
        <v>3</v>
      </c>
      <c r="Q58" s="279">
        <v>4</v>
      </c>
      <c r="R58" s="279">
        <v>5</v>
      </c>
      <c r="S58" s="279">
        <v>5</v>
      </c>
      <c r="T58" s="279">
        <v>4</v>
      </c>
      <c r="U58" s="279">
        <v>6</v>
      </c>
      <c r="V58" s="279">
        <v>4</v>
      </c>
      <c r="W58" s="279">
        <v>4</v>
      </c>
      <c r="X58" s="279">
        <v>5</v>
      </c>
      <c r="Y58" s="279">
        <v>5</v>
      </c>
      <c r="Z58" s="279">
        <v>11</v>
      </c>
      <c r="AA58" s="279">
        <v>6</v>
      </c>
      <c r="AB58" s="279">
        <v>5</v>
      </c>
      <c r="AC58" s="279">
        <v>14</v>
      </c>
      <c r="AD58" s="279">
        <v>7</v>
      </c>
      <c r="AE58" s="279">
        <v>6</v>
      </c>
      <c r="AF58" s="279">
        <v>5</v>
      </c>
      <c r="AG58" s="279">
        <v>3</v>
      </c>
      <c r="AH58" s="279">
        <v>12</v>
      </c>
      <c r="AI58" s="279">
        <v>5</v>
      </c>
      <c r="AJ58" s="279">
        <v>9</v>
      </c>
      <c r="AK58" s="279">
        <v>6</v>
      </c>
      <c r="AL58" s="279">
        <v>3</v>
      </c>
      <c r="AM58" s="279">
        <v>6</v>
      </c>
      <c r="AN58" s="279">
        <v>6</v>
      </c>
      <c r="AO58" s="279">
        <v>5</v>
      </c>
      <c r="AP58" s="279">
        <v>4</v>
      </c>
      <c r="AQ58" s="279">
        <v>6</v>
      </c>
      <c r="AR58" s="279">
        <v>4</v>
      </c>
      <c r="AS58" s="279">
        <v>5</v>
      </c>
      <c r="AT58" s="279">
        <v>6</v>
      </c>
      <c r="AU58" s="279">
        <v>6</v>
      </c>
      <c r="AV58" s="279">
        <v>4</v>
      </c>
      <c r="AW58" s="279">
        <v>4</v>
      </c>
      <c r="AX58" s="279">
        <v>6</v>
      </c>
      <c r="AY58" s="279">
        <v>8</v>
      </c>
      <c r="AZ58" s="279">
        <v>4</v>
      </c>
      <c r="BA58" s="279">
        <v>4</v>
      </c>
      <c r="BB58" s="279">
        <v>4</v>
      </c>
      <c r="BC58" s="279">
        <v>6</v>
      </c>
      <c r="BD58" s="279">
        <v>7</v>
      </c>
      <c r="BE58" s="279">
        <v>5</v>
      </c>
      <c r="BF58" s="279">
        <v>6</v>
      </c>
      <c r="BG58" s="279">
        <v>4</v>
      </c>
      <c r="BH58" s="279">
        <v>6</v>
      </c>
      <c r="BI58" s="279">
        <v>4</v>
      </c>
      <c r="BJ58" s="279">
        <v>11</v>
      </c>
      <c r="BK58" s="279">
        <v>15</v>
      </c>
      <c r="BL58" s="279">
        <v>2</v>
      </c>
      <c r="BM58" s="279">
        <v>2</v>
      </c>
      <c r="BN58" s="279">
        <v>2</v>
      </c>
      <c r="BO58" s="279">
        <v>2</v>
      </c>
      <c r="BP58" s="279">
        <v>3</v>
      </c>
      <c r="BQ58" s="279">
        <v>2</v>
      </c>
      <c r="BR58" s="279">
        <v>4</v>
      </c>
      <c r="BS58" s="279">
        <v>2</v>
      </c>
      <c r="BT58" s="279">
        <v>4</v>
      </c>
      <c r="BU58" s="279">
        <v>2</v>
      </c>
      <c r="BV58" s="279">
        <v>2</v>
      </c>
      <c r="BW58" s="279">
        <v>4</v>
      </c>
      <c r="BX58" s="279">
        <v>1</v>
      </c>
      <c r="BY58" s="279">
        <v>2</v>
      </c>
      <c r="BZ58" s="279">
        <v>2</v>
      </c>
      <c r="CA58" s="279">
        <v>7</v>
      </c>
      <c r="CB58" s="279">
        <v>3</v>
      </c>
      <c r="CC58" s="279">
        <v>4</v>
      </c>
      <c r="CD58" s="279">
        <v>2</v>
      </c>
      <c r="CE58" s="279">
        <v>2</v>
      </c>
      <c r="CF58" s="279">
        <v>2</v>
      </c>
      <c r="CG58" s="279">
        <v>5</v>
      </c>
      <c r="CH58" s="279">
        <v>3</v>
      </c>
      <c r="CI58" s="279">
        <v>4</v>
      </c>
      <c r="CJ58" s="279">
        <v>2</v>
      </c>
      <c r="CK58" s="279">
        <v>2</v>
      </c>
      <c r="CL58" s="279">
        <v>5</v>
      </c>
      <c r="CM58" s="279">
        <v>6</v>
      </c>
      <c r="CN58" s="279">
        <v>2</v>
      </c>
      <c r="CO58" s="279">
        <v>4</v>
      </c>
      <c r="CP58" s="279">
        <v>3</v>
      </c>
      <c r="CQ58" s="279">
        <v>6</v>
      </c>
      <c r="CR58" s="279">
        <v>10</v>
      </c>
      <c r="CS58" s="279">
        <v>2</v>
      </c>
      <c r="CT58" s="279">
        <v>2</v>
      </c>
      <c r="CU58" s="279">
        <v>6</v>
      </c>
      <c r="CV58" s="279">
        <v>8</v>
      </c>
      <c r="CW58" s="279">
        <v>2</v>
      </c>
      <c r="CX58" s="279">
        <v>5</v>
      </c>
      <c r="CY58" s="279">
        <v>10</v>
      </c>
      <c r="CZ58" s="279">
        <v>3</v>
      </c>
      <c r="DA58" s="279">
        <v>5</v>
      </c>
      <c r="DB58" s="279">
        <v>5</v>
      </c>
      <c r="DC58" s="279">
        <v>3</v>
      </c>
      <c r="DD58" s="279">
        <v>2</v>
      </c>
      <c r="DE58" s="279">
        <v>3</v>
      </c>
      <c r="DF58" s="279">
        <v>4</v>
      </c>
      <c r="DG58" s="279">
        <v>10</v>
      </c>
      <c r="DH58" s="279">
        <v>4</v>
      </c>
      <c r="DI58" s="279">
        <v>5</v>
      </c>
      <c r="DJ58" s="279">
        <v>8</v>
      </c>
      <c r="DK58" s="279">
        <v>8</v>
      </c>
      <c r="DL58" s="279">
        <v>6</v>
      </c>
      <c r="DM58" s="279">
        <v>5</v>
      </c>
      <c r="DN58" s="279">
        <v>11</v>
      </c>
      <c r="DO58" s="279">
        <v>7</v>
      </c>
      <c r="DP58" s="279">
        <v>3</v>
      </c>
      <c r="DQ58" s="279">
        <v>4</v>
      </c>
      <c r="DR58" s="279">
        <v>4</v>
      </c>
      <c r="DS58" s="279">
        <v>14</v>
      </c>
      <c r="DT58" s="279">
        <v>4</v>
      </c>
      <c r="DU58" s="279">
        <v>12</v>
      </c>
      <c r="DV58" s="279">
        <v>7</v>
      </c>
      <c r="DW58" s="279">
        <v>2</v>
      </c>
      <c r="DX58" s="279">
        <v>9</v>
      </c>
      <c r="DY58" s="279">
        <v>11</v>
      </c>
      <c r="DZ58" s="279">
        <v>2</v>
      </c>
      <c r="EA58" s="279">
        <v>5</v>
      </c>
      <c r="EB58" s="279">
        <v>5</v>
      </c>
      <c r="EC58" s="279">
        <v>5</v>
      </c>
      <c r="ED58" s="279">
        <v>4</v>
      </c>
      <c r="EE58" s="279">
        <v>5</v>
      </c>
      <c r="EF58" s="279">
        <v>2</v>
      </c>
      <c r="EG58" s="279">
        <v>2</v>
      </c>
      <c r="EH58" s="279">
        <v>8</v>
      </c>
      <c r="EI58" s="279">
        <v>6</v>
      </c>
      <c r="EJ58" s="279">
        <v>5</v>
      </c>
      <c r="EK58" s="279">
        <v>4</v>
      </c>
      <c r="EL58" s="279">
        <v>7</v>
      </c>
      <c r="EM58" s="279">
        <v>3</v>
      </c>
      <c r="EN58" s="279">
        <v>4</v>
      </c>
      <c r="EO58" s="279">
        <v>9</v>
      </c>
      <c r="EP58" s="279">
        <v>4</v>
      </c>
      <c r="EQ58" s="279">
        <v>5</v>
      </c>
      <c r="ER58" s="279">
        <v>3</v>
      </c>
      <c r="ES58" s="279">
        <v>3</v>
      </c>
      <c r="ET58" s="279">
        <v>1</v>
      </c>
      <c r="EU58" s="279">
        <v>0</v>
      </c>
      <c r="EV58" s="279">
        <v>1</v>
      </c>
      <c r="EW58" s="279">
        <v>1</v>
      </c>
      <c r="EX58" s="279">
        <v>1</v>
      </c>
      <c r="EY58" s="279">
        <v>1</v>
      </c>
      <c r="EZ58" s="279">
        <v>1</v>
      </c>
      <c r="FA58" s="279">
        <v>1</v>
      </c>
      <c r="FB58" s="279">
        <v>0</v>
      </c>
      <c r="FC58" s="279">
        <v>1</v>
      </c>
      <c r="FD58" s="279">
        <v>1</v>
      </c>
      <c r="FE58" s="279">
        <v>1</v>
      </c>
      <c r="FF58" s="279">
        <v>1</v>
      </c>
      <c r="FG58" s="279">
        <v>1</v>
      </c>
      <c r="FH58" s="279">
        <v>1</v>
      </c>
      <c r="FI58" s="279">
        <v>0</v>
      </c>
      <c r="FJ58" s="279">
        <v>1</v>
      </c>
      <c r="FK58" s="279">
        <v>1</v>
      </c>
      <c r="FL58" s="279">
        <v>1</v>
      </c>
      <c r="FM58" s="279">
        <v>1</v>
      </c>
      <c r="FN58" s="279">
        <v>1</v>
      </c>
      <c r="FO58" s="279">
        <v>1</v>
      </c>
      <c r="FP58" s="279">
        <v>1</v>
      </c>
      <c r="FQ58" s="278">
        <v>1</v>
      </c>
      <c r="FR58" s="278">
        <v>2</v>
      </c>
      <c r="FS58" s="278">
        <v>1</v>
      </c>
      <c r="FT58" s="278">
        <v>1</v>
      </c>
      <c r="FU58" s="278">
        <v>2</v>
      </c>
      <c r="FV58" s="278">
        <v>2</v>
      </c>
      <c r="FW58" s="278">
        <v>2</v>
      </c>
      <c r="FX58" s="278">
        <v>1</v>
      </c>
      <c r="FY58" s="278">
        <v>2</v>
      </c>
      <c r="FZ58" s="278">
        <v>2</v>
      </c>
      <c r="GA58" s="278">
        <v>1</v>
      </c>
      <c r="GB58" s="278">
        <v>3</v>
      </c>
      <c r="GC58" s="278">
        <v>2</v>
      </c>
      <c r="GD58" s="325">
        <f t="shared" si="0"/>
        <v>2</v>
      </c>
      <c r="GE58" s="325">
        <f t="shared" si="1"/>
        <v>5</v>
      </c>
      <c r="GF58" s="279">
        <f t="shared" si="2"/>
        <v>14</v>
      </c>
      <c r="GG58" s="279">
        <f t="shared" si="3"/>
        <v>11</v>
      </c>
      <c r="GH58" s="279">
        <f t="shared" si="4"/>
        <v>18</v>
      </c>
      <c r="GI58" s="226"/>
      <c r="GJ58" s="266"/>
    </row>
    <row r="59" spans="1:192" ht="25.5">
      <c r="A59" s="231" t="str">
        <f>IF(I!$A$1=1,B59,C59)</f>
        <v>Державні товари та послуги, не віднесені до інших категорій</v>
      </c>
      <c r="B59" s="232" t="s">
        <v>102</v>
      </c>
      <c r="C59" s="232" t="s">
        <v>193</v>
      </c>
      <c r="D59" s="233">
        <v>42</v>
      </c>
      <c r="E59" s="233">
        <v>45</v>
      </c>
      <c r="F59" s="233">
        <v>43</v>
      </c>
      <c r="G59" s="233">
        <v>42</v>
      </c>
      <c r="H59" s="233">
        <v>42</v>
      </c>
      <c r="I59" s="233">
        <v>38</v>
      </c>
      <c r="J59" s="233">
        <v>44</v>
      </c>
      <c r="K59" s="233">
        <v>43</v>
      </c>
      <c r="L59" s="233">
        <v>48</v>
      </c>
      <c r="M59" s="233">
        <v>44</v>
      </c>
      <c r="N59" s="233">
        <v>41</v>
      </c>
      <c r="O59" s="233">
        <v>51</v>
      </c>
      <c r="P59" s="233">
        <v>47</v>
      </c>
      <c r="Q59" s="233">
        <v>45</v>
      </c>
      <c r="R59" s="233">
        <v>49</v>
      </c>
      <c r="S59" s="233">
        <v>54</v>
      </c>
      <c r="T59" s="233">
        <v>52</v>
      </c>
      <c r="U59" s="233">
        <v>52</v>
      </c>
      <c r="V59" s="233">
        <v>57</v>
      </c>
      <c r="W59" s="233">
        <v>56</v>
      </c>
      <c r="X59" s="233">
        <v>52</v>
      </c>
      <c r="Y59" s="233">
        <v>53</v>
      </c>
      <c r="Z59" s="233">
        <v>54</v>
      </c>
      <c r="AA59" s="233">
        <v>53</v>
      </c>
      <c r="AB59" s="233">
        <v>48</v>
      </c>
      <c r="AC59" s="233">
        <v>46</v>
      </c>
      <c r="AD59" s="233">
        <v>46</v>
      </c>
      <c r="AE59" s="233">
        <v>50</v>
      </c>
      <c r="AF59" s="233">
        <v>48</v>
      </c>
      <c r="AG59" s="233">
        <v>50</v>
      </c>
      <c r="AH59" s="233">
        <v>48</v>
      </c>
      <c r="AI59" s="233">
        <v>47</v>
      </c>
      <c r="AJ59" s="233">
        <v>53</v>
      </c>
      <c r="AK59" s="233">
        <v>49</v>
      </c>
      <c r="AL59" s="233">
        <v>52</v>
      </c>
      <c r="AM59" s="233">
        <v>58</v>
      </c>
      <c r="AN59" s="233">
        <v>45</v>
      </c>
      <c r="AO59" s="233">
        <v>44</v>
      </c>
      <c r="AP59" s="233">
        <v>48</v>
      </c>
      <c r="AQ59" s="233">
        <v>55</v>
      </c>
      <c r="AR59" s="233">
        <v>48</v>
      </c>
      <c r="AS59" s="233">
        <v>48</v>
      </c>
      <c r="AT59" s="233">
        <v>50</v>
      </c>
      <c r="AU59" s="233">
        <v>46</v>
      </c>
      <c r="AV59" s="233">
        <v>48</v>
      </c>
      <c r="AW59" s="233">
        <v>46</v>
      </c>
      <c r="AX59" s="233">
        <v>51</v>
      </c>
      <c r="AY59" s="233">
        <v>52</v>
      </c>
      <c r="AZ59" s="233">
        <v>49</v>
      </c>
      <c r="BA59" s="233">
        <v>57</v>
      </c>
      <c r="BB59" s="233">
        <v>59</v>
      </c>
      <c r="BC59" s="233">
        <v>57</v>
      </c>
      <c r="BD59" s="233">
        <v>58</v>
      </c>
      <c r="BE59" s="233">
        <v>57</v>
      </c>
      <c r="BF59" s="233">
        <v>53</v>
      </c>
      <c r="BG59" s="233">
        <v>55</v>
      </c>
      <c r="BH59" s="233">
        <v>55</v>
      </c>
      <c r="BI59" s="233">
        <v>54</v>
      </c>
      <c r="BJ59" s="233">
        <v>54</v>
      </c>
      <c r="BK59" s="233">
        <v>52</v>
      </c>
      <c r="BL59" s="233">
        <v>75</v>
      </c>
      <c r="BM59" s="233">
        <v>78</v>
      </c>
      <c r="BN59" s="233">
        <v>85</v>
      </c>
      <c r="BO59" s="233">
        <v>83</v>
      </c>
      <c r="BP59" s="233">
        <v>79</v>
      </c>
      <c r="BQ59" s="233">
        <v>79</v>
      </c>
      <c r="BR59" s="233">
        <v>80</v>
      </c>
      <c r="BS59" s="233">
        <v>80</v>
      </c>
      <c r="BT59" s="233">
        <v>78</v>
      </c>
      <c r="BU59" s="233">
        <v>80</v>
      </c>
      <c r="BV59" s="233">
        <v>80</v>
      </c>
      <c r="BW59" s="233">
        <v>87</v>
      </c>
      <c r="BX59" s="233">
        <v>83</v>
      </c>
      <c r="BY59" s="233">
        <v>85</v>
      </c>
      <c r="BZ59" s="233">
        <v>85</v>
      </c>
      <c r="CA59" s="233">
        <v>87</v>
      </c>
      <c r="CB59" s="233">
        <v>87</v>
      </c>
      <c r="CC59" s="233">
        <v>89</v>
      </c>
      <c r="CD59" s="233">
        <v>88</v>
      </c>
      <c r="CE59" s="233">
        <v>93</v>
      </c>
      <c r="CF59" s="233">
        <v>90</v>
      </c>
      <c r="CG59" s="233">
        <v>83</v>
      </c>
      <c r="CH59" s="233">
        <v>94</v>
      </c>
      <c r="CI59" s="233">
        <v>90</v>
      </c>
      <c r="CJ59" s="233">
        <v>71</v>
      </c>
      <c r="CK59" s="233">
        <v>72</v>
      </c>
      <c r="CL59" s="233">
        <v>79</v>
      </c>
      <c r="CM59" s="233">
        <v>78</v>
      </c>
      <c r="CN59" s="233">
        <v>79</v>
      </c>
      <c r="CO59" s="233">
        <v>78</v>
      </c>
      <c r="CP59" s="233">
        <v>80</v>
      </c>
      <c r="CQ59" s="233">
        <v>78</v>
      </c>
      <c r="CR59" s="233">
        <v>71</v>
      </c>
      <c r="CS59" s="233">
        <v>82</v>
      </c>
      <c r="CT59" s="233">
        <v>72</v>
      </c>
      <c r="CU59" s="233">
        <v>77</v>
      </c>
      <c r="CV59" s="233">
        <v>55</v>
      </c>
      <c r="CW59" s="233">
        <v>53</v>
      </c>
      <c r="CX59" s="233">
        <v>63</v>
      </c>
      <c r="CY59" s="233">
        <v>54</v>
      </c>
      <c r="CZ59" s="233">
        <v>64</v>
      </c>
      <c r="DA59" s="233">
        <v>58</v>
      </c>
      <c r="DB59" s="233">
        <v>57</v>
      </c>
      <c r="DC59" s="233">
        <v>56</v>
      </c>
      <c r="DD59" s="233">
        <v>57</v>
      </c>
      <c r="DE59" s="233">
        <v>57</v>
      </c>
      <c r="DF59" s="233">
        <v>57</v>
      </c>
      <c r="DG59" s="233">
        <v>60</v>
      </c>
      <c r="DH59" s="233">
        <v>61</v>
      </c>
      <c r="DI59" s="233">
        <v>73</v>
      </c>
      <c r="DJ59" s="233">
        <v>71</v>
      </c>
      <c r="DK59" s="233">
        <v>67</v>
      </c>
      <c r="DL59" s="233">
        <v>68</v>
      </c>
      <c r="DM59" s="233">
        <v>67</v>
      </c>
      <c r="DN59" s="233">
        <v>71</v>
      </c>
      <c r="DO59" s="233">
        <v>65</v>
      </c>
      <c r="DP59" s="233">
        <v>67</v>
      </c>
      <c r="DQ59" s="233">
        <v>65</v>
      </c>
      <c r="DR59" s="233">
        <v>67</v>
      </c>
      <c r="DS59" s="233">
        <v>69</v>
      </c>
      <c r="DT59" s="233">
        <v>80</v>
      </c>
      <c r="DU59" s="233">
        <v>85</v>
      </c>
      <c r="DV59" s="233">
        <v>93</v>
      </c>
      <c r="DW59" s="233">
        <v>98</v>
      </c>
      <c r="DX59" s="233">
        <v>88</v>
      </c>
      <c r="DY59" s="233">
        <v>95</v>
      </c>
      <c r="DZ59" s="233">
        <v>83</v>
      </c>
      <c r="EA59" s="233">
        <v>83</v>
      </c>
      <c r="EB59" s="233">
        <v>85</v>
      </c>
      <c r="EC59" s="233">
        <v>83</v>
      </c>
      <c r="ED59" s="233">
        <v>80</v>
      </c>
      <c r="EE59" s="233">
        <v>86</v>
      </c>
      <c r="EF59" s="233">
        <v>82</v>
      </c>
      <c r="EG59" s="233">
        <v>87</v>
      </c>
      <c r="EH59" s="233">
        <v>85</v>
      </c>
      <c r="EI59" s="233">
        <v>88</v>
      </c>
      <c r="EJ59" s="233">
        <v>81</v>
      </c>
      <c r="EK59" s="233">
        <v>94</v>
      </c>
      <c r="EL59" s="233">
        <v>78</v>
      </c>
      <c r="EM59" s="233">
        <v>92</v>
      </c>
      <c r="EN59" s="233">
        <v>86</v>
      </c>
      <c r="EO59" s="233">
        <v>82</v>
      </c>
      <c r="EP59" s="233">
        <v>86</v>
      </c>
      <c r="EQ59" s="233">
        <v>95</v>
      </c>
      <c r="ER59" s="233">
        <v>145</v>
      </c>
      <c r="ES59" s="233">
        <v>150</v>
      </c>
      <c r="ET59" s="233">
        <v>158</v>
      </c>
      <c r="EU59" s="233">
        <v>185</v>
      </c>
      <c r="EV59" s="233">
        <v>190</v>
      </c>
      <c r="EW59" s="233">
        <v>220</v>
      </c>
      <c r="EX59" s="233">
        <v>244</v>
      </c>
      <c r="EY59" s="233">
        <v>254</v>
      </c>
      <c r="EZ59" s="233">
        <v>276</v>
      </c>
      <c r="FA59" s="233">
        <v>300</v>
      </c>
      <c r="FB59" s="233">
        <v>321</v>
      </c>
      <c r="FC59" s="233">
        <v>342</v>
      </c>
      <c r="FD59" s="233">
        <v>174</v>
      </c>
      <c r="FE59" s="233">
        <v>169</v>
      </c>
      <c r="FF59" s="233">
        <v>175</v>
      </c>
      <c r="FG59" s="233">
        <v>177</v>
      </c>
      <c r="FH59" s="233">
        <v>177</v>
      </c>
      <c r="FI59" s="233">
        <v>177</v>
      </c>
      <c r="FJ59" s="233">
        <v>178</v>
      </c>
      <c r="FK59" s="233">
        <v>178</v>
      </c>
      <c r="FL59" s="233">
        <v>179</v>
      </c>
      <c r="FM59" s="233">
        <v>194</v>
      </c>
      <c r="FN59" s="233">
        <v>194</v>
      </c>
      <c r="FO59" s="233">
        <v>195</v>
      </c>
      <c r="FP59" s="233">
        <v>93</v>
      </c>
      <c r="FQ59" s="237">
        <v>93</v>
      </c>
      <c r="FR59" s="237">
        <v>93</v>
      </c>
      <c r="FS59" s="237">
        <v>93</v>
      </c>
      <c r="FT59" s="237">
        <v>93</v>
      </c>
      <c r="FU59" s="237">
        <v>93</v>
      </c>
      <c r="FV59" s="237">
        <v>97</v>
      </c>
      <c r="FW59" s="237">
        <v>117</v>
      </c>
      <c r="FX59" s="237">
        <v>104</v>
      </c>
      <c r="FY59" s="237">
        <v>104</v>
      </c>
      <c r="FZ59" s="237">
        <v>102</v>
      </c>
      <c r="GA59" s="237">
        <v>105</v>
      </c>
      <c r="GB59" s="237">
        <v>92</v>
      </c>
      <c r="GC59" s="237">
        <v>93</v>
      </c>
      <c r="GD59" s="326">
        <f t="shared" si="0"/>
        <v>186</v>
      </c>
      <c r="GE59" s="326">
        <f t="shared" si="1"/>
        <v>185</v>
      </c>
      <c r="GF59" s="306">
        <f t="shared" si="2"/>
        <v>2785</v>
      </c>
      <c r="GG59" s="306">
        <f t="shared" si="3"/>
        <v>2167</v>
      </c>
      <c r="GH59" s="306">
        <f t="shared" si="4"/>
        <v>1187</v>
      </c>
      <c r="GI59" s="226"/>
      <c r="GJ59" s="266"/>
    </row>
    <row r="60" spans="1:192">
      <c r="A60" s="56" t="str">
        <f>IF(I!$A$1=1,B60,C60)</f>
        <v xml:space="preserve"> * Попередні  дані</v>
      </c>
      <c r="B60" s="57" t="s">
        <v>12</v>
      </c>
      <c r="C60" s="58" t="s">
        <v>35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284"/>
      <c r="GE60" s="284"/>
      <c r="GF60" s="106"/>
      <c r="GG60" s="106"/>
      <c r="GH60" s="106"/>
      <c r="GI60" s="106"/>
    </row>
    <row r="61" spans="1:192" s="152" customFormat="1">
      <c r="A61" s="61" t="str">
        <f>IF(I!$A$1=1,B61,C61)</f>
        <v>Примітка</v>
      </c>
      <c r="B61" s="63" t="s">
        <v>58</v>
      </c>
      <c r="C61" s="59" t="s">
        <v>59</v>
      </c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50"/>
      <c r="BB61" s="150"/>
      <c r="BC61" s="150"/>
      <c r="BD61" s="150"/>
      <c r="BE61" s="150"/>
      <c r="BF61" s="150"/>
      <c r="BG61" s="150"/>
      <c r="BH61" s="150"/>
      <c r="BI61" s="150"/>
      <c r="BJ61" s="150"/>
      <c r="BK61" s="150"/>
      <c r="BL61" s="150"/>
      <c r="BM61" s="150"/>
      <c r="BN61" s="150"/>
      <c r="BO61" s="150"/>
      <c r="BP61" s="150"/>
      <c r="BQ61" s="150"/>
      <c r="BR61" s="150"/>
      <c r="BS61" s="150"/>
      <c r="BT61" s="150"/>
      <c r="BU61" s="150"/>
      <c r="BV61" s="150"/>
      <c r="BW61" s="150"/>
      <c r="BX61" s="150"/>
      <c r="BY61" s="150"/>
      <c r="BZ61" s="150"/>
      <c r="CA61" s="150"/>
      <c r="CB61" s="150"/>
      <c r="CC61" s="150"/>
      <c r="CD61" s="150"/>
      <c r="CE61" s="150"/>
      <c r="CF61" s="150"/>
      <c r="CG61" s="150"/>
      <c r="CH61" s="150"/>
      <c r="CI61" s="150"/>
      <c r="CJ61" s="150"/>
      <c r="CK61" s="150"/>
      <c r="CL61" s="150"/>
      <c r="CM61" s="150"/>
      <c r="CN61" s="150"/>
      <c r="CO61" s="150"/>
      <c r="CP61" s="150"/>
      <c r="CQ61" s="150"/>
      <c r="CR61" s="150"/>
      <c r="CS61" s="150"/>
      <c r="CT61" s="150"/>
      <c r="CU61" s="150"/>
      <c r="CV61" s="150"/>
      <c r="CW61" s="150"/>
      <c r="CX61" s="150"/>
      <c r="CY61" s="150"/>
      <c r="CZ61" s="150"/>
      <c r="DA61" s="150"/>
      <c r="DB61" s="150"/>
      <c r="DC61" s="150"/>
      <c r="DD61" s="150"/>
      <c r="DE61" s="150"/>
      <c r="DF61" s="150"/>
      <c r="DG61" s="150"/>
      <c r="DH61" s="150"/>
      <c r="DI61" s="150"/>
      <c r="DJ61" s="150"/>
      <c r="DK61" s="150"/>
      <c r="DL61" s="150"/>
      <c r="DM61" s="150"/>
      <c r="DN61" s="150"/>
      <c r="DO61" s="150"/>
      <c r="DP61" s="150"/>
      <c r="DQ61" s="150"/>
      <c r="DR61" s="150"/>
      <c r="DS61" s="150"/>
      <c r="DT61" s="150"/>
      <c r="DU61" s="150"/>
      <c r="DV61" s="150"/>
      <c r="DW61" s="150"/>
      <c r="DX61" s="150"/>
      <c r="DY61" s="150"/>
      <c r="DZ61" s="150"/>
      <c r="EA61" s="150"/>
      <c r="EB61" s="150"/>
      <c r="EC61" s="150"/>
      <c r="ED61" s="150"/>
      <c r="EE61" s="150"/>
      <c r="EF61" s="150"/>
      <c r="EG61" s="150"/>
      <c r="EH61" s="150"/>
      <c r="EI61" s="150"/>
      <c r="EJ61" s="150"/>
      <c r="EK61" s="150"/>
      <c r="EL61" s="150"/>
      <c r="EM61" s="150"/>
      <c r="EN61" s="150"/>
      <c r="EO61" s="150"/>
      <c r="EP61" s="150"/>
      <c r="EQ61" s="150"/>
      <c r="ER61" s="150"/>
      <c r="ES61" s="150"/>
      <c r="ET61" s="150"/>
      <c r="EU61" s="150"/>
      <c r="EV61" s="150"/>
      <c r="EW61" s="150"/>
      <c r="EX61" s="150"/>
      <c r="EY61" s="150"/>
      <c r="EZ61" s="150"/>
      <c r="FA61" s="150"/>
      <c r="FB61" s="150"/>
      <c r="FC61" s="150"/>
      <c r="FD61" s="150"/>
      <c r="FE61" s="150"/>
      <c r="FF61" s="150"/>
      <c r="FG61" s="150"/>
      <c r="FH61" s="150"/>
      <c r="FI61" s="150"/>
      <c r="FJ61" s="150"/>
      <c r="FK61" s="150"/>
      <c r="FL61" s="150"/>
      <c r="FM61" s="150"/>
      <c r="FN61" s="150"/>
      <c r="FO61" s="150"/>
      <c r="FP61" s="150"/>
      <c r="FQ61" s="150"/>
      <c r="FR61" s="150"/>
      <c r="FS61" s="150"/>
      <c r="FT61" s="150"/>
      <c r="FU61" s="150"/>
      <c r="FV61" s="150"/>
      <c r="FW61" s="150"/>
      <c r="FX61" s="150"/>
      <c r="FY61" s="150"/>
      <c r="FZ61" s="150"/>
      <c r="GA61" s="150"/>
      <c r="GB61" s="150"/>
      <c r="GC61" s="150"/>
      <c r="GD61" s="285"/>
      <c r="GE61" s="285"/>
      <c r="GF61" s="307"/>
      <c r="GG61" s="307"/>
      <c r="GH61" s="307"/>
      <c r="GI61" s="150"/>
    </row>
    <row r="62" spans="1:192" customFormat="1" ht="12" customHeight="1">
      <c r="A62" s="3" t="str">
        <f>IF(I!$A$1=1,B62,C62)</f>
        <v>1. З 2014 року дані подаються без урахування тимчасово окупованої російською федерацією території України.</v>
      </c>
      <c r="B62" s="151" t="s">
        <v>240</v>
      </c>
      <c r="C62" s="157" t="s">
        <v>241</v>
      </c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1"/>
      <c r="V62" s="151"/>
      <c r="W62" s="151"/>
      <c r="X62" s="151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  <c r="AI62" s="151"/>
      <c r="AJ62" s="151"/>
      <c r="AK62" s="151"/>
      <c r="AL62" s="151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50"/>
      <c r="BB62" s="150"/>
      <c r="BC62" s="150"/>
      <c r="BD62" s="150"/>
      <c r="BE62" s="150"/>
      <c r="BF62" s="150"/>
      <c r="BG62" s="150"/>
      <c r="BH62" s="150"/>
      <c r="BI62" s="150"/>
      <c r="BJ62" s="150"/>
      <c r="BK62" s="150"/>
      <c r="BL62" s="150"/>
      <c r="BM62" s="150"/>
      <c r="BN62" s="150"/>
      <c r="BO62" s="150"/>
      <c r="BP62" s="150"/>
      <c r="BQ62" s="150"/>
      <c r="BR62" s="150"/>
      <c r="BS62" s="150"/>
      <c r="BT62" s="150"/>
      <c r="BU62" s="150"/>
      <c r="BV62" s="150"/>
      <c r="BW62" s="150"/>
      <c r="BX62" s="150"/>
      <c r="BY62" s="150"/>
      <c r="BZ62" s="150"/>
      <c r="CA62" s="150"/>
      <c r="CB62" s="150"/>
      <c r="CC62" s="150"/>
      <c r="CD62" s="150"/>
      <c r="CE62" s="150"/>
      <c r="CF62" s="150"/>
      <c r="CG62" s="150"/>
      <c r="CH62" s="150"/>
      <c r="CI62" s="150"/>
      <c r="CJ62" s="150"/>
      <c r="CK62" s="150"/>
      <c r="CL62" s="150"/>
      <c r="CM62" s="150"/>
      <c r="CN62" s="150"/>
      <c r="CO62" s="150"/>
      <c r="CP62" s="150"/>
      <c r="CQ62" s="150"/>
      <c r="CR62" s="150"/>
      <c r="CS62" s="150"/>
      <c r="CT62" s="150"/>
      <c r="CU62" s="150"/>
      <c r="CV62" s="150"/>
      <c r="CW62" s="150"/>
      <c r="CX62" s="150"/>
      <c r="CY62" s="150"/>
      <c r="CZ62" s="150"/>
      <c r="DA62" s="150"/>
      <c r="DB62" s="150"/>
      <c r="DC62" s="150"/>
      <c r="DD62" s="150"/>
      <c r="DE62" s="150"/>
      <c r="DF62" s="150"/>
      <c r="DG62" s="150"/>
      <c r="DH62" s="150"/>
      <c r="DI62" s="150"/>
      <c r="DJ62" s="150"/>
      <c r="DK62" s="150"/>
      <c r="DL62" s="150"/>
      <c r="DM62" s="150"/>
      <c r="DN62" s="150"/>
      <c r="DO62" s="150"/>
      <c r="DP62" s="150"/>
      <c r="DQ62" s="150"/>
      <c r="DR62" s="150"/>
      <c r="DS62" s="150"/>
      <c r="DT62" s="150"/>
      <c r="DU62" s="150"/>
      <c r="DV62" s="150"/>
      <c r="DW62" s="150"/>
      <c r="DX62" s="150"/>
      <c r="DY62" s="150"/>
      <c r="DZ62" s="150"/>
      <c r="EA62" s="150"/>
      <c r="EB62" s="150"/>
      <c r="EC62" s="150"/>
      <c r="ED62" s="150"/>
      <c r="EE62" s="150"/>
      <c r="EF62" s="150"/>
      <c r="EG62" s="150"/>
      <c r="EH62" s="150"/>
      <c r="EI62" s="150"/>
      <c r="EJ62" s="150"/>
      <c r="EK62" s="150"/>
      <c r="EL62" s="150"/>
      <c r="EM62" s="150"/>
      <c r="EN62" s="150"/>
      <c r="EO62" s="150"/>
      <c r="EP62" s="150"/>
      <c r="EQ62" s="150"/>
      <c r="ER62" s="150"/>
      <c r="ES62" s="150"/>
      <c r="ET62" s="150"/>
      <c r="EU62" s="150"/>
      <c r="EV62" s="150"/>
      <c r="EW62" s="150"/>
      <c r="EX62" s="150"/>
      <c r="EY62" s="150"/>
      <c r="EZ62" s="150"/>
      <c r="FA62" s="150"/>
      <c r="FB62" s="150"/>
      <c r="FC62" s="150"/>
      <c r="FD62" s="150"/>
      <c r="FE62" s="150"/>
      <c r="FF62" s="150"/>
      <c r="FG62" s="150"/>
      <c r="FH62" s="150"/>
      <c r="FI62" s="150"/>
      <c r="FJ62" s="150"/>
      <c r="FK62" s="150"/>
      <c r="FL62" s="150"/>
      <c r="FM62" s="150"/>
      <c r="FN62" s="150"/>
      <c r="FO62" s="150"/>
      <c r="FP62" s="150"/>
      <c r="FQ62" s="150"/>
      <c r="FR62" s="150"/>
      <c r="FS62" s="150"/>
      <c r="FT62" s="150"/>
      <c r="FU62" s="150"/>
      <c r="FV62" s="150"/>
      <c r="FW62" s="150"/>
      <c r="FX62" s="150"/>
      <c r="FY62" s="150"/>
      <c r="FZ62" s="150"/>
      <c r="GA62" s="150"/>
      <c r="GB62" s="150"/>
      <c r="GC62" s="150"/>
      <c r="GD62" s="285"/>
      <c r="GE62" s="285"/>
      <c r="GF62" s="307"/>
      <c r="GG62" s="307"/>
      <c r="GH62" s="307"/>
      <c r="GI62" s="150"/>
    </row>
    <row r="64" spans="1:192" s="226" customFormat="1">
      <c r="B64" s="280"/>
      <c r="C64" s="280"/>
      <c r="GD64" s="286"/>
      <c r="GE64" s="286"/>
      <c r="GF64" s="308"/>
      <c r="GG64" s="308"/>
      <c r="GH64" s="308"/>
    </row>
  </sheetData>
  <hyperlinks>
    <hyperlink ref="A1" location="Зміст!A1" display="Зміст!A1"/>
  </hyperlinks>
  <printOptions horizontalCentered="1"/>
  <pageMargins left="0.78740157480314965" right="0.78740157480314965" top="0.59055118110236227" bottom="0.59055118110236227" header="0.51181102362204722" footer="0.51181102362204722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7"/>
  <dimension ref="A1:EB54"/>
  <sheetViews>
    <sheetView zoomScale="85" zoomScaleNormal="85" workbookViewId="0">
      <pane xSplit="1" ySplit="5" topLeftCell="CV6" activePane="bottomRight" state="frozen"/>
      <selection pane="topRight"/>
      <selection pane="bottomLeft"/>
      <selection pane="bottomRight"/>
    </sheetView>
  </sheetViews>
  <sheetFormatPr defaultColWidth="8.85546875" defaultRowHeight="15.75" outlineLevelCol="1"/>
  <cols>
    <col min="1" max="1" width="29.85546875" style="178" customWidth="1"/>
    <col min="2" max="2" width="45.140625" style="178" hidden="1" customWidth="1"/>
    <col min="3" max="3" width="47.140625" style="178" hidden="1" customWidth="1"/>
    <col min="4" max="4" width="5.5703125" style="178" hidden="1" customWidth="1" outlineLevel="1"/>
    <col min="5" max="5" width="5" style="178" hidden="1" customWidth="1" outlineLevel="1"/>
    <col min="6" max="7" width="5.5703125" style="178" hidden="1" customWidth="1" outlineLevel="1"/>
    <col min="8" max="8" width="5.7109375" style="178" hidden="1" customWidth="1" outlineLevel="1"/>
    <col min="9" max="9" width="6" style="178" hidden="1" customWidth="1" outlineLevel="1"/>
    <col min="10" max="10" width="5.5703125" style="178" hidden="1" customWidth="1" outlineLevel="1"/>
    <col min="11" max="11" width="6" style="178" hidden="1" customWidth="1" outlineLevel="1"/>
    <col min="12" max="12" width="5.5703125" style="178" hidden="1" customWidth="1" outlineLevel="1"/>
    <col min="13" max="13" width="6.28515625" style="178" hidden="1" customWidth="1" outlineLevel="1"/>
    <col min="14" max="15" width="5.7109375" style="178" hidden="1" customWidth="1" outlineLevel="1"/>
    <col min="16" max="16" width="4.42578125" style="178" hidden="1" customWidth="1" outlineLevel="1"/>
    <col min="17" max="19" width="5" style="178" hidden="1" customWidth="1" outlineLevel="1"/>
    <col min="20" max="20" width="5.7109375" style="178" hidden="1" customWidth="1" outlineLevel="1"/>
    <col min="21" max="21" width="6" style="178" hidden="1" customWidth="1" outlineLevel="1"/>
    <col min="22" max="22" width="5.5703125" style="178" hidden="1" customWidth="1" outlineLevel="1"/>
    <col min="23" max="23" width="6" style="178" hidden="1" customWidth="1" outlineLevel="1"/>
    <col min="24" max="24" width="5.5703125" style="178" hidden="1" customWidth="1" outlineLevel="1"/>
    <col min="25" max="25" width="6.28515625" style="178" hidden="1" customWidth="1" outlineLevel="1"/>
    <col min="26" max="27" width="5.7109375" style="178" hidden="1" customWidth="1" outlineLevel="1"/>
    <col min="28" max="31" width="5.5703125" style="178" hidden="1" customWidth="1" outlineLevel="1"/>
    <col min="32" max="32" width="5.7109375" style="178" hidden="1" customWidth="1" outlineLevel="1"/>
    <col min="33" max="33" width="6" style="178" hidden="1" customWidth="1" outlineLevel="1"/>
    <col min="34" max="34" width="5.5703125" style="178" hidden="1" customWidth="1" outlineLevel="1"/>
    <col min="35" max="35" width="6" style="178" hidden="1" customWidth="1" outlineLevel="1"/>
    <col min="36" max="36" width="5.5703125" style="178" hidden="1" customWidth="1" outlineLevel="1"/>
    <col min="37" max="37" width="6.28515625" style="178" hidden="1" customWidth="1" outlineLevel="1"/>
    <col min="38" max="39" width="5.7109375" style="178" hidden="1" customWidth="1" outlineLevel="1"/>
    <col min="40" max="43" width="5.5703125" style="178" hidden="1" customWidth="1" outlineLevel="1"/>
    <col min="44" max="44" width="5.7109375" style="178" hidden="1" customWidth="1" outlineLevel="1"/>
    <col min="45" max="45" width="6" style="178" hidden="1" customWidth="1" outlineLevel="1"/>
    <col min="46" max="46" width="5.5703125" style="178" hidden="1" customWidth="1" outlineLevel="1"/>
    <col min="47" max="47" width="6" style="178" hidden="1" customWidth="1" outlineLevel="1"/>
    <col min="48" max="48" width="5.5703125" style="178" hidden="1" customWidth="1" outlineLevel="1"/>
    <col min="49" max="49" width="6.28515625" style="178" hidden="1" customWidth="1" outlineLevel="1"/>
    <col min="50" max="51" width="5.7109375" style="178" hidden="1" customWidth="1" outlineLevel="1"/>
    <col min="52" max="55" width="5.5703125" style="178" hidden="1" customWidth="1" outlineLevel="1"/>
    <col min="56" max="56" width="5.7109375" style="178" hidden="1" customWidth="1" outlineLevel="1"/>
    <col min="57" max="57" width="6" style="178" hidden="1" customWidth="1" outlineLevel="1"/>
    <col min="58" max="58" width="5.5703125" style="178" hidden="1" customWidth="1" outlineLevel="1"/>
    <col min="59" max="59" width="6" style="178" hidden="1" customWidth="1" outlineLevel="1"/>
    <col min="60" max="60" width="5.5703125" style="178" hidden="1" customWidth="1" outlineLevel="1"/>
    <col min="61" max="61" width="6.28515625" style="178" hidden="1" customWidth="1" outlineLevel="1"/>
    <col min="62" max="63" width="5.7109375" style="178" hidden="1" customWidth="1" outlineLevel="1"/>
    <col min="64" max="67" width="5.5703125" style="178" hidden="1" customWidth="1" outlineLevel="1"/>
    <col min="68" max="68" width="5.7109375" style="178" hidden="1" customWidth="1" outlineLevel="1"/>
    <col min="69" max="69" width="6" style="178" hidden="1" customWidth="1" outlineLevel="1"/>
    <col min="70" max="70" width="5.5703125" style="178" hidden="1" customWidth="1" outlineLevel="1"/>
    <col min="71" max="71" width="6" style="178" hidden="1" customWidth="1" outlineLevel="1"/>
    <col min="72" max="72" width="5.5703125" style="178" hidden="1" customWidth="1" outlineLevel="1"/>
    <col min="73" max="73" width="6.28515625" style="178" hidden="1" customWidth="1" outlineLevel="1"/>
    <col min="74" max="75" width="5.7109375" style="178" hidden="1" customWidth="1" outlineLevel="1"/>
    <col min="76" max="79" width="5.5703125" style="178" hidden="1" customWidth="1" outlineLevel="1"/>
    <col min="80" max="80" width="5.7109375" style="178" hidden="1" customWidth="1" outlineLevel="1"/>
    <col min="81" max="81" width="6" style="178" hidden="1" customWidth="1" outlineLevel="1"/>
    <col min="82" max="82" width="5.5703125" style="178" hidden="1" customWidth="1" outlineLevel="1"/>
    <col min="83" max="83" width="6" style="178" hidden="1" customWidth="1" outlineLevel="1"/>
    <col min="84" max="84" width="5.5703125" style="178" hidden="1" customWidth="1" outlineLevel="1"/>
    <col min="85" max="85" width="6.28515625" style="178" hidden="1" customWidth="1" outlineLevel="1"/>
    <col min="86" max="87" width="5.7109375" style="178" hidden="1" customWidth="1" outlineLevel="1"/>
    <col min="88" max="88" width="5.42578125" style="178" hidden="1" customWidth="1" outlineLevel="1" collapsed="1"/>
    <col min="89" max="91" width="5.42578125" style="178" hidden="1" customWidth="1" outlineLevel="1"/>
    <col min="92" max="92" width="5.7109375" style="178" hidden="1" customWidth="1" outlineLevel="1"/>
    <col min="93" max="93" width="5.85546875" style="178" hidden="1" customWidth="1" outlineLevel="1"/>
    <col min="94" max="94" width="5.42578125" style="178" hidden="1" customWidth="1" outlineLevel="1"/>
    <col min="95" max="95" width="5.7109375" style="178" hidden="1" customWidth="1" outlineLevel="1"/>
    <col min="96" max="96" width="5.42578125" style="178" hidden="1" customWidth="1" outlineLevel="1"/>
    <col min="97" max="97" width="5.85546875" style="178" hidden="1" customWidth="1" outlineLevel="1"/>
    <col min="98" max="99" width="5.7109375" style="178" hidden="1" customWidth="1" outlineLevel="1"/>
    <col min="100" max="100" width="5.42578125" style="178" bestFit="1" customWidth="1" collapsed="1"/>
    <col min="101" max="103" width="5.42578125" style="178" bestFit="1" customWidth="1"/>
    <col min="104" max="104" width="5.7109375" style="178" bestFit="1" customWidth="1"/>
    <col min="105" max="105" width="5.85546875" style="178" bestFit="1" customWidth="1"/>
    <col min="106" max="106" width="5.42578125" style="178" bestFit="1" customWidth="1"/>
    <col min="107" max="107" width="5.7109375" style="178" bestFit="1" customWidth="1"/>
    <col min="108" max="108" width="5.42578125" style="178" bestFit="1" customWidth="1"/>
    <col min="109" max="109" width="5.85546875" style="178" bestFit="1" customWidth="1"/>
    <col min="110" max="111" width="5.7109375" style="178" bestFit="1" customWidth="1"/>
    <col min="112" max="115" width="5.42578125" style="178" bestFit="1" customWidth="1"/>
    <col min="116" max="116" width="5.7109375" style="178" bestFit="1" customWidth="1"/>
    <col min="117" max="117" width="5.85546875" style="178" bestFit="1" customWidth="1"/>
    <col min="118" max="118" width="5.42578125" style="178" bestFit="1" customWidth="1"/>
    <col min="119" max="119" width="5.7109375" style="178" bestFit="1" customWidth="1"/>
    <col min="120" max="120" width="5.42578125" style="178" bestFit="1" customWidth="1"/>
    <col min="121" max="121" width="6.7109375" style="178" bestFit="1" customWidth="1"/>
    <col min="122" max="123" width="6.42578125" style="178" bestFit="1" customWidth="1"/>
    <col min="124" max="124" width="5.42578125" style="178" bestFit="1" customWidth="1"/>
    <col min="125" max="125" width="5.85546875" style="178" bestFit="1" customWidth="1"/>
    <col min="126" max="126" width="8.28515625" style="291" customWidth="1"/>
    <col min="127" max="127" width="9.140625" style="291" bestFit="1" customWidth="1"/>
    <col min="128" max="130" width="6.42578125" style="189" customWidth="1"/>
    <col min="131" max="131" width="5.28515625" style="178" bestFit="1" customWidth="1"/>
    <col min="132" max="16384" width="8.85546875" style="178"/>
  </cols>
  <sheetData>
    <row r="1" spans="1:132" s="71" customFormat="1" ht="12.75">
      <c r="A1" s="250" t="str">
        <f>IF(I!$A$1=1,"до змісту","to title")</f>
        <v>до змісту</v>
      </c>
      <c r="B1" s="250"/>
      <c r="C1" s="250"/>
      <c r="D1" s="250"/>
      <c r="E1" s="250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1"/>
      <c r="AL1" s="251"/>
      <c r="AM1" s="251"/>
      <c r="AN1" s="251"/>
      <c r="AO1" s="251"/>
      <c r="AP1" s="251"/>
      <c r="AQ1" s="251"/>
      <c r="AR1" s="251"/>
      <c r="AS1" s="251"/>
      <c r="AT1" s="251"/>
      <c r="AU1" s="251"/>
      <c r="AV1" s="251"/>
      <c r="AW1" s="251"/>
      <c r="AX1" s="251"/>
      <c r="AY1" s="251"/>
      <c r="AZ1" s="251"/>
      <c r="BA1" s="251"/>
      <c r="BB1" s="251"/>
      <c r="BC1" s="251"/>
      <c r="BD1" s="251"/>
      <c r="BE1" s="251"/>
      <c r="BF1" s="251"/>
      <c r="BG1" s="251"/>
      <c r="BH1" s="251"/>
      <c r="BI1" s="251"/>
      <c r="BJ1" s="251"/>
      <c r="BK1" s="251"/>
      <c r="BL1" s="251"/>
      <c r="BM1" s="251"/>
      <c r="BN1" s="251"/>
      <c r="BO1" s="251"/>
      <c r="BP1" s="251"/>
      <c r="BQ1" s="251"/>
      <c r="BR1" s="251"/>
      <c r="BS1" s="251"/>
      <c r="BT1" s="251"/>
      <c r="BU1" s="251"/>
      <c r="BV1" s="251"/>
      <c r="BW1" s="251"/>
      <c r="BX1" s="251"/>
      <c r="BY1" s="251"/>
      <c r="BZ1" s="251"/>
      <c r="CA1" s="251"/>
      <c r="CB1" s="251"/>
      <c r="CC1" s="251"/>
      <c r="CD1" s="251"/>
      <c r="CE1" s="251"/>
      <c r="CF1" s="251"/>
      <c r="CG1" s="251"/>
      <c r="CH1" s="251"/>
      <c r="CI1" s="251"/>
      <c r="CJ1" s="251"/>
      <c r="CK1" s="251"/>
      <c r="CL1" s="251"/>
      <c r="CM1" s="251"/>
      <c r="CN1" s="251"/>
      <c r="CO1" s="251"/>
      <c r="CP1" s="251"/>
      <c r="CQ1" s="251"/>
      <c r="CR1" s="251"/>
      <c r="CS1" s="251"/>
      <c r="CT1" s="251"/>
      <c r="CU1" s="251"/>
      <c r="CV1" s="251"/>
      <c r="CW1" s="251"/>
      <c r="CX1" s="251"/>
      <c r="CY1" s="251"/>
      <c r="CZ1" s="251"/>
      <c r="DA1" s="251"/>
      <c r="DB1" s="251"/>
      <c r="DC1" s="251"/>
      <c r="DD1" s="251"/>
      <c r="DE1" s="251"/>
      <c r="DF1" s="251"/>
      <c r="DG1" s="251"/>
      <c r="DH1" s="251"/>
      <c r="DI1" s="251"/>
      <c r="DJ1" s="251"/>
      <c r="DK1" s="251"/>
      <c r="DL1" s="251"/>
      <c r="DM1" s="251"/>
      <c r="DN1" s="251"/>
      <c r="DO1" s="251"/>
      <c r="DP1" s="251"/>
      <c r="DQ1" s="251"/>
      <c r="DR1" s="251"/>
      <c r="DS1" s="251"/>
      <c r="DT1" s="251"/>
      <c r="DU1" s="251"/>
      <c r="DV1" s="288"/>
      <c r="DW1" s="288"/>
      <c r="DX1" s="251"/>
      <c r="DY1" s="251"/>
      <c r="DZ1" s="251"/>
    </row>
    <row r="2" spans="1:132" ht="12.75">
      <c r="A2" s="292" t="str">
        <f>IF(I!$A$1=1,B2,C2)</f>
        <v xml:space="preserve">2.3. Динаміка експорту комп'ютерних послуг за основними країнами-партнерами </v>
      </c>
      <c r="B2" s="243" t="s">
        <v>64</v>
      </c>
      <c r="C2" s="243" t="s">
        <v>250</v>
      </c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4"/>
      <c r="BA2" s="244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5"/>
      <c r="BR2" s="245"/>
      <c r="BS2" s="245"/>
      <c r="BT2" s="245"/>
      <c r="BU2" s="245"/>
      <c r="BV2" s="246"/>
      <c r="BW2" s="246"/>
      <c r="BX2" s="247"/>
      <c r="BY2" s="247"/>
      <c r="BZ2" s="247"/>
      <c r="CA2" s="247"/>
      <c r="CB2" s="247"/>
      <c r="CC2" s="247"/>
      <c r="CD2" s="247"/>
      <c r="CE2" s="247"/>
      <c r="CF2" s="247"/>
      <c r="CG2" s="247"/>
      <c r="CH2" s="247"/>
      <c r="CI2" s="247"/>
      <c r="CJ2" s="247"/>
      <c r="CK2" s="247"/>
      <c r="CL2" s="247"/>
      <c r="CM2" s="247"/>
      <c r="CN2" s="247"/>
      <c r="CO2" s="247"/>
      <c r="CP2" s="247"/>
      <c r="CQ2" s="247"/>
      <c r="CR2" s="247"/>
      <c r="CS2" s="247"/>
      <c r="CT2" s="247"/>
      <c r="CU2" s="247"/>
      <c r="CV2" s="247"/>
      <c r="CW2" s="247"/>
      <c r="CX2" s="247"/>
      <c r="CY2" s="247"/>
      <c r="CZ2" s="247"/>
      <c r="DA2" s="247"/>
      <c r="DB2" s="247"/>
      <c r="DC2" s="247"/>
      <c r="DD2" s="247"/>
      <c r="DE2" s="247"/>
      <c r="DF2" s="247"/>
      <c r="DG2" s="247"/>
      <c r="DH2" s="247"/>
      <c r="DI2" s="247"/>
      <c r="DJ2" s="247"/>
      <c r="DK2" s="247"/>
      <c r="DL2" s="247"/>
      <c r="DM2" s="247"/>
      <c r="DN2" s="247"/>
      <c r="DO2" s="247"/>
      <c r="DP2" s="247"/>
      <c r="DQ2" s="247"/>
      <c r="DR2" s="247"/>
      <c r="DS2" s="247"/>
      <c r="DT2" s="247"/>
      <c r="DU2" s="247"/>
      <c r="DV2" s="289"/>
      <c r="DW2" s="289"/>
      <c r="DX2" s="247"/>
      <c r="DY2" s="247"/>
      <c r="DZ2" s="247"/>
    </row>
    <row r="3" spans="1:132" ht="12.75">
      <c r="A3" s="260" t="str">
        <f>IF(I!$A$1=1,B3,C3)</f>
        <v>млн дол США</v>
      </c>
      <c r="B3" s="298" t="s">
        <v>103</v>
      </c>
      <c r="C3" s="298" t="s">
        <v>238</v>
      </c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  <c r="BL3" s="299"/>
      <c r="BM3" s="299"/>
      <c r="BN3" s="299"/>
      <c r="BO3" s="299"/>
      <c r="BP3" s="299"/>
      <c r="BQ3" s="299"/>
      <c r="BR3" s="299"/>
      <c r="BS3" s="299"/>
      <c r="BT3" s="299"/>
      <c r="BU3" s="299"/>
      <c r="BV3" s="299"/>
      <c r="BW3" s="299"/>
      <c r="BX3" s="299"/>
      <c r="BY3" s="299"/>
      <c r="BZ3" s="299"/>
      <c r="CA3" s="299"/>
      <c r="CB3" s="299"/>
      <c r="CC3" s="299"/>
      <c r="CD3" s="299"/>
      <c r="CE3" s="299"/>
      <c r="CF3" s="299"/>
      <c r="CG3" s="299"/>
      <c r="CH3" s="299"/>
      <c r="CI3" s="299"/>
      <c r="CJ3" s="299"/>
      <c r="CK3" s="299"/>
      <c r="CL3" s="299"/>
      <c r="CM3" s="299"/>
      <c r="CN3" s="299"/>
      <c r="CO3" s="299"/>
      <c r="CP3" s="299"/>
      <c r="CQ3" s="299"/>
      <c r="CR3" s="299"/>
      <c r="CS3" s="299"/>
      <c r="CT3" s="299"/>
      <c r="CU3" s="299"/>
      <c r="CV3" s="299"/>
      <c r="CW3" s="299"/>
      <c r="CX3" s="299"/>
      <c r="CY3" s="299"/>
      <c r="CZ3" s="299"/>
      <c r="DA3" s="299"/>
      <c r="DB3" s="299"/>
      <c r="DC3" s="299"/>
      <c r="DD3" s="299"/>
      <c r="DE3" s="299"/>
      <c r="DF3" s="299"/>
      <c r="DG3" s="299"/>
      <c r="DH3" s="299"/>
      <c r="DI3" s="299"/>
      <c r="DJ3" s="299"/>
      <c r="DK3" s="299"/>
      <c r="DL3" s="299"/>
      <c r="DM3" s="299"/>
      <c r="DN3" s="299"/>
      <c r="DO3" s="299"/>
      <c r="DP3" s="299"/>
      <c r="DQ3" s="299"/>
      <c r="DR3" s="299"/>
      <c r="DS3" s="299"/>
      <c r="DT3" s="299"/>
      <c r="DU3" s="299"/>
      <c r="DV3" s="300"/>
      <c r="DW3" s="300"/>
      <c r="DX3" s="299"/>
      <c r="DY3" s="299"/>
      <c r="DZ3" s="299"/>
    </row>
    <row r="4" spans="1:132" ht="12.75">
      <c r="A4" s="252"/>
      <c r="B4" s="248"/>
      <c r="C4" s="248"/>
      <c r="D4" s="161">
        <v>2015</v>
      </c>
      <c r="E4" s="159"/>
      <c r="F4" s="159"/>
      <c r="G4" s="159"/>
      <c r="H4" s="159"/>
      <c r="I4" s="159"/>
      <c r="J4" s="159"/>
      <c r="K4" s="159"/>
      <c r="L4" s="159"/>
      <c r="M4" s="159"/>
      <c r="N4" s="160"/>
      <c r="O4" s="161"/>
      <c r="P4" s="161">
        <v>2016</v>
      </c>
      <c r="Q4" s="159"/>
      <c r="R4" s="159"/>
      <c r="S4" s="159"/>
      <c r="T4" s="159"/>
      <c r="U4" s="159"/>
      <c r="V4" s="159"/>
      <c r="W4" s="159"/>
      <c r="X4" s="159"/>
      <c r="Y4" s="159"/>
      <c r="Z4" s="160"/>
      <c r="AA4" s="161"/>
      <c r="AB4" s="161">
        <v>2017</v>
      </c>
      <c r="AC4" s="159"/>
      <c r="AD4" s="159"/>
      <c r="AE4" s="159"/>
      <c r="AF4" s="159"/>
      <c r="AG4" s="159"/>
      <c r="AH4" s="159"/>
      <c r="AI4" s="159"/>
      <c r="AJ4" s="159"/>
      <c r="AK4" s="159"/>
      <c r="AL4" s="160"/>
      <c r="AM4" s="161"/>
      <c r="AN4" s="161">
        <v>2018</v>
      </c>
      <c r="AO4" s="159"/>
      <c r="AP4" s="159"/>
      <c r="AQ4" s="159"/>
      <c r="AR4" s="159"/>
      <c r="AS4" s="159"/>
      <c r="AT4" s="159"/>
      <c r="AU4" s="159"/>
      <c r="AV4" s="159"/>
      <c r="AW4" s="159"/>
      <c r="AX4" s="160"/>
      <c r="AY4" s="159"/>
      <c r="AZ4" s="162">
        <v>2019</v>
      </c>
      <c r="BA4" s="161"/>
      <c r="BB4" s="161"/>
      <c r="BC4" s="161"/>
      <c r="BD4" s="161"/>
      <c r="BE4" s="161"/>
      <c r="BF4" s="161"/>
      <c r="BG4" s="161"/>
      <c r="BH4" s="161"/>
      <c r="BI4" s="161"/>
      <c r="BJ4" s="161"/>
      <c r="BK4" s="163"/>
      <c r="BL4" s="162">
        <v>2020</v>
      </c>
      <c r="BM4" s="161"/>
      <c r="BN4" s="164"/>
      <c r="BO4" s="164"/>
      <c r="BP4" s="164"/>
      <c r="BQ4" s="164"/>
      <c r="BR4" s="164"/>
      <c r="BS4" s="164"/>
      <c r="BT4" s="164"/>
      <c r="BU4" s="164"/>
      <c r="BV4" s="164"/>
      <c r="BW4" s="164"/>
      <c r="BX4" s="165">
        <v>2021</v>
      </c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5">
        <v>2022</v>
      </c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5">
        <v>2023</v>
      </c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5">
        <v>2024</v>
      </c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5">
        <v>2025</v>
      </c>
      <c r="DU4" s="166"/>
      <c r="DV4" s="316">
        <v>2024</v>
      </c>
      <c r="DW4" s="316">
        <v>2025</v>
      </c>
      <c r="DX4" s="163">
        <v>2022</v>
      </c>
      <c r="DY4" s="164">
        <v>2023</v>
      </c>
      <c r="DZ4" s="164">
        <v>2024</v>
      </c>
    </row>
    <row r="5" spans="1:132" ht="12.75">
      <c r="A5" s="253"/>
      <c r="B5" s="249"/>
      <c r="C5" s="249"/>
      <c r="D5" s="30" t="str">
        <f>IF(I!$A$1=1,"січ","Jan")</f>
        <v>січ</v>
      </c>
      <c r="E5" s="30" t="str">
        <f>IF(I!$A$1=1,"лют","Feb")</f>
        <v>лют</v>
      </c>
      <c r="F5" s="30" t="str">
        <f>IF(I!$A$1=1,"бер","Mar")</f>
        <v>бер</v>
      </c>
      <c r="G5" s="30" t="str">
        <f>IF(I!$A$1=1,"квіт","Apr")</f>
        <v>квіт</v>
      </c>
      <c r="H5" s="30" t="str">
        <f>IF(I!$A$1=1,"трав","May")</f>
        <v>трав</v>
      </c>
      <c r="I5" s="30" t="str">
        <f>IF(I!$A$1=1,"черв","June")</f>
        <v>черв</v>
      </c>
      <c r="J5" s="30" t="str">
        <f>IF(I!$A$1=1,"лип","July")</f>
        <v>лип</v>
      </c>
      <c r="K5" s="30" t="str">
        <f>IF(I!$A$1=1,"серп","Aug")</f>
        <v>серп</v>
      </c>
      <c r="L5" s="30" t="str">
        <f>IF(I!$A$1=1,"вер","Sept")</f>
        <v>вер</v>
      </c>
      <c r="M5" s="30" t="str">
        <f>IF(I!$A$1=1,"жовт","Oct")</f>
        <v>жовт</v>
      </c>
      <c r="N5" s="30" t="str">
        <f>IF(I!$A$1=1,"лист","Nov")</f>
        <v>лист</v>
      </c>
      <c r="O5" s="30" t="str">
        <f>IF(I!$A$1=1,"груд","Dec")</f>
        <v>груд</v>
      </c>
      <c r="P5" s="30" t="str">
        <f>IF(I!$A$1=1,"січ","Jan")</f>
        <v>січ</v>
      </c>
      <c r="Q5" s="30" t="str">
        <f>IF(I!$A$1=1,"лют","Feb")</f>
        <v>лют</v>
      </c>
      <c r="R5" s="30" t="str">
        <f>IF(I!$A$1=1,"бер","Mar")</f>
        <v>бер</v>
      </c>
      <c r="S5" s="30" t="str">
        <f>IF(I!$A$1=1,"квіт","Apr")</f>
        <v>квіт</v>
      </c>
      <c r="T5" s="30" t="str">
        <f>IF(I!$A$1=1,"трав","May")</f>
        <v>трав</v>
      </c>
      <c r="U5" s="30" t="str">
        <f>IF(I!$A$1=1,"черв","June")</f>
        <v>черв</v>
      </c>
      <c r="V5" s="30" t="str">
        <f>IF(I!$A$1=1,"лип","July")</f>
        <v>лип</v>
      </c>
      <c r="W5" s="30" t="str">
        <f>IF(I!$A$1=1,"серп","Aug")</f>
        <v>серп</v>
      </c>
      <c r="X5" s="30" t="str">
        <f>IF(I!$A$1=1,"вер","Sept")</f>
        <v>вер</v>
      </c>
      <c r="Y5" s="30" t="str">
        <f>IF(I!$A$1=1,"жовт","Oct")</f>
        <v>жовт</v>
      </c>
      <c r="Z5" s="30" t="str">
        <f>IF(I!$A$1=1,"лист","Nov")</f>
        <v>лист</v>
      </c>
      <c r="AA5" s="30" t="str">
        <f>IF(I!$A$1=1,"груд","Dec")</f>
        <v>груд</v>
      </c>
      <c r="AB5" s="30" t="str">
        <f>IF(I!$A$1=1,"січ","Jan")</f>
        <v>січ</v>
      </c>
      <c r="AC5" s="30" t="str">
        <f>IF(I!$A$1=1,"лют","Feb")</f>
        <v>лют</v>
      </c>
      <c r="AD5" s="30" t="str">
        <f>IF(I!$A$1=1,"бер","Mar")</f>
        <v>бер</v>
      </c>
      <c r="AE5" s="30" t="str">
        <f>IF(I!$A$1=1,"квіт","Apr")</f>
        <v>квіт</v>
      </c>
      <c r="AF5" s="30" t="str">
        <f>IF(I!$A$1=1,"трав","May")</f>
        <v>трав</v>
      </c>
      <c r="AG5" s="30" t="str">
        <f>IF(I!$A$1=1,"черв","June")</f>
        <v>черв</v>
      </c>
      <c r="AH5" s="30" t="str">
        <f>IF(I!$A$1=1,"лип","July")</f>
        <v>лип</v>
      </c>
      <c r="AI5" s="30" t="str">
        <f>IF(I!$A$1=1,"серп","Aug")</f>
        <v>серп</v>
      </c>
      <c r="AJ5" s="30" t="str">
        <f>IF(I!$A$1=1,"вер","Sept")</f>
        <v>вер</v>
      </c>
      <c r="AK5" s="30" t="str">
        <f>IF(I!$A$1=1,"жовт","Oct")</f>
        <v>жовт</v>
      </c>
      <c r="AL5" s="30" t="str">
        <f>IF(I!$A$1=1,"лист","Nov")</f>
        <v>лист</v>
      </c>
      <c r="AM5" s="30" t="str">
        <f>IF(I!$A$1=1,"груд","Dec")</f>
        <v>груд</v>
      </c>
      <c r="AN5" s="30" t="str">
        <f>IF(I!$A$1=1,"січ","Jan")</f>
        <v>січ</v>
      </c>
      <c r="AO5" s="30" t="str">
        <f>IF(I!$A$1=1,"лют","Feb")</f>
        <v>лют</v>
      </c>
      <c r="AP5" s="30" t="str">
        <f>IF(I!$A$1=1,"бер","Mar")</f>
        <v>бер</v>
      </c>
      <c r="AQ5" s="30" t="str">
        <f>IF(I!$A$1=1,"квіт","Apr")</f>
        <v>квіт</v>
      </c>
      <c r="AR5" s="30" t="str">
        <f>IF(I!$A$1=1,"трав","May")</f>
        <v>трав</v>
      </c>
      <c r="AS5" s="30" t="str">
        <f>IF(I!$A$1=1,"черв","June")</f>
        <v>черв</v>
      </c>
      <c r="AT5" s="30" t="str">
        <f>IF(I!$A$1=1,"лип","July")</f>
        <v>лип</v>
      </c>
      <c r="AU5" s="30" t="str">
        <f>IF(I!$A$1=1,"серп","Aug")</f>
        <v>серп</v>
      </c>
      <c r="AV5" s="30" t="str">
        <f>IF(I!$A$1=1,"вер","Sept")</f>
        <v>вер</v>
      </c>
      <c r="AW5" s="30" t="str">
        <f>IF(I!$A$1=1,"жовт","Oct")</f>
        <v>жовт</v>
      </c>
      <c r="AX5" s="30" t="str">
        <f>IF(I!$A$1=1,"лист","Nov")</f>
        <v>лист</v>
      </c>
      <c r="AY5" s="30" t="str">
        <f>IF(I!$A$1=1,"груд","Dec")</f>
        <v>груд</v>
      </c>
      <c r="AZ5" s="30" t="str">
        <f>IF(I!$A$1=1,"січ","Jan")</f>
        <v>січ</v>
      </c>
      <c r="BA5" s="30" t="str">
        <f>IF(I!$A$1=1,"лют","Feb")</f>
        <v>лют</v>
      </c>
      <c r="BB5" s="30" t="str">
        <f>IF(I!$A$1=1,"бер","Mar")</f>
        <v>бер</v>
      </c>
      <c r="BC5" s="30" t="str">
        <f>IF(I!$A$1=1,"квіт","Apr")</f>
        <v>квіт</v>
      </c>
      <c r="BD5" s="30" t="str">
        <f>IF(I!$A$1=1,"трав","May")</f>
        <v>трав</v>
      </c>
      <c r="BE5" s="30" t="str">
        <f>IF(I!$A$1=1,"черв","June")</f>
        <v>черв</v>
      </c>
      <c r="BF5" s="30" t="str">
        <f>IF(I!$A$1=1,"лип","July")</f>
        <v>лип</v>
      </c>
      <c r="BG5" s="30" t="str">
        <f>IF(I!$A$1=1,"серп","Aug")</f>
        <v>серп</v>
      </c>
      <c r="BH5" s="30" t="str">
        <f>IF(I!$A$1=1,"вер","Sept")</f>
        <v>вер</v>
      </c>
      <c r="BI5" s="30" t="str">
        <f>IF(I!$A$1=1,"жовт","Oct")</f>
        <v>жовт</v>
      </c>
      <c r="BJ5" s="30" t="str">
        <f>IF(I!$A$1=1,"лист","Nov")</f>
        <v>лист</v>
      </c>
      <c r="BK5" s="30" t="str">
        <f>IF(I!$A$1=1,"груд","Dec")</f>
        <v>груд</v>
      </c>
      <c r="BL5" s="30" t="str">
        <f>IF(I!$A$1=1,"січ","Jan")</f>
        <v>січ</v>
      </c>
      <c r="BM5" s="30" t="str">
        <f>IF(I!$A$1=1,"лют","Feb")</f>
        <v>лют</v>
      </c>
      <c r="BN5" s="30" t="str">
        <f>IF(I!$A$1=1,"бер","Mar")</f>
        <v>бер</v>
      </c>
      <c r="BO5" s="30" t="str">
        <f>IF(I!$A$1=1,"квіт","Apr")</f>
        <v>квіт</v>
      </c>
      <c r="BP5" s="30" t="str">
        <f>IF(I!$A$1=1,"трав","May")</f>
        <v>трав</v>
      </c>
      <c r="BQ5" s="30" t="str">
        <f>IF(I!$A$1=1,"черв","June")</f>
        <v>черв</v>
      </c>
      <c r="BR5" s="30" t="str">
        <f>IF(I!$A$1=1,"лип","July")</f>
        <v>лип</v>
      </c>
      <c r="BS5" s="30" t="str">
        <f>IF(I!$A$1=1,"серп","Aug")</f>
        <v>серп</v>
      </c>
      <c r="BT5" s="30" t="str">
        <f>IF(I!$A$1=1,"вер","Sept")</f>
        <v>вер</v>
      </c>
      <c r="BU5" s="30" t="str">
        <f>IF(I!$A$1=1,"жовт","Oct")</f>
        <v>жовт</v>
      </c>
      <c r="BV5" s="30" t="str">
        <f>IF(I!$A$1=1,"лист","Nov")</f>
        <v>лист</v>
      </c>
      <c r="BW5" s="30" t="str">
        <f>IF(I!$A$1=1,"груд","Dec")</f>
        <v>груд</v>
      </c>
      <c r="BX5" s="30" t="str">
        <f>IF(I!$A$1=1,"січ","Jan")</f>
        <v>січ</v>
      </c>
      <c r="BY5" s="30" t="str">
        <f>IF(I!$A$1=1,"лют","Feb")</f>
        <v>лют</v>
      </c>
      <c r="BZ5" s="30" t="str">
        <f>IF(I!$A$1=1,"бер","Mar")</f>
        <v>бер</v>
      </c>
      <c r="CA5" s="30" t="str">
        <f>IF(I!$A$1=1,"квіт","Apr")</f>
        <v>квіт</v>
      </c>
      <c r="CB5" s="30" t="str">
        <f>IF(I!$A$1=1,"трав","May")</f>
        <v>трав</v>
      </c>
      <c r="CC5" s="30" t="str">
        <f>IF(I!$A$1=1,"черв","June")</f>
        <v>черв</v>
      </c>
      <c r="CD5" s="30" t="str">
        <f>IF(I!$A$1=1,"лип","July")</f>
        <v>лип</v>
      </c>
      <c r="CE5" s="30" t="str">
        <f>IF(I!$A$1=1,"серп","Aug")</f>
        <v>серп</v>
      </c>
      <c r="CF5" s="30" t="str">
        <f>IF(I!$A$1=1,"вер","Sept")</f>
        <v>вер</v>
      </c>
      <c r="CG5" s="30" t="str">
        <f>IF(I!$A$1=1,"жовт","Oct")</f>
        <v>жовт</v>
      </c>
      <c r="CH5" s="30" t="str">
        <f>IF(I!$A$1=1,"лист","Nov")</f>
        <v>лист</v>
      </c>
      <c r="CI5" s="30" t="str">
        <f>IF(I!$A$1=1,"груд","Dec")</f>
        <v>груд</v>
      </c>
      <c r="CJ5" s="30" t="str">
        <f>IF(I!$A$1=1,"січ","Jan")</f>
        <v>січ</v>
      </c>
      <c r="CK5" s="30" t="str">
        <f>IF(I!$A$1=1,"лют","Feb")</f>
        <v>лют</v>
      </c>
      <c r="CL5" s="30" t="str">
        <f>IF(I!$A$1=1,"бер","Mar")</f>
        <v>бер</v>
      </c>
      <c r="CM5" s="30" t="str">
        <f>IF(I!$A$1=1,"квіт","Apr")</f>
        <v>квіт</v>
      </c>
      <c r="CN5" s="30" t="str">
        <f>IF(I!$A$1=1,"трав","May")</f>
        <v>трав</v>
      </c>
      <c r="CO5" s="30" t="str">
        <f>IF(I!$A$1=1,"черв","June")</f>
        <v>черв</v>
      </c>
      <c r="CP5" s="30" t="str">
        <f>IF(I!$A$1=1,"лип","July")</f>
        <v>лип</v>
      </c>
      <c r="CQ5" s="30" t="str">
        <f>IF(I!$A$1=1,"серп","Aug")</f>
        <v>серп</v>
      </c>
      <c r="CR5" s="30" t="str">
        <f>IF(I!$A$1=1,"вер","Sept")</f>
        <v>вер</v>
      </c>
      <c r="CS5" s="30" t="str">
        <f>IF(I!$A$1=1,"жовт","Oct")</f>
        <v>жовт</v>
      </c>
      <c r="CT5" s="30" t="str">
        <f>IF(I!$A$1=1,"лист","Nov")</f>
        <v>лист</v>
      </c>
      <c r="CU5" s="30" t="str">
        <f>IF(I!$A$1=1,"груд","Dec")</f>
        <v>груд</v>
      </c>
      <c r="CV5" s="30" t="str">
        <f>IF(I!$A$1=1,"січ","Jan")</f>
        <v>січ</v>
      </c>
      <c r="CW5" s="30" t="str">
        <f>IF(I!$A$1=1,"лют","Feb")</f>
        <v>лют</v>
      </c>
      <c r="CX5" s="30" t="str">
        <f>IF(I!$A$1=1,"бер","Mar")</f>
        <v>бер</v>
      </c>
      <c r="CY5" s="30" t="str">
        <f>IF(I!$A$1=1,"квіт","Apr")</f>
        <v>квіт</v>
      </c>
      <c r="CZ5" s="30" t="str">
        <f>IF(I!$A$1=1,"трав","May")</f>
        <v>трав</v>
      </c>
      <c r="DA5" s="30" t="str">
        <f>IF(I!$A$1=1,"черв","June")</f>
        <v>черв</v>
      </c>
      <c r="DB5" s="30" t="str">
        <f>IF(I!$A$1=1,"лип","July")</f>
        <v>лип</v>
      </c>
      <c r="DC5" s="30" t="str">
        <f>IF(I!$A$1=1,"серп","Aug")</f>
        <v>серп</v>
      </c>
      <c r="DD5" s="30" t="str">
        <f>IF(I!$A$1=1,"вер","Sept")</f>
        <v>вер</v>
      </c>
      <c r="DE5" s="30" t="str">
        <f>IF(I!$A$1=1,"жовт","Oct")</f>
        <v>жовт</v>
      </c>
      <c r="DF5" s="30" t="str">
        <f>IF(I!$A$1=1,"лист","Nov")</f>
        <v>лист</v>
      </c>
      <c r="DG5" s="30" t="str">
        <f>IF(I!$A$1=1,"груд","Dec")</f>
        <v>груд</v>
      </c>
      <c r="DH5" s="30" t="str">
        <f>IF(I!$A$1=1,"січ","Jan")</f>
        <v>січ</v>
      </c>
      <c r="DI5" s="30" t="str">
        <f>IF(I!$A$1=1,"лют","Feb")</f>
        <v>лют</v>
      </c>
      <c r="DJ5" s="30" t="str">
        <f>IF(I!$A$1=1,"бер","Mar")</f>
        <v>бер</v>
      </c>
      <c r="DK5" s="30" t="str">
        <f>IF(I!$A$1=1,"квіт","Apr")</f>
        <v>квіт</v>
      </c>
      <c r="DL5" s="30" t="str">
        <f>IF(I!$A$1=1,"трав","May")</f>
        <v>трав</v>
      </c>
      <c r="DM5" s="30" t="str">
        <f>IF(I!$A$1=1,"черв","June")</f>
        <v>черв</v>
      </c>
      <c r="DN5" s="30" t="str">
        <f>IF(I!$A$1=1,"лип","July")</f>
        <v>лип</v>
      </c>
      <c r="DO5" s="30" t="str">
        <f>IF(I!$A$1=1,"серп","Aug")</f>
        <v>серп</v>
      </c>
      <c r="DP5" s="30" t="str">
        <f>IF(I!$A$1=1,"вер","Sept")</f>
        <v>вер</v>
      </c>
      <c r="DQ5" s="30" t="str">
        <f>IF(I!$A$1=1,"жовт","Oct")</f>
        <v>жовт</v>
      </c>
      <c r="DR5" s="30" t="str">
        <f>IF(I!$A$1=1,"лист","Nov")</f>
        <v>лист</v>
      </c>
      <c r="DS5" s="30" t="str">
        <f>IF(I!$A$1=1,"груд","Dec")</f>
        <v>груд</v>
      </c>
      <c r="DT5" s="30" t="str">
        <f>IF(I!$A$1=1,"січ*","Jan*")</f>
        <v>січ*</v>
      </c>
      <c r="DU5" s="30" t="str">
        <f>IF(I!$A$1=1,"лют*","Feb*")</f>
        <v>лют*</v>
      </c>
      <c r="DV5" s="147" t="str">
        <f>IF(I!$A$1=1,"січ-лют","Jan-Feb")</f>
        <v>січ-лют</v>
      </c>
      <c r="DW5" s="147" t="str">
        <f>IF(I!$A$1=1,"січ-лют*","Jan-Feb*")</f>
        <v>січ-лют*</v>
      </c>
      <c r="DX5" s="317"/>
      <c r="DY5" s="334"/>
      <c r="DZ5" s="334"/>
    </row>
    <row r="6" spans="1:132" s="181" customFormat="1" ht="12.75">
      <c r="A6" s="252" t="str">
        <f>IF(I!$A$1=1,B6,C6)</f>
        <v>Послуги, всього</v>
      </c>
      <c r="B6" s="252" t="s">
        <v>104</v>
      </c>
      <c r="C6" s="252" t="s">
        <v>195</v>
      </c>
      <c r="D6" s="256">
        <v>1046</v>
      </c>
      <c r="E6" s="256">
        <v>900</v>
      </c>
      <c r="F6" s="256">
        <v>1052</v>
      </c>
      <c r="G6" s="256">
        <v>1031</v>
      </c>
      <c r="H6" s="256">
        <v>969</v>
      </c>
      <c r="I6" s="256">
        <v>1091</v>
      </c>
      <c r="J6" s="256">
        <v>1094</v>
      </c>
      <c r="K6" s="256">
        <v>1063</v>
      </c>
      <c r="L6" s="256">
        <v>1088</v>
      </c>
      <c r="M6" s="256">
        <v>1019</v>
      </c>
      <c r="N6" s="256">
        <v>965</v>
      </c>
      <c r="O6" s="256">
        <v>1124</v>
      </c>
      <c r="P6" s="256">
        <v>864</v>
      </c>
      <c r="Q6" s="256">
        <v>937</v>
      </c>
      <c r="R6" s="256">
        <v>980</v>
      </c>
      <c r="S6" s="256">
        <v>984</v>
      </c>
      <c r="T6" s="256">
        <v>997</v>
      </c>
      <c r="U6" s="256">
        <v>1056</v>
      </c>
      <c r="V6" s="256">
        <v>1056</v>
      </c>
      <c r="W6" s="256">
        <v>1125</v>
      </c>
      <c r="X6" s="256">
        <v>1101</v>
      </c>
      <c r="Y6" s="256">
        <v>1082</v>
      </c>
      <c r="Z6" s="256">
        <v>1093</v>
      </c>
      <c r="AA6" s="256">
        <v>1173</v>
      </c>
      <c r="AB6" s="256">
        <v>1028</v>
      </c>
      <c r="AC6" s="256">
        <v>1008</v>
      </c>
      <c r="AD6" s="256">
        <v>1039</v>
      </c>
      <c r="AE6" s="256">
        <v>1128</v>
      </c>
      <c r="AF6" s="256">
        <v>1194</v>
      </c>
      <c r="AG6" s="256">
        <v>1213</v>
      </c>
      <c r="AH6" s="256">
        <v>1257</v>
      </c>
      <c r="AI6" s="256">
        <v>1347</v>
      </c>
      <c r="AJ6" s="256">
        <v>1288</v>
      </c>
      <c r="AK6" s="256">
        <v>1229</v>
      </c>
      <c r="AL6" s="256">
        <v>1258</v>
      </c>
      <c r="AM6" s="256">
        <v>1254</v>
      </c>
      <c r="AN6" s="256">
        <v>1118</v>
      </c>
      <c r="AO6" s="256">
        <v>1100</v>
      </c>
      <c r="AP6" s="256">
        <v>1215</v>
      </c>
      <c r="AQ6" s="256">
        <v>1277</v>
      </c>
      <c r="AR6" s="256">
        <v>1326</v>
      </c>
      <c r="AS6" s="256">
        <v>1302</v>
      </c>
      <c r="AT6" s="256">
        <v>1464</v>
      </c>
      <c r="AU6" s="256">
        <v>1458</v>
      </c>
      <c r="AV6" s="256">
        <v>1404</v>
      </c>
      <c r="AW6" s="256">
        <v>1305</v>
      </c>
      <c r="AX6" s="256">
        <v>1381</v>
      </c>
      <c r="AY6" s="256">
        <v>1486</v>
      </c>
      <c r="AZ6" s="257">
        <v>1297</v>
      </c>
      <c r="BA6" s="257">
        <v>1230</v>
      </c>
      <c r="BB6" s="257">
        <v>1311</v>
      </c>
      <c r="BC6" s="257">
        <v>1394</v>
      </c>
      <c r="BD6" s="257">
        <v>1487</v>
      </c>
      <c r="BE6" s="257">
        <v>1450</v>
      </c>
      <c r="BF6" s="257">
        <v>1567</v>
      </c>
      <c r="BG6" s="257">
        <v>1546</v>
      </c>
      <c r="BH6" s="257">
        <v>1572</v>
      </c>
      <c r="BI6" s="257">
        <v>1460</v>
      </c>
      <c r="BJ6" s="257">
        <v>1513</v>
      </c>
      <c r="BK6" s="257">
        <v>1638</v>
      </c>
      <c r="BL6" s="257">
        <v>1312</v>
      </c>
      <c r="BM6" s="257">
        <v>1338</v>
      </c>
      <c r="BN6" s="257">
        <v>1353</v>
      </c>
      <c r="BO6" s="257">
        <v>1143</v>
      </c>
      <c r="BP6" s="257">
        <v>1112</v>
      </c>
      <c r="BQ6" s="257">
        <v>1132</v>
      </c>
      <c r="BR6" s="257">
        <v>1311</v>
      </c>
      <c r="BS6" s="257">
        <v>1286</v>
      </c>
      <c r="BT6" s="257">
        <v>1296</v>
      </c>
      <c r="BU6" s="257">
        <v>1326</v>
      </c>
      <c r="BV6" s="257">
        <v>1350</v>
      </c>
      <c r="BW6" s="257">
        <v>1605</v>
      </c>
      <c r="BX6" s="257">
        <v>1245</v>
      </c>
      <c r="BY6" s="257">
        <v>1252</v>
      </c>
      <c r="BZ6" s="257">
        <v>1371</v>
      </c>
      <c r="CA6" s="257">
        <v>1457</v>
      </c>
      <c r="CB6" s="257">
        <v>1372</v>
      </c>
      <c r="CC6" s="257">
        <v>1455</v>
      </c>
      <c r="CD6" s="257">
        <v>1593</v>
      </c>
      <c r="CE6" s="257">
        <v>1655</v>
      </c>
      <c r="CF6" s="257">
        <v>1627</v>
      </c>
      <c r="CG6" s="257">
        <v>1676</v>
      </c>
      <c r="CH6" s="257">
        <v>1734</v>
      </c>
      <c r="CI6" s="257">
        <v>1954</v>
      </c>
      <c r="CJ6" s="257">
        <v>1756</v>
      </c>
      <c r="CK6" s="257">
        <v>1778</v>
      </c>
      <c r="CL6" s="257">
        <v>1099.5555555555557</v>
      </c>
      <c r="CM6" s="257">
        <v>1212</v>
      </c>
      <c r="CN6" s="257">
        <v>1293</v>
      </c>
      <c r="CO6" s="257">
        <v>1236</v>
      </c>
      <c r="CP6" s="257">
        <v>1272</v>
      </c>
      <c r="CQ6" s="257">
        <v>1324</v>
      </c>
      <c r="CR6" s="257">
        <v>1299</v>
      </c>
      <c r="CS6" s="257">
        <v>1320</v>
      </c>
      <c r="CT6" s="257">
        <v>1392</v>
      </c>
      <c r="CU6" s="257">
        <v>1636</v>
      </c>
      <c r="CV6" s="257">
        <v>1286</v>
      </c>
      <c r="CW6" s="257">
        <v>1322</v>
      </c>
      <c r="CX6" s="257">
        <v>1395</v>
      </c>
      <c r="CY6" s="257">
        <v>1309</v>
      </c>
      <c r="CZ6" s="257">
        <v>1386</v>
      </c>
      <c r="DA6" s="257">
        <v>1398</v>
      </c>
      <c r="DB6" s="257">
        <v>1378</v>
      </c>
      <c r="DC6" s="257">
        <v>1399</v>
      </c>
      <c r="DD6" s="257">
        <v>1287</v>
      </c>
      <c r="DE6" s="257">
        <v>1392</v>
      </c>
      <c r="DF6" s="257">
        <v>1452</v>
      </c>
      <c r="DG6" s="257">
        <v>1598</v>
      </c>
      <c r="DH6" s="257">
        <v>1382</v>
      </c>
      <c r="DI6" s="257">
        <v>1397</v>
      </c>
      <c r="DJ6" s="257">
        <v>1448</v>
      </c>
      <c r="DK6" s="257">
        <v>1436</v>
      </c>
      <c r="DL6" s="257">
        <v>1459</v>
      </c>
      <c r="DM6" s="257">
        <v>1426</v>
      </c>
      <c r="DN6" s="257">
        <v>1432</v>
      </c>
      <c r="DO6" s="257">
        <v>1395</v>
      </c>
      <c r="DP6" s="257">
        <v>1410</v>
      </c>
      <c r="DQ6" s="257">
        <v>1407</v>
      </c>
      <c r="DR6" s="257">
        <v>1406</v>
      </c>
      <c r="DS6" s="257">
        <v>1628</v>
      </c>
      <c r="DT6" s="257">
        <v>1214</v>
      </c>
      <c r="DU6" s="257">
        <v>1250</v>
      </c>
      <c r="DV6" s="311">
        <f>SUM(DH6:DI6)</f>
        <v>2779</v>
      </c>
      <c r="DW6" s="311">
        <f>SUM(DT6:DU6)</f>
        <v>2464</v>
      </c>
      <c r="DX6" s="257">
        <f>SUM(CJ6:CU6)</f>
        <v>16617.555555555555</v>
      </c>
      <c r="DY6" s="257">
        <f>SUM(CV6:DG6)</f>
        <v>16602</v>
      </c>
      <c r="DZ6" s="257">
        <f>SUM(DH6:DS6)</f>
        <v>17226</v>
      </c>
      <c r="EA6" s="264"/>
      <c r="EB6" s="264"/>
    </row>
    <row r="7" spans="1:132" s="181" customFormat="1" ht="12.75">
      <c r="A7" s="193" t="str">
        <f>IF(I!$A$1=1,B7,C7)</f>
        <v>з них:</v>
      </c>
      <c r="B7" s="193" t="s">
        <v>105</v>
      </c>
      <c r="C7" s="193" t="s">
        <v>196</v>
      </c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79"/>
      <c r="AH7" s="179"/>
      <c r="AI7" s="179"/>
      <c r="AJ7" s="179"/>
      <c r="AK7" s="179"/>
      <c r="AL7" s="179"/>
      <c r="AM7" s="179"/>
      <c r="AN7" s="179"/>
      <c r="AO7" s="179"/>
      <c r="AP7" s="179"/>
      <c r="AQ7" s="179"/>
      <c r="AR7" s="179"/>
      <c r="AS7" s="179"/>
      <c r="AT7" s="179"/>
      <c r="AU7" s="179"/>
      <c r="AV7" s="179"/>
      <c r="AW7" s="179"/>
      <c r="AX7" s="179"/>
      <c r="AY7" s="179"/>
      <c r="AZ7" s="180"/>
      <c r="BA7" s="180"/>
      <c r="BB7" s="180"/>
      <c r="BC7" s="180"/>
      <c r="BD7" s="180"/>
      <c r="BE7" s="180"/>
      <c r="BF7" s="180"/>
      <c r="BG7" s="180"/>
      <c r="BH7" s="180"/>
      <c r="BI7" s="180"/>
      <c r="BJ7" s="180"/>
      <c r="BK7" s="180"/>
      <c r="BL7" s="180"/>
      <c r="BM7" s="180"/>
      <c r="BN7" s="180"/>
      <c r="BO7" s="180"/>
      <c r="BP7" s="180"/>
      <c r="BQ7" s="180"/>
      <c r="BR7" s="180"/>
      <c r="BS7" s="180"/>
      <c r="BT7" s="180"/>
      <c r="BU7" s="180"/>
      <c r="BV7" s="180"/>
      <c r="BW7" s="180"/>
      <c r="BX7" s="180"/>
      <c r="BY7" s="180"/>
      <c r="BZ7" s="180"/>
      <c r="CA7" s="180"/>
      <c r="CB7" s="180"/>
      <c r="CC7" s="180"/>
      <c r="CD7" s="180"/>
      <c r="CE7" s="180"/>
      <c r="CF7" s="180"/>
      <c r="CG7" s="180"/>
      <c r="CH7" s="180"/>
      <c r="CI7" s="180"/>
      <c r="CJ7" s="180"/>
      <c r="CK7" s="180"/>
      <c r="CL7" s="180"/>
      <c r="CM7" s="180"/>
      <c r="CN7" s="180"/>
      <c r="CO7" s="180"/>
      <c r="CP7" s="180"/>
      <c r="CQ7" s="180"/>
      <c r="CR7" s="180"/>
      <c r="CS7" s="180"/>
      <c r="CT7" s="180"/>
      <c r="CU7" s="180"/>
      <c r="CV7" s="180"/>
      <c r="CW7" s="180"/>
      <c r="CX7" s="180"/>
      <c r="CY7" s="180"/>
      <c r="CZ7" s="180"/>
      <c r="DA7" s="180"/>
      <c r="DB7" s="180"/>
      <c r="DC7" s="180"/>
      <c r="DD7" s="180"/>
      <c r="DE7" s="180"/>
      <c r="DF7" s="180"/>
      <c r="DG7" s="180"/>
      <c r="DH7" s="180"/>
      <c r="DI7" s="180"/>
      <c r="DJ7" s="180"/>
      <c r="DK7" s="180"/>
      <c r="DL7" s="180"/>
      <c r="DM7" s="180"/>
      <c r="DN7" s="180"/>
      <c r="DO7" s="180"/>
      <c r="DP7" s="180"/>
      <c r="DQ7" s="180"/>
      <c r="DR7" s="180"/>
      <c r="DS7" s="180"/>
      <c r="DT7" s="180"/>
      <c r="DU7" s="180"/>
      <c r="DV7" s="312"/>
      <c r="DW7" s="312"/>
      <c r="DX7" s="180"/>
      <c r="DY7" s="180"/>
      <c r="DZ7" s="180"/>
      <c r="EA7" s="264"/>
      <c r="EB7" s="264"/>
    </row>
    <row r="8" spans="1:132" s="181" customFormat="1" ht="12.75">
      <c r="A8" s="182" t="str">
        <f>IF(I!$A$1=1,B8,C8)</f>
        <v xml:space="preserve">   комп'ютерні послуги</v>
      </c>
      <c r="B8" s="182" t="s">
        <v>106</v>
      </c>
      <c r="C8" s="182" t="s">
        <v>251</v>
      </c>
      <c r="D8" s="179">
        <v>110</v>
      </c>
      <c r="E8" s="179">
        <v>103</v>
      </c>
      <c r="F8" s="179">
        <v>161</v>
      </c>
      <c r="G8" s="179">
        <v>133</v>
      </c>
      <c r="H8" s="179">
        <v>109</v>
      </c>
      <c r="I8" s="179">
        <v>159</v>
      </c>
      <c r="J8" s="179">
        <v>129</v>
      </c>
      <c r="K8" s="179">
        <v>133</v>
      </c>
      <c r="L8" s="179">
        <v>148</v>
      </c>
      <c r="M8" s="179">
        <v>137</v>
      </c>
      <c r="N8" s="179">
        <v>144</v>
      </c>
      <c r="O8" s="179">
        <v>202</v>
      </c>
      <c r="P8" s="179">
        <v>112</v>
      </c>
      <c r="Q8" s="179">
        <v>154</v>
      </c>
      <c r="R8" s="179">
        <v>179</v>
      </c>
      <c r="S8" s="179">
        <v>160</v>
      </c>
      <c r="T8" s="179">
        <v>143</v>
      </c>
      <c r="U8" s="179">
        <v>165</v>
      </c>
      <c r="V8" s="179">
        <v>169</v>
      </c>
      <c r="W8" s="179">
        <v>168</v>
      </c>
      <c r="X8" s="179">
        <v>164</v>
      </c>
      <c r="Y8" s="179">
        <v>171</v>
      </c>
      <c r="Z8" s="179">
        <v>182</v>
      </c>
      <c r="AA8" s="179">
        <v>208</v>
      </c>
      <c r="AB8" s="179">
        <v>156</v>
      </c>
      <c r="AC8" s="179">
        <v>184</v>
      </c>
      <c r="AD8" s="179">
        <v>196</v>
      </c>
      <c r="AE8" s="179">
        <v>196</v>
      </c>
      <c r="AF8" s="179">
        <v>203</v>
      </c>
      <c r="AG8" s="179">
        <v>197</v>
      </c>
      <c r="AH8" s="179">
        <v>203</v>
      </c>
      <c r="AI8" s="179">
        <v>210</v>
      </c>
      <c r="AJ8" s="179">
        <v>206</v>
      </c>
      <c r="AK8" s="179">
        <v>245</v>
      </c>
      <c r="AL8" s="179">
        <v>245</v>
      </c>
      <c r="AM8" s="179">
        <v>244</v>
      </c>
      <c r="AN8" s="179">
        <v>204</v>
      </c>
      <c r="AO8" s="179">
        <v>238</v>
      </c>
      <c r="AP8" s="179">
        <v>252</v>
      </c>
      <c r="AQ8" s="179">
        <v>256</v>
      </c>
      <c r="AR8" s="179">
        <v>263</v>
      </c>
      <c r="AS8" s="179">
        <v>251</v>
      </c>
      <c r="AT8" s="179">
        <v>281</v>
      </c>
      <c r="AU8" s="179">
        <v>281</v>
      </c>
      <c r="AV8" s="179">
        <v>259</v>
      </c>
      <c r="AW8" s="179">
        <v>284</v>
      </c>
      <c r="AX8" s="179">
        <v>297</v>
      </c>
      <c r="AY8" s="179">
        <v>338</v>
      </c>
      <c r="AZ8" s="183">
        <v>286.04025611047001</v>
      </c>
      <c r="BA8" s="183">
        <v>303.65414670025501</v>
      </c>
      <c r="BB8" s="183">
        <v>310.48135396969599</v>
      </c>
      <c r="BC8" s="183">
        <v>319.47545713177198</v>
      </c>
      <c r="BD8" s="183">
        <v>356.08935612397102</v>
      </c>
      <c r="BE8" s="183">
        <v>331.62839812298103</v>
      </c>
      <c r="BF8" s="183">
        <v>360.53282333336398</v>
      </c>
      <c r="BG8" s="183">
        <v>355.23511206871302</v>
      </c>
      <c r="BH8" s="183">
        <v>344.47797337765599</v>
      </c>
      <c r="BI8" s="183">
        <v>372</v>
      </c>
      <c r="BJ8" s="183">
        <v>380</v>
      </c>
      <c r="BK8" s="183">
        <v>454</v>
      </c>
      <c r="BL8" s="183">
        <v>365.71635696504399</v>
      </c>
      <c r="BM8" s="183">
        <v>387.36952214337202</v>
      </c>
      <c r="BN8" s="183">
        <v>426.89247260290898</v>
      </c>
      <c r="BO8" s="183">
        <v>387.06730179746302</v>
      </c>
      <c r="BP8" s="183">
        <v>379.356012681751</v>
      </c>
      <c r="BQ8" s="183">
        <v>392.66999126347298</v>
      </c>
      <c r="BR8" s="183">
        <v>413.32264521352897</v>
      </c>
      <c r="BS8" s="183">
        <v>423.36638301521702</v>
      </c>
      <c r="BT8" s="183">
        <v>421</v>
      </c>
      <c r="BU8" s="183">
        <v>433.214969465303</v>
      </c>
      <c r="BV8" s="183">
        <v>447.07915615710402</v>
      </c>
      <c r="BW8" s="183">
        <v>550.10273072522102</v>
      </c>
      <c r="BX8" s="183">
        <v>417.52370105131098</v>
      </c>
      <c r="BY8" s="184">
        <v>480.045497908524</v>
      </c>
      <c r="BZ8" s="184">
        <v>546.40906318717396</v>
      </c>
      <c r="CA8" s="184">
        <v>555.59390839321895</v>
      </c>
      <c r="CB8" s="184">
        <v>502.33486768265601</v>
      </c>
      <c r="CC8" s="184">
        <v>546.86125677736095</v>
      </c>
      <c r="CD8" s="184">
        <v>574.35890440235301</v>
      </c>
      <c r="CE8" s="184">
        <v>593.93760628608698</v>
      </c>
      <c r="CF8" s="184">
        <v>620.93411486082402</v>
      </c>
      <c r="CG8" s="184">
        <v>637.564404709369</v>
      </c>
      <c r="CH8" s="184">
        <v>675.19300521624405</v>
      </c>
      <c r="CI8" s="184">
        <v>792.20917576225497</v>
      </c>
      <c r="CJ8" s="184">
        <v>639</v>
      </c>
      <c r="CK8" s="184">
        <v>839</v>
      </c>
      <c r="CL8" s="184">
        <v>521</v>
      </c>
      <c r="CM8" s="184">
        <v>578</v>
      </c>
      <c r="CN8" s="184">
        <v>601</v>
      </c>
      <c r="CO8" s="184">
        <v>564</v>
      </c>
      <c r="CP8" s="184">
        <v>542</v>
      </c>
      <c r="CQ8" s="184">
        <v>621</v>
      </c>
      <c r="CR8" s="184">
        <v>578</v>
      </c>
      <c r="CS8" s="184">
        <v>535</v>
      </c>
      <c r="CT8" s="184">
        <v>580</v>
      </c>
      <c r="CU8" s="184">
        <v>751</v>
      </c>
      <c r="CV8" s="184">
        <v>528</v>
      </c>
      <c r="CW8" s="184">
        <v>547</v>
      </c>
      <c r="CX8" s="184">
        <v>600</v>
      </c>
      <c r="CY8" s="184">
        <v>539</v>
      </c>
      <c r="CZ8" s="184">
        <v>590</v>
      </c>
      <c r="DA8" s="184">
        <v>573</v>
      </c>
      <c r="DB8" s="184">
        <v>559</v>
      </c>
      <c r="DC8" s="184">
        <v>566</v>
      </c>
      <c r="DD8" s="184">
        <v>521</v>
      </c>
      <c r="DE8" s="184">
        <v>529</v>
      </c>
      <c r="DF8" s="184">
        <v>564</v>
      </c>
      <c r="DG8" s="184">
        <v>611</v>
      </c>
      <c r="DH8" s="184">
        <v>508</v>
      </c>
      <c r="DI8" s="184">
        <v>517</v>
      </c>
      <c r="DJ8" s="184">
        <v>565</v>
      </c>
      <c r="DK8" s="184">
        <v>545</v>
      </c>
      <c r="DL8" s="184">
        <v>560</v>
      </c>
      <c r="DM8" s="184">
        <v>512</v>
      </c>
      <c r="DN8" s="184">
        <v>545</v>
      </c>
      <c r="DO8" s="184">
        <v>507</v>
      </c>
      <c r="DP8" s="184">
        <v>519</v>
      </c>
      <c r="DQ8" s="184">
        <v>532</v>
      </c>
      <c r="DR8" s="184">
        <v>520</v>
      </c>
      <c r="DS8" s="184">
        <v>616</v>
      </c>
      <c r="DT8" s="184">
        <v>489</v>
      </c>
      <c r="DU8" s="184">
        <v>535</v>
      </c>
      <c r="DV8" s="318">
        <f>SUM(DH8:DI8)</f>
        <v>1025</v>
      </c>
      <c r="DW8" s="318">
        <f>SUM(DT8:DU8)</f>
        <v>1024</v>
      </c>
      <c r="DX8" s="184">
        <f t="shared" ref="DX8:DX50" si="0">SUM(CJ8:CU8)</f>
        <v>7349</v>
      </c>
      <c r="DY8" s="184">
        <f t="shared" ref="DY8:DY50" si="1">SUM(CV8:DG8)</f>
        <v>6727</v>
      </c>
      <c r="DZ8" s="184">
        <f>SUM(DH8:DS8)</f>
        <v>6446</v>
      </c>
      <c r="EA8" s="264"/>
      <c r="EB8" s="264"/>
    </row>
    <row r="9" spans="1:132" s="181" customFormat="1" ht="12.75">
      <c r="A9" s="194" t="str">
        <f>IF(I!$A$1=1,B9,C9)</f>
        <v>у тому числі:</v>
      </c>
      <c r="B9" s="194" t="s">
        <v>4</v>
      </c>
      <c r="C9" s="194" t="s">
        <v>197</v>
      </c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79"/>
      <c r="AT9" s="179"/>
      <c r="AU9" s="179"/>
      <c r="AV9" s="179"/>
      <c r="AW9" s="179"/>
      <c r="AX9" s="179"/>
      <c r="AY9" s="179"/>
      <c r="AZ9" s="183"/>
      <c r="BA9" s="183"/>
      <c r="BB9" s="183"/>
      <c r="BC9" s="183"/>
      <c r="BD9" s="183"/>
      <c r="BE9" s="183"/>
      <c r="BF9" s="183"/>
      <c r="BG9" s="183"/>
      <c r="BH9" s="183"/>
      <c r="BI9" s="183"/>
      <c r="BJ9" s="183"/>
      <c r="BK9" s="183"/>
      <c r="BL9" s="183"/>
      <c r="BM9" s="183"/>
      <c r="BN9" s="183"/>
      <c r="BO9" s="183"/>
      <c r="BP9" s="183"/>
      <c r="BQ9" s="183"/>
      <c r="BR9" s="183"/>
      <c r="BS9" s="183"/>
      <c r="BT9" s="183"/>
      <c r="BU9" s="183"/>
      <c r="BV9" s="183"/>
      <c r="BW9" s="183"/>
      <c r="BX9" s="183"/>
      <c r="BY9" s="184"/>
      <c r="BZ9" s="184"/>
      <c r="CA9" s="184"/>
      <c r="CB9" s="184"/>
      <c r="CC9" s="184"/>
      <c r="CD9" s="184"/>
      <c r="CE9" s="184"/>
      <c r="CF9" s="184"/>
      <c r="CG9" s="184"/>
      <c r="CH9" s="184"/>
      <c r="CI9" s="184"/>
      <c r="CJ9" s="184"/>
      <c r="CK9" s="184"/>
      <c r="CL9" s="184"/>
      <c r="CM9" s="184"/>
      <c r="CN9" s="184"/>
      <c r="CO9" s="184"/>
      <c r="CP9" s="184"/>
      <c r="CQ9" s="184"/>
      <c r="CR9" s="184"/>
      <c r="CS9" s="184"/>
      <c r="CT9" s="184"/>
      <c r="CU9" s="184"/>
      <c r="CV9" s="184"/>
      <c r="CW9" s="184"/>
      <c r="CX9" s="184"/>
      <c r="CY9" s="184"/>
      <c r="CZ9" s="184"/>
      <c r="DA9" s="184"/>
      <c r="DB9" s="184"/>
      <c r="DC9" s="184"/>
      <c r="DD9" s="184"/>
      <c r="DE9" s="184"/>
      <c r="DF9" s="184"/>
      <c r="DG9" s="184"/>
      <c r="DH9" s="184"/>
      <c r="DI9" s="184"/>
      <c r="DJ9" s="184"/>
      <c r="DK9" s="184"/>
      <c r="DL9" s="184"/>
      <c r="DM9" s="184"/>
      <c r="DN9" s="184"/>
      <c r="DO9" s="184"/>
      <c r="DP9" s="184"/>
      <c r="DQ9" s="184"/>
      <c r="DR9" s="184"/>
      <c r="DS9" s="184"/>
      <c r="DT9" s="184"/>
      <c r="DU9" s="184"/>
      <c r="DV9" s="318"/>
      <c r="DW9" s="318"/>
      <c r="DX9" s="184"/>
      <c r="DY9" s="184"/>
      <c r="DZ9" s="184"/>
      <c r="EA9" s="264"/>
      <c r="EB9" s="264"/>
    </row>
    <row r="10" spans="1:132" s="187" customFormat="1" ht="12.75">
      <c r="A10" s="260" t="str">
        <f>IF(I!$A$1=1,B10,C10)</f>
        <v>Сполучені Штати Америки</v>
      </c>
      <c r="B10" s="195" t="s">
        <v>107</v>
      </c>
      <c r="C10" s="195" t="s">
        <v>198</v>
      </c>
      <c r="D10" s="185">
        <v>24.559571799789001</v>
      </c>
      <c r="E10" s="185">
        <v>36.598555219926702</v>
      </c>
      <c r="F10" s="185">
        <v>47.9378431560176</v>
      </c>
      <c r="G10" s="185">
        <v>45.742835538201497</v>
      </c>
      <c r="H10" s="185">
        <v>36.425966256377102</v>
      </c>
      <c r="I10" s="185">
        <v>49.942726595175401</v>
      </c>
      <c r="J10" s="185">
        <v>43.629890685676898</v>
      </c>
      <c r="K10" s="185">
        <v>45.325898545012599</v>
      </c>
      <c r="L10" s="185">
        <v>48.521840791701401</v>
      </c>
      <c r="M10" s="185">
        <v>46.918030785925403</v>
      </c>
      <c r="N10" s="185">
        <v>50.775224574529403</v>
      </c>
      <c r="O10" s="185">
        <v>66.862744561896207</v>
      </c>
      <c r="P10" s="186">
        <v>39.987801982188103</v>
      </c>
      <c r="Q10" s="186">
        <v>49.891537514332398</v>
      </c>
      <c r="R10" s="186">
        <v>51.118772519761499</v>
      </c>
      <c r="S10" s="186">
        <v>57.813675910985403</v>
      </c>
      <c r="T10" s="186">
        <v>54.640241730534299</v>
      </c>
      <c r="U10" s="186">
        <v>52.505145980309003</v>
      </c>
      <c r="V10" s="186">
        <v>60.221463409992502</v>
      </c>
      <c r="W10" s="186">
        <v>64.356688280428102</v>
      </c>
      <c r="X10" s="186">
        <v>53.992072757961601</v>
      </c>
      <c r="Y10" s="186">
        <v>61.130413993780401</v>
      </c>
      <c r="Z10" s="186">
        <v>72.083741033830506</v>
      </c>
      <c r="AA10" s="186">
        <v>67.358459174464898</v>
      </c>
      <c r="AB10" s="186">
        <v>60.056639896589303</v>
      </c>
      <c r="AC10" s="186">
        <v>64.544390211666098</v>
      </c>
      <c r="AD10" s="186">
        <v>69.316743255100903</v>
      </c>
      <c r="AE10" s="186">
        <v>70.117392827560707</v>
      </c>
      <c r="AF10" s="186">
        <v>75.585316846543094</v>
      </c>
      <c r="AG10" s="186">
        <v>64.969961624208295</v>
      </c>
      <c r="AH10" s="186">
        <v>75.997319420046793</v>
      </c>
      <c r="AI10" s="186">
        <v>81.774630164805103</v>
      </c>
      <c r="AJ10" s="186">
        <v>67.344530022517006</v>
      </c>
      <c r="AK10" s="186">
        <v>89.386777215389401</v>
      </c>
      <c r="AL10" s="186">
        <v>87.160358133502598</v>
      </c>
      <c r="AM10" s="186">
        <v>103.355985003062</v>
      </c>
      <c r="AN10" s="186">
        <v>80.113459403975696</v>
      </c>
      <c r="AO10" s="186">
        <v>82.452878063983405</v>
      </c>
      <c r="AP10" s="186">
        <v>82.589382000996196</v>
      </c>
      <c r="AQ10" s="186">
        <v>103.316835857127</v>
      </c>
      <c r="AR10" s="186">
        <v>105.056861650333</v>
      </c>
      <c r="AS10" s="186">
        <v>86.389747276587102</v>
      </c>
      <c r="AT10" s="186">
        <v>114.083109703785</v>
      </c>
      <c r="AU10" s="186">
        <v>104.91727955109199</v>
      </c>
      <c r="AV10" s="186">
        <v>95.833952005792796</v>
      </c>
      <c r="AW10" s="186">
        <v>108.61975641827</v>
      </c>
      <c r="AX10" s="186">
        <v>116.17487707765299</v>
      </c>
      <c r="AY10" s="186">
        <v>137.29300547415099</v>
      </c>
      <c r="AZ10" s="186">
        <v>110.43305326730101</v>
      </c>
      <c r="BA10" s="186">
        <v>113.791394367015</v>
      </c>
      <c r="BB10" s="186">
        <v>119.671317363789</v>
      </c>
      <c r="BC10" s="186">
        <v>129.329394837922</v>
      </c>
      <c r="BD10" s="186">
        <v>134.27046785747899</v>
      </c>
      <c r="BE10" s="186">
        <v>117.858625733352</v>
      </c>
      <c r="BF10" s="186">
        <v>140.178801142758</v>
      </c>
      <c r="BG10" s="186">
        <v>139.74464868833499</v>
      </c>
      <c r="BH10" s="186">
        <v>141.139698392387</v>
      </c>
      <c r="BI10" s="186">
        <v>133.78549910467501</v>
      </c>
      <c r="BJ10" s="186">
        <v>131.548004823958</v>
      </c>
      <c r="BK10" s="186">
        <v>191.74665318318799</v>
      </c>
      <c r="BL10" s="186">
        <v>143.038514965361</v>
      </c>
      <c r="BM10" s="186">
        <v>151.40817564031599</v>
      </c>
      <c r="BN10" s="186">
        <v>188.05322437784801</v>
      </c>
      <c r="BO10" s="186">
        <v>152.47008497048401</v>
      </c>
      <c r="BP10" s="186">
        <v>152.56060054420999</v>
      </c>
      <c r="BQ10" s="186">
        <v>149.262117485652</v>
      </c>
      <c r="BR10" s="186">
        <v>167.56163932034201</v>
      </c>
      <c r="BS10" s="186">
        <v>167.22494936882501</v>
      </c>
      <c r="BT10" s="186">
        <v>170.562272356264</v>
      </c>
      <c r="BU10" s="186">
        <v>172.62959420998999</v>
      </c>
      <c r="BV10" s="186">
        <v>176.971479909393</v>
      </c>
      <c r="BW10" s="186">
        <v>215.41428091180001</v>
      </c>
      <c r="BX10" s="186">
        <v>172.55473034736599</v>
      </c>
      <c r="BY10" s="186">
        <v>163.156905898177</v>
      </c>
      <c r="BZ10" s="186">
        <v>232.743517291367</v>
      </c>
      <c r="CA10" s="186">
        <v>193.977009868707</v>
      </c>
      <c r="CB10" s="186">
        <v>183.64213177840799</v>
      </c>
      <c r="CC10" s="186">
        <v>226.45544302408501</v>
      </c>
      <c r="CD10" s="186">
        <v>235.371133212074</v>
      </c>
      <c r="CE10" s="186">
        <v>200.60747374326101</v>
      </c>
      <c r="CF10" s="186">
        <v>272.40752164596699</v>
      </c>
      <c r="CG10" s="186">
        <v>238.59485972221401</v>
      </c>
      <c r="CH10" s="186">
        <v>280.31811367108702</v>
      </c>
      <c r="CI10" s="186">
        <v>328.61657848611401</v>
      </c>
      <c r="CJ10" s="186">
        <v>270.006147538721</v>
      </c>
      <c r="CK10" s="186">
        <v>324.119102244141</v>
      </c>
      <c r="CL10" s="186">
        <v>208.29143086233401</v>
      </c>
      <c r="CM10" s="186">
        <v>210.98514462720101</v>
      </c>
      <c r="CN10" s="186">
        <v>242.53174247326601</v>
      </c>
      <c r="CO10" s="186">
        <v>254.62974004224299</v>
      </c>
      <c r="CP10" s="186">
        <v>201.22100502992899</v>
      </c>
      <c r="CQ10" s="186">
        <v>246.88463259868001</v>
      </c>
      <c r="CR10" s="186">
        <v>259.81992327098902</v>
      </c>
      <c r="CS10" s="186">
        <v>203.55568304870499</v>
      </c>
      <c r="CT10" s="186">
        <v>218.80548046537601</v>
      </c>
      <c r="CU10" s="186">
        <v>332.11456156365199</v>
      </c>
      <c r="CV10" s="186">
        <v>187.15647934317499</v>
      </c>
      <c r="CW10" s="186">
        <v>231.409973773188</v>
      </c>
      <c r="CX10" s="186">
        <v>257.86185210070101</v>
      </c>
      <c r="CY10" s="186">
        <v>204.61541921435401</v>
      </c>
      <c r="CZ10" s="186">
        <v>253.593423506124</v>
      </c>
      <c r="DA10" s="186">
        <v>224.90367818678899</v>
      </c>
      <c r="DB10" s="186">
        <v>192.67309631215099</v>
      </c>
      <c r="DC10" s="186">
        <v>217.93799086283099</v>
      </c>
      <c r="DD10" s="186">
        <v>220.53050829821899</v>
      </c>
      <c r="DE10" s="186">
        <v>198.52773475943201</v>
      </c>
      <c r="DF10" s="186">
        <v>233.223815318221</v>
      </c>
      <c r="DG10" s="186">
        <v>254.575581396789</v>
      </c>
      <c r="DH10" s="186">
        <v>167.902716037316</v>
      </c>
      <c r="DI10" s="186">
        <v>183.523478508652</v>
      </c>
      <c r="DJ10" s="186">
        <v>225.27476809976699</v>
      </c>
      <c r="DK10" s="186">
        <v>221.67875744830499</v>
      </c>
      <c r="DL10" s="186">
        <v>205.31806691048101</v>
      </c>
      <c r="DM10" s="186">
        <v>209.374706845806</v>
      </c>
      <c r="DN10" s="186">
        <v>198.142894620541</v>
      </c>
      <c r="DO10" s="186">
        <v>184.201499975286</v>
      </c>
      <c r="DP10" s="186">
        <v>212.40805163104699</v>
      </c>
      <c r="DQ10" s="186">
        <v>173.05480930790699</v>
      </c>
      <c r="DR10" s="186">
        <v>183.55110333221401</v>
      </c>
      <c r="DS10" s="186">
        <v>232.09349614176699</v>
      </c>
      <c r="DT10" s="186">
        <v>149.95275572358801</v>
      </c>
      <c r="DU10" s="186">
        <v>195.45724232342999</v>
      </c>
      <c r="DV10" s="313">
        <f>SUM(DH10:DI10)</f>
        <v>351.42619454596797</v>
      </c>
      <c r="DW10" s="313">
        <f>SUM(DT10:DU10)</f>
        <v>345.40999804701801</v>
      </c>
      <c r="DX10" s="186">
        <f t="shared" si="0"/>
        <v>2972.9645937652367</v>
      </c>
      <c r="DY10" s="186">
        <f t="shared" si="1"/>
        <v>2677.0095530719741</v>
      </c>
      <c r="DZ10" s="186">
        <f>SUM(DH10:DS10)</f>
        <v>2396.5243488590891</v>
      </c>
      <c r="EA10" s="264"/>
      <c r="EB10" s="264"/>
    </row>
    <row r="11" spans="1:132" s="181" customFormat="1" ht="25.5">
      <c r="A11" s="260" t="str">
        <f>IF(I!$A$1=1,B11,C11)</f>
        <v>Сполучене Королівство Великої Британії та Північної Ірландії</v>
      </c>
      <c r="B11" s="254" t="s">
        <v>109</v>
      </c>
      <c r="C11" s="254" t="s">
        <v>200</v>
      </c>
      <c r="D11" s="185">
        <v>14.3663945872818</v>
      </c>
      <c r="E11" s="185">
        <v>10.914377475697499</v>
      </c>
      <c r="F11" s="185">
        <v>20.349238691362999</v>
      </c>
      <c r="G11" s="185">
        <v>9.15952318242228</v>
      </c>
      <c r="H11" s="185">
        <v>9.6949893058603305</v>
      </c>
      <c r="I11" s="185">
        <v>21.409397589190998</v>
      </c>
      <c r="J11" s="185">
        <v>11.542649070353001</v>
      </c>
      <c r="K11" s="185">
        <v>12.546164039268101</v>
      </c>
      <c r="L11" s="185">
        <v>13.1262750626989</v>
      </c>
      <c r="M11" s="185">
        <v>11.382471812819</v>
      </c>
      <c r="N11" s="185">
        <v>15.6236363722196</v>
      </c>
      <c r="O11" s="185">
        <v>16.5591399605985</v>
      </c>
      <c r="P11" s="186">
        <v>8.1503009904177794</v>
      </c>
      <c r="Q11" s="186">
        <v>11.8076694726181</v>
      </c>
      <c r="R11" s="186">
        <v>19.922423187168299</v>
      </c>
      <c r="S11" s="186">
        <v>11.620308574420999</v>
      </c>
      <c r="T11" s="186">
        <v>8.2481429733306904</v>
      </c>
      <c r="U11" s="186">
        <v>17.023887292527601</v>
      </c>
      <c r="V11" s="186">
        <v>13.980895861154499</v>
      </c>
      <c r="W11" s="186">
        <v>9.1756977014654204</v>
      </c>
      <c r="X11" s="186">
        <v>9.6534225506449491</v>
      </c>
      <c r="Y11" s="186">
        <v>17.4183545532089</v>
      </c>
      <c r="Z11" s="186">
        <v>9.0319331603049999</v>
      </c>
      <c r="AA11" s="186">
        <v>17.283509979731399</v>
      </c>
      <c r="AB11" s="186">
        <v>8.5405678768820703</v>
      </c>
      <c r="AC11" s="186">
        <v>12.1756755195445</v>
      </c>
      <c r="AD11" s="186">
        <v>13.5817602266292</v>
      </c>
      <c r="AE11" s="186">
        <v>10.7212149347923</v>
      </c>
      <c r="AF11" s="186">
        <v>9.8355074593748792</v>
      </c>
      <c r="AG11" s="186">
        <v>15.9191788582794</v>
      </c>
      <c r="AH11" s="186">
        <v>16.775489943795801</v>
      </c>
      <c r="AI11" s="186">
        <v>10.503620262784599</v>
      </c>
      <c r="AJ11" s="186">
        <v>23.438431231146801</v>
      </c>
      <c r="AK11" s="186">
        <v>10.7816715374687</v>
      </c>
      <c r="AL11" s="186">
        <v>14.0288546342672</v>
      </c>
      <c r="AM11" s="186">
        <v>22.768614126701799</v>
      </c>
      <c r="AN11" s="186">
        <v>11.937451194681</v>
      </c>
      <c r="AO11" s="186">
        <v>17.312859471175901</v>
      </c>
      <c r="AP11" s="186">
        <v>23.9894346934128</v>
      </c>
      <c r="AQ11" s="186">
        <v>13.8310668592275</v>
      </c>
      <c r="AR11" s="186">
        <v>14.952435876382699</v>
      </c>
      <c r="AS11" s="186">
        <v>25.073078493214201</v>
      </c>
      <c r="AT11" s="186">
        <v>17.512010795179702</v>
      </c>
      <c r="AU11" s="186">
        <v>16.261883398917501</v>
      </c>
      <c r="AV11" s="186">
        <v>26.928265370273198</v>
      </c>
      <c r="AW11" s="186">
        <v>19.824049411260901</v>
      </c>
      <c r="AX11" s="186">
        <v>18.270767097294399</v>
      </c>
      <c r="AY11" s="186">
        <v>29.797582962400298</v>
      </c>
      <c r="AZ11" s="186">
        <v>27.098382543419198</v>
      </c>
      <c r="BA11" s="186">
        <v>19.081688580705801</v>
      </c>
      <c r="BB11" s="186">
        <v>18.519418256674101</v>
      </c>
      <c r="BC11" s="186">
        <v>19.1994780758844</v>
      </c>
      <c r="BD11" s="186">
        <v>20.417444340429601</v>
      </c>
      <c r="BE11" s="186">
        <v>35.9117697696216</v>
      </c>
      <c r="BF11" s="186">
        <v>23.670654760282101</v>
      </c>
      <c r="BG11" s="186">
        <v>33.441878458269997</v>
      </c>
      <c r="BH11" s="186">
        <v>19.636892196430701</v>
      </c>
      <c r="BI11" s="186">
        <v>33.2082641865344</v>
      </c>
      <c r="BJ11" s="186">
        <v>39.785417765689097</v>
      </c>
      <c r="BK11" s="186">
        <v>22.8981038545672</v>
      </c>
      <c r="BL11" s="186">
        <v>44.749745982950103</v>
      </c>
      <c r="BM11" s="186">
        <v>36.914824385079797</v>
      </c>
      <c r="BN11" s="186">
        <v>35.7295442209046</v>
      </c>
      <c r="BO11" s="186">
        <v>32.153662545570903</v>
      </c>
      <c r="BP11" s="186">
        <v>38.084620510073201</v>
      </c>
      <c r="BQ11" s="186">
        <v>49.753214814908802</v>
      </c>
      <c r="BR11" s="186">
        <v>36.5625173667026</v>
      </c>
      <c r="BS11" s="186">
        <v>35.461589319701297</v>
      </c>
      <c r="BT11" s="186">
        <v>50.224057763758204</v>
      </c>
      <c r="BU11" s="186">
        <v>40.720385756214696</v>
      </c>
      <c r="BV11" s="186">
        <v>42.120568717641298</v>
      </c>
      <c r="BW11" s="186">
        <v>60.5816462900506</v>
      </c>
      <c r="BX11" s="186">
        <v>38.9763222703398</v>
      </c>
      <c r="BY11" s="186">
        <v>67.473174207876895</v>
      </c>
      <c r="BZ11" s="186">
        <v>50.190165356764403</v>
      </c>
      <c r="CA11" s="186">
        <v>66.584826972702501</v>
      </c>
      <c r="CB11" s="186">
        <v>50.133277816411798</v>
      </c>
      <c r="CC11" s="186">
        <v>49.771876469244098</v>
      </c>
      <c r="CD11" s="186">
        <v>56.381755015771098</v>
      </c>
      <c r="CE11" s="186">
        <v>72.950312108572504</v>
      </c>
      <c r="CF11" s="186">
        <v>53.7951050641622</v>
      </c>
      <c r="CG11" s="186">
        <v>71.157232749557394</v>
      </c>
      <c r="CH11" s="186">
        <v>56.030917657844498</v>
      </c>
      <c r="CI11" s="186">
        <v>64.115024790462996</v>
      </c>
      <c r="CJ11" s="186">
        <v>59.9507333428189</v>
      </c>
      <c r="CK11" s="186">
        <v>98.213480025890107</v>
      </c>
      <c r="CL11" s="186">
        <v>46.5063705362302</v>
      </c>
      <c r="CM11" s="186">
        <v>70.070525591991498</v>
      </c>
      <c r="CN11" s="186">
        <v>46.034278630053599</v>
      </c>
      <c r="CO11" s="186">
        <v>38.858342144425599</v>
      </c>
      <c r="CP11" s="186">
        <v>44.699187764861001</v>
      </c>
      <c r="CQ11" s="186">
        <v>68.644377004422395</v>
      </c>
      <c r="CR11" s="186">
        <v>47.963634070052898</v>
      </c>
      <c r="CS11" s="186">
        <v>43.735378519622898</v>
      </c>
      <c r="CT11" s="186">
        <v>59.016471541604503</v>
      </c>
      <c r="CU11" s="186">
        <v>69.060274757427194</v>
      </c>
      <c r="CV11" s="186">
        <v>55.344354847382803</v>
      </c>
      <c r="CW11" s="186">
        <v>37.886609607576297</v>
      </c>
      <c r="CX11" s="186">
        <v>46.112925973577497</v>
      </c>
      <c r="CY11" s="186">
        <v>43.690468722853701</v>
      </c>
      <c r="CZ11" s="186">
        <v>34.341811193555301</v>
      </c>
      <c r="DA11" s="186">
        <v>48.501810068688101</v>
      </c>
      <c r="DB11" s="186">
        <v>49.7953482888134</v>
      </c>
      <c r="DC11" s="186">
        <v>59.068801585152798</v>
      </c>
      <c r="DD11" s="186">
        <v>41.5296878586798</v>
      </c>
      <c r="DE11" s="186">
        <v>39.606490646075301</v>
      </c>
      <c r="DF11" s="186">
        <v>35.4008541630593</v>
      </c>
      <c r="DG11" s="186">
        <v>43.698723458511701</v>
      </c>
      <c r="DH11" s="186">
        <v>55.121442023463402</v>
      </c>
      <c r="DI11" s="186">
        <v>51.809356354644102</v>
      </c>
      <c r="DJ11" s="186">
        <v>41.2941361739109</v>
      </c>
      <c r="DK11" s="186">
        <v>48.129976140291902</v>
      </c>
      <c r="DL11" s="186">
        <v>50.342828604526503</v>
      </c>
      <c r="DM11" s="186">
        <v>33.9899664227217</v>
      </c>
      <c r="DN11" s="186">
        <v>49.757658926223598</v>
      </c>
      <c r="DO11" s="186">
        <v>52.7300470560957</v>
      </c>
      <c r="DP11" s="186">
        <v>44.934759179266997</v>
      </c>
      <c r="DQ11" s="186">
        <v>52.944711702545398</v>
      </c>
      <c r="DR11" s="186">
        <v>43.300523447591701</v>
      </c>
      <c r="DS11" s="186">
        <v>40.6228088215329</v>
      </c>
      <c r="DT11" s="186">
        <v>54.298518189731297</v>
      </c>
      <c r="DU11" s="186">
        <v>40.283290713188002</v>
      </c>
      <c r="DV11" s="313">
        <f t="shared" ref="DV11:DV50" si="2">SUM(DH11:DI11)</f>
        <v>106.93079837810751</v>
      </c>
      <c r="DW11" s="313">
        <f t="shared" ref="DW11:DW50" si="3">SUM(DT11:DU11)</f>
        <v>94.581808902919306</v>
      </c>
      <c r="DX11" s="186">
        <f t="shared" si="0"/>
        <v>692.75305392940083</v>
      </c>
      <c r="DY11" s="186">
        <f t="shared" si="1"/>
        <v>534.97788641392594</v>
      </c>
      <c r="DZ11" s="186">
        <f t="shared" ref="DZ11:DZ50" si="4">SUM(DH11:DS11)</f>
        <v>564.97821485281486</v>
      </c>
      <c r="EA11" s="264"/>
      <c r="EB11" s="264"/>
    </row>
    <row r="12" spans="1:132" s="188" customFormat="1" ht="12.75">
      <c r="A12" s="260" t="str">
        <f>IF(I!$A$1=1,B12,C12)</f>
        <v>Мальта</v>
      </c>
      <c r="B12" s="254" t="s">
        <v>108</v>
      </c>
      <c r="C12" s="254" t="s">
        <v>199</v>
      </c>
      <c r="D12" s="185">
        <v>7.4489063969400702</v>
      </c>
      <c r="E12" s="185">
        <v>7.0473152657576001</v>
      </c>
      <c r="F12" s="185">
        <v>6.2726317297619296</v>
      </c>
      <c r="G12" s="185">
        <v>4.0265508559770602</v>
      </c>
      <c r="H12" s="185">
        <v>6.2167010046615703</v>
      </c>
      <c r="I12" s="185">
        <v>6.8792514968456597</v>
      </c>
      <c r="J12" s="185">
        <v>6.4507217542028101</v>
      </c>
      <c r="K12" s="185">
        <v>6.9406522753979196</v>
      </c>
      <c r="L12" s="185">
        <v>7.7448768248193298</v>
      </c>
      <c r="M12" s="185">
        <v>7.0474809035789203</v>
      </c>
      <c r="N12" s="185">
        <v>7.7689505541900301</v>
      </c>
      <c r="O12" s="185">
        <v>7.7145939581634897</v>
      </c>
      <c r="P12" s="186">
        <v>7.7538926779563599</v>
      </c>
      <c r="Q12" s="186">
        <v>9.6413149124200093</v>
      </c>
      <c r="R12" s="186">
        <v>7.5032787498496099</v>
      </c>
      <c r="S12" s="186">
        <v>8.2413709966835604</v>
      </c>
      <c r="T12" s="186">
        <v>9.9487045245559393</v>
      </c>
      <c r="U12" s="186">
        <v>9.6972634879873407</v>
      </c>
      <c r="V12" s="186">
        <v>9.9172365104956199</v>
      </c>
      <c r="W12" s="186">
        <v>10.235438206468899</v>
      </c>
      <c r="X12" s="186">
        <v>9.3147331435038208</v>
      </c>
      <c r="Y12" s="186">
        <v>8.4890707192897192</v>
      </c>
      <c r="Z12" s="186">
        <v>9.1896142540550994</v>
      </c>
      <c r="AA12" s="186">
        <v>9.7204471301766606</v>
      </c>
      <c r="AB12" s="186">
        <v>8.9931077079611494</v>
      </c>
      <c r="AC12" s="186">
        <v>11.009429725895499</v>
      </c>
      <c r="AD12" s="186">
        <v>10.4490281817544</v>
      </c>
      <c r="AE12" s="186">
        <v>10.546775818097601</v>
      </c>
      <c r="AF12" s="186">
        <v>11.427462568917599</v>
      </c>
      <c r="AG12" s="186">
        <v>11.0550904374312</v>
      </c>
      <c r="AH12" s="186">
        <v>11.4049887294917</v>
      </c>
      <c r="AI12" s="186">
        <v>10.950144424227201</v>
      </c>
      <c r="AJ12" s="186">
        <v>10.5382387615902</v>
      </c>
      <c r="AK12" s="186">
        <v>10.259164640275801</v>
      </c>
      <c r="AL12" s="186">
        <v>12.416192351719101</v>
      </c>
      <c r="AM12" s="186">
        <v>11.3072179142419</v>
      </c>
      <c r="AN12" s="186">
        <v>11.7940956164406</v>
      </c>
      <c r="AO12" s="186">
        <v>9.7307541079922402</v>
      </c>
      <c r="AP12" s="186">
        <v>13.8090435695122</v>
      </c>
      <c r="AQ12" s="186">
        <v>13.5736667689391</v>
      </c>
      <c r="AR12" s="186">
        <v>11.8145907123924</v>
      </c>
      <c r="AS12" s="186">
        <v>14.711434567905201</v>
      </c>
      <c r="AT12" s="186">
        <v>16.665246846066999</v>
      </c>
      <c r="AU12" s="186">
        <v>17.690635308669599</v>
      </c>
      <c r="AV12" s="186">
        <v>16.412095579182601</v>
      </c>
      <c r="AW12" s="186">
        <v>16.630302089090002</v>
      </c>
      <c r="AX12" s="186">
        <v>18.705040830516499</v>
      </c>
      <c r="AY12" s="186">
        <v>19.776452646698999</v>
      </c>
      <c r="AZ12" s="186">
        <v>18.742328757883101</v>
      </c>
      <c r="BA12" s="186">
        <v>21.791027569415899</v>
      </c>
      <c r="BB12" s="186">
        <v>19.0810719259064</v>
      </c>
      <c r="BC12" s="186">
        <v>22.000105712605201</v>
      </c>
      <c r="BD12" s="186">
        <v>23.313120086695498</v>
      </c>
      <c r="BE12" s="186">
        <v>20.7032640744867</v>
      </c>
      <c r="BF12" s="186">
        <v>29.194557672236201</v>
      </c>
      <c r="BG12" s="186">
        <v>16.492690342556099</v>
      </c>
      <c r="BH12" s="186">
        <v>22.070371701187199</v>
      </c>
      <c r="BI12" s="186">
        <v>24.783789765868001</v>
      </c>
      <c r="BJ12" s="186">
        <v>24.942358936203501</v>
      </c>
      <c r="BK12" s="186">
        <v>23.9923394776302</v>
      </c>
      <c r="BL12" s="186">
        <v>26.1231287455131</v>
      </c>
      <c r="BM12" s="186">
        <v>25.333772660311201</v>
      </c>
      <c r="BN12" s="186">
        <v>26.4333956698474</v>
      </c>
      <c r="BO12" s="186">
        <v>24.718240349590499</v>
      </c>
      <c r="BP12" s="186">
        <v>26.296159238151802</v>
      </c>
      <c r="BQ12" s="186">
        <v>24.5538784651608</v>
      </c>
      <c r="BR12" s="186">
        <v>24.1212546332317</v>
      </c>
      <c r="BS12" s="186">
        <v>25.5478697286736</v>
      </c>
      <c r="BT12" s="186">
        <v>23.305930250213699</v>
      </c>
      <c r="BU12" s="186">
        <v>22.498902960289499</v>
      </c>
      <c r="BV12" s="186">
        <v>28.132590747227798</v>
      </c>
      <c r="BW12" s="186">
        <v>27.0911763846883</v>
      </c>
      <c r="BX12" s="186">
        <v>26.874352005666498</v>
      </c>
      <c r="BY12" s="186">
        <v>33.482020892954303</v>
      </c>
      <c r="BZ12" s="186">
        <v>33.320444917204398</v>
      </c>
      <c r="CA12" s="186">
        <v>30.9785012018788</v>
      </c>
      <c r="CB12" s="186">
        <v>25.147342633259299</v>
      </c>
      <c r="CC12" s="186">
        <v>34.664460709790397</v>
      </c>
      <c r="CD12" s="186">
        <v>44.048878207589901</v>
      </c>
      <c r="CE12" s="186">
        <v>48.8818105994945</v>
      </c>
      <c r="CF12" s="186">
        <v>44.343664906489899</v>
      </c>
      <c r="CG12" s="186">
        <v>48.094717935245797</v>
      </c>
      <c r="CH12" s="186">
        <v>56.983761839291297</v>
      </c>
      <c r="CI12" s="186">
        <v>54.320265694744101</v>
      </c>
      <c r="CJ12" s="186">
        <v>52.919818049801997</v>
      </c>
      <c r="CK12" s="186">
        <v>67.669696229334903</v>
      </c>
      <c r="CL12" s="186">
        <v>40.455585869317098</v>
      </c>
      <c r="CM12" s="186">
        <v>45.557019332721197</v>
      </c>
      <c r="CN12" s="186">
        <v>42.987453478999903</v>
      </c>
      <c r="CO12" s="186">
        <v>40.157386548085199</v>
      </c>
      <c r="CP12" s="186">
        <v>48.630240687709403</v>
      </c>
      <c r="CQ12" s="186">
        <v>56.144905201951701</v>
      </c>
      <c r="CR12" s="186">
        <v>36.540441874086198</v>
      </c>
      <c r="CS12" s="186">
        <v>54.416174771899598</v>
      </c>
      <c r="CT12" s="186">
        <v>41.864345358145798</v>
      </c>
      <c r="CU12" s="186">
        <v>53.640662228878398</v>
      </c>
      <c r="CV12" s="186">
        <v>45.713212936979502</v>
      </c>
      <c r="CW12" s="186">
        <v>42.735908532255998</v>
      </c>
      <c r="CX12" s="186">
        <v>41.305255883882303</v>
      </c>
      <c r="CY12" s="186">
        <v>60.669806069979899</v>
      </c>
      <c r="CZ12" s="186">
        <v>56.555676643636197</v>
      </c>
      <c r="DA12" s="186">
        <v>50.3435651592048</v>
      </c>
      <c r="DB12" s="186">
        <v>53.098527096370503</v>
      </c>
      <c r="DC12" s="186">
        <v>48.572889501526603</v>
      </c>
      <c r="DD12" s="186">
        <v>32.740179268420803</v>
      </c>
      <c r="DE12" s="186">
        <v>41.059137680353999</v>
      </c>
      <c r="DF12" s="186">
        <v>52.981787870006499</v>
      </c>
      <c r="DG12" s="186">
        <v>40.734246374522698</v>
      </c>
      <c r="DH12" s="186">
        <v>41.203058270880703</v>
      </c>
      <c r="DI12" s="186">
        <v>47.562296418761697</v>
      </c>
      <c r="DJ12" s="186">
        <v>45.968359578833599</v>
      </c>
      <c r="DK12" s="186">
        <v>36.705849490386903</v>
      </c>
      <c r="DL12" s="186">
        <v>43.654368252609501</v>
      </c>
      <c r="DM12" s="186">
        <v>38.918836754936898</v>
      </c>
      <c r="DN12" s="186">
        <v>36.545732770459303</v>
      </c>
      <c r="DO12" s="186">
        <v>37.917301000407697</v>
      </c>
      <c r="DP12" s="186">
        <v>35.209855004384401</v>
      </c>
      <c r="DQ12" s="186">
        <v>45.000226834878902</v>
      </c>
      <c r="DR12" s="186">
        <v>43.166219982050499</v>
      </c>
      <c r="DS12" s="186">
        <v>49.3397972663183</v>
      </c>
      <c r="DT12" s="186">
        <v>33.569301946677001</v>
      </c>
      <c r="DU12" s="186">
        <v>60.149929269723799</v>
      </c>
      <c r="DV12" s="313">
        <f t="shared" si="2"/>
        <v>88.765354689642407</v>
      </c>
      <c r="DW12" s="313">
        <f t="shared" si="3"/>
        <v>93.7192312164008</v>
      </c>
      <c r="DX12" s="186">
        <f t="shared" si="0"/>
        <v>580.98372963093129</v>
      </c>
      <c r="DY12" s="186">
        <f t="shared" si="1"/>
        <v>566.51019301713984</v>
      </c>
      <c r="DZ12" s="186">
        <f t="shared" si="4"/>
        <v>501.19190162490838</v>
      </c>
      <c r="EA12" s="264"/>
      <c r="EB12" s="264"/>
    </row>
    <row r="13" spans="1:132" s="188" customFormat="1" ht="12.75">
      <c r="A13" s="260" t="str">
        <f>IF(I!$A$1=1,B13,C13)</f>
        <v>Кіпр</v>
      </c>
      <c r="B13" s="254" t="s">
        <v>110</v>
      </c>
      <c r="C13" s="254" t="s">
        <v>201</v>
      </c>
      <c r="D13" s="185">
        <v>3.4316516078963799</v>
      </c>
      <c r="E13" s="185">
        <v>2.9600844585274602</v>
      </c>
      <c r="F13" s="185">
        <v>2.6704603008072301</v>
      </c>
      <c r="G13" s="185">
        <v>3.8659096471149401</v>
      </c>
      <c r="H13" s="185">
        <v>2.2458648483255099</v>
      </c>
      <c r="I13" s="185">
        <v>4.2294731882057297</v>
      </c>
      <c r="J13" s="185">
        <v>4.2081769157581199</v>
      </c>
      <c r="K13" s="185">
        <v>3.3222397253851401</v>
      </c>
      <c r="L13" s="185">
        <v>2.9864886771830501</v>
      </c>
      <c r="M13" s="185">
        <v>3.69826887003298</v>
      </c>
      <c r="N13" s="185">
        <v>3.0957004806085502</v>
      </c>
      <c r="O13" s="185">
        <v>4.8972518432482399</v>
      </c>
      <c r="P13" s="186">
        <v>3.8555643343310702</v>
      </c>
      <c r="Q13" s="186">
        <v>5.5501034894843597</v>
      </c>
      <c r="R13" s="186">
        <v>6.1286194058250496</v>
      </c>
      <c r="S13" s="186">
        <v>5.25402754039398</v>
      </c>
      <c r="T13" s="186">
        <v>6.9294520855648898</v>
      </c>
      <c r="U13" s="186">
        <v>7.3538376632284299</v>
      </c>
      <c r="V13" s="186">
        <v>4.6085648022453096</v>
      </c>
      <c r="W13" s="186">
        <v>5.7159072827041904</v>
      </c>
      <c r="X13" s="186">
        <v>6.2331214030189699</v>
      </c>
      <c r="Y13" s="186">
        <v>4.9469998630257104</v>
      </c>
      <c r="Z13" s="186">
        <v>7.1807635784987998</v>
      </c>
      <c r="AA13" s="186">
        <v>6.0677876499248402</v>
      </c>
      <c r="AB13" s="186">
        <v>11.704116323206</v>
      </c>
      <c r="AC13" s="186">
        <v>9.0210849854488693</v>
      </c>
      <c r="AD13" s="186">
        <v>10.195632183835601</v>
      </c>
      <c r="AE13" s="186">
        <v>10.2506064360586</v>
      </c>
      <c r="AF13" s="186">
        <v>7.5644093546943898</v>
      </c>
      <c r="AG13" s="186">
        <v>12.769611486304299</v>
      </c>
      <c r="AH13" s="186">
        <v>10.3548269707488</v>
      </c>
      <c r="AI13" s="186">
        <v>11.226641358585001</v>
      </c>
      <c r="AJ13" s="186">
        <v>9.9698109021704706</v>
      </c>
      <c r="AK13" s="186">
        <v>9.7841898117222996</v>
      </c>
      <c r="AL13" s="186">
        <v>9.0862268200427394</v>
      </c>
      <c r="AM13" s="186">
        <v>15.8669229978192</v>
      </c>
      <c r="AN13" s="186">
        <v>11.726957544873899</v>
      </c>
      <c r="AO13" s="186">
        <v>13.398276994310701</v>
      </c>
      <c r="AP13" s="186">
        <v>15.988113217890501</v>
      </c>
      <c r="AQ13" s="186">
        <v>10.9258303240573</v>
      </c>
      <c r="AR13" s="186">
        <v>14.4669308546304</v>
      </c>
      <c r="AS13" s="186">
        <v>12.5370687664818</v>
      </c>
      <c r="AT13" s="186">
        <v>13.274131444180499</v>
      </c>
      <c r="AU13" s="186">
        <v>12.4273725846547</v>
      </c>
      <c r="AV13" s="186">
        <v>12.9890852987046</v>
      </c>
      <c r="AW13" s="186">
        <v>11.255697514042099</v>
      </c>
      <c r="AX13" s="186">
        <v>13.406631937721</v>
      </c>
      <c r="AY13" s="186">
        <v>14.063722988478601</v>
      </c>
      <c r="AZ13" s="186">
        <v>11.555692311455401</v>
      </c>
      <c r="BA13" s="186">
        <v>13.890288156636901</v>
      </c>
      <c r="BB13" s="186">
        <v>15.1425600465332</v>
      </c>
      <c r="BC13" s="186">
        <v>16.8503811635719</v>
      </c>
      <c r="BD13" s="186">
        <v>14.0982239957234</v>
      </c>
      <c r="BE13" s="186">
        <v>14.350328742424299</v>
      </c>
      <c r="BF13" s="186">
        <v>16.2706952940067</v>
      </c>
      <c r="BG13" s="186">
        <v>16.0575464981751</v>
      </c>
      <c r="BH13" s="186">
        <v>14.323860336743699</v>
      </c>
      <c r="BI13" s="186">
        <v>17.6705271990093</v>
      </c>
      <c r="BJ13" s="186">
        <v>15.241376619302301</v>
      </c>
      <c r="BK13" s="186">
        <v>20.940177801334801</v>
      </c>
      <c r="BL13" s="186">
        <v>14.273877332469</v>
      </c>
      <c r="BM13" s="186">
        <v>14.843314846641301</v>
      </c>
      <c r="BN13" s="186">
        <v>16.330708989105201</v>
      </c>
      <c r="BO13" s="186">
        <v>15.916541425439201</v>
      </c>
      <c r="BP13" s="186">
        <v>17.153071113889801</v>
      </c>
      <c r="BQ13" s="186">
        <v>16.485338368783601</v>
      </c>
      <c r="BR13" s="186">
        <v>16.9352828340778</v>
      </c>
      <c r="BS13" s="186">
        <v>17.144389073966199</v>
      </c>
      <c r="BT13" s="186">
        <v>14.546028000202099</v>
      </c>
      <c r="BU13" s="186">
        <v>15.6903957023682</v>
      </c>
      <c r="BV13" s="186">
        <v>18.891649223113198</v>
      </c>
      <c r="BW13" s="186">
        <v>26.970092729603198</v>
      </c>
      <c r="BX13" s="186">
        <v>16.1859712049317</v>
      </c>
      <c r="BY13" s="186">
        <v>22.836741147506402</v>
      </c>
      <c r="BZ13" s="186">
        <v>23.2642890986527</v>
      </c>
      <c r="CA13" s="186">
        <v>22.393221726844899</v>
      </c>
      <c r="CB13" s="186">
        <v>20.716109447981601</v>
      </c>
      <c r="CC13" s="186">
        <v>18.404163510630401</v>
      </c>
      <c r="CD13" s="186">
        <v>26.1582648457881</v>
      </c>
      <c r="CE13" s="186">
        <v>22.875001311561899</v>
      </c>
      <c r="CF13" s="186">
        <v>25.0511476404467</v>
      </c>
      <c r="CG13" s="186">
        <v>24.211141486355</v>
      </c>
      <c r="CH13" s="186">
        <v>29.073563720143</v>
      </c>
      <c r="CI13" s="186">
        <v>36.450584933797401</v>
      </c>
      <c r="CJ13" s="186">
        <v>22.820657675852502</v>
      </c>
      <c r="CK13" s="186">
        <v>32.987607819610901</v>
      </c>
      <c r="CL13" s="186">
        <v>21.700887173852699</v>
      </c>
      <c r="CM13" s="186">
        <v>23.727772376822301</v>
      </c>
      <c r="CN13" s="186">
        <v>21.9979300305633</v>
      </c>
      <c r="CO13" s="186">
        <v>21.0240176463737</v>
      </c>
      <c r="CP13" s="186">
        <v>27.501929244795399</v>
      </c>
      <c r="CQ13" s="186">
        <v>25.289370550833599</v>
      </c>
      <c r="CR13" s="186">
        <v>26.116115739236999</v>
      </c>
      <c r="CS13" s="186">
        <v>25.779171288718299</v>
      </c>
      <c r="CT13" s="186">
        <v>28.521138781662799</v>
      </c>
      <c r="CU13" s="186">
        <v>36.048427433511897</v>
      </c>
      <c r="CV13" s="186">
        <v>22.215718623357802</v>
      </c>
      <c r="CW13" s="186">
        <v>27.7549063208699</v>
      </c>
      <c r="CX13" s="186">
        <v>29.266618688155699</v>
      </c>
      <c r="CY13" s="186">
        <v>28.104783015204301</v>
      </c>
      <c r="CZ13" s="186">
        <v>25.301039675819201</v>
      </c>
      <c r="DA13" s="186">
        <v>31.308282833080401</v>
      </c>
      <c r="DB13" s="186">
        <v>30.921203547987201</v>
      </c>
      <c r="DC13" s="186">
        <v>30.287486141275799</v>
      </c>
      <c r="DD13" s="186">
        <v>27.973095804360199</v>
      </c>
      <c r="DE13" s="186">
        <v>32.075745922133102</v>
      </c>
      <c r="DF13" s="186">
        <v>33.992411236582598</v>
      </c>
      <c r="DG13" s="186">
        <v>42.972435354701403</v>
      </c>
      <c r="DH13" s="186">
        <v>25.118247090801798</v>
      </c>
      <c r="DI13" s="186">
        <v>30.392034439188201</v>
      </c>
      <c r="DJ13" s="186">
        <v>33.582806923328803</v>
      </c>
      <c r="DK13" s="186">
        <v>33.5044431267603</v>
      </c>
      <c r="DL13" s="186">
        <v>30.063627476853299</v>
      </c>
      <c r="DM13" s="186">
        <v>23.8838279682371</v>
      </c>
      <c r="DN13" s="186">
        <v>36.4990889587841</v>
      </c>
      <c r="DO13" s="186">
        <v>30.023518234846399</v>
      </c>
      <c r="DP13" s="186">
        <v>32.924251336392601</v>
      </c>
      <c r="DQ13" s="186">
        <v>31.4971506668746</v>
      </c>
      <c r="DR13" s="186">
        <v>42.062895781362002</v>
      </c>
      <c r="DS13" s="186">
        <v>44.942301579587102</v>
      </c>
      <c r="DT13" s="186">
        <v>40.063902447966903</v>
      </c>
      <c r="DU13" s="186">
        <v>38.002704298851299</v>
      </c>
      <c r="DV13" s="313">
        <f t="shared" si="2"/>
        <v>55.510281529989996</v>
      </c>
      <c r="DW13" s="313">
        <f t="shared" si="3"/>
        <v>78.066606746818195</v>
      </c>
      <c r="DX13" s="186">
        <f t="shared" si="0"/>
        <v>313.51502576183441</v>
      </c>
      <c r="DY13" s="186">
        <f t="shared" si="1"/>
        <v>362.17372716352759</v>
      </c>
      <c r="DZ13" s="186">
        <f t="shared" si="4"/>
        <v>394.49419358301628</v>
      </c>
      <c r="EA13" s="264"/>
      <c r="EB13" s="264"/>
    </row>
    <row r="14" spans="1:132" s="181" customFormat="1" ht="12.75">
      <c r="A14" s="260" t="str">
        <f>IF(I!$A$1=1,B14,C14)</f>
        <v>Швейцарія</v>
      </c>
      <c r="B14" s="254" t="s">
        <v>112</v>
      </c>
      <c r="C14" s="254" t="s">
        <v>203</v>
      </c>
      <c r="D14" s="185">
        <v>8.9494606360639999</v>
      </c>
      <c r="E14" s="185">
        <v>6.7467405940308103</v>
      </c>
      <c r="F14" s="185">
        <v>10.943765585370899</v>
      </c>
      <c r="G14" s="185">
        <v>12.265959360927001</v>
      </c>
      <c r="H14" s="185">
        <v>10.4431161742715</v>
      </c>
      <c r="I14" s="185">
        <v>9.1424835198970307</v>
      </c>
      <c r="J14" s="185">
        <v>11.070637906657399</v>
      </c>
      <c r="K14" s="185">
        <v>9.4785985322913096</v>
      </c>
      <c r="L14" s="185">
        <v>5.82282835180823</v>
      </c>
      <c r="M14" s="185">
        <v>14.199982534718799</v>
      </c>
      <c r="N14" s="185">
        <v>5.8819367490465098</v>
      </c>
      <c r="O14" s="185">
        <v>18.8333817418922</v>
      </c>
      <c r="P14" s="255">
        <v>4.1628297420530398</v>
      </c>
      <c r="Q14" s="255">
        <v>11.188015304309699</v>
      </c>
      <c r="R14" s="255">
        <v>16.1761629087998</v>
      </c>
      <c r="S14" s="255">
        <v>10.0358862356436</v>
      </c>
      <c r="T14" s="255">
        <v>10.157905648098501</v>
      </c>
      <c r="U14" s="255">
        <v>10.605844994041799</v>
      </c>
      <c r="V14" s="255">
        <v>11.743563028841001</v>
      </c>
      <c r="W14" s="255">
        <v>10.5151665266782</v>
      </c>
      <c r="X14" s="255">
        <v>10.0742360964298</v>
      </c>
      <c r="Y14" s="255">
        <v>11.2674793833114</v>
      </c>
      <c r="Z14" s="255">
        <v>10.821185733767001</v>
      </c>
      <c r="AA14" s="255">
        <v>10.4521250077484</v>
      </c>
      <c r="AB14" s="255">
        <v>10.674871400354901</v>
      </c>
      <c r="AC14" s="255">
        <v>11.570119077874599</v>
      </c>
      <c r="AD14" s="255">
        <v>11.1480475234391</v>
      </c>
      <c r="AE14" s="255">
        <v>10.6101837392919</v>
      </c>
      <c r="AF14" s="255">
        <v>11.1039523911359</v>
      </c>
      <c r="AG14" s="255">
        <v>11.0743352556073</v>
      </c>
      <c r="AH14" s="255">
        <v>10.5707915614567</v>
      </c>
      <c r="AI14" s="255">
        <v>11.396206217169199</v>
      </c>
      <c r="AJ14" s="255">
        <v>10.9707465291654</v>
      </c>
      <c r="AK14" s="255">
        <v>11.881948298573199</v>
      </c>
      <c r="AL14" s="255">
        <v>11.726162184524201</v>
      </c>
      <c r="AM14" s="255">
        <v>12.3845705258771</v>
      </c>
      <c r="AN14" s="255">
        <v>12.419953253458001</v>
      </c>
      <c r="AO14" s="255">
        <v>12.2228469420727</v>
      </c>
      <c r="AP14" s="255">
        <v>11.215027388436599</v>
      </c>
      <c r="AQ14" s="255">
        <v>12.4172939495423</v>
      </c>
      <c r="AR14" s="255">
        <v>12.5876136147767</v>
      </c>
      <c r="AS14" s="255">
        <v>13.243193486226099</v>
      </c>
      <c r="AT14" s="255">
        <v>12.309599611104099</v>
      </c>
      <c r="AU14" s="255">
        <v>13.855927769002699</v>
      </c>
      <c r="AV14" s="255">
        <v>12.646206259084201</v>
      </c>
      <c r="AW14" s="255">
        <v>13.6945163014593</v>
      </c>
      <c r="AX14" s="186">
        <v>15.3712564173756</v>
      </c>
      <c r="AY14" s="186">
        <v>16.377005780517699</v>
      </c>
      <c r="AZ14" s="186">
        <v>14.7092739557258</v>
      </c>
      <c r="BA14" s="186">
        <v>18.8568252759137</v>
      </c>
      <c r="BB14" s="186">
        <v>14.801194443815501</v>
      </c>
      <c r="BC14" s="186">
        <v>16.199867931602601</v>
      </c>
      <c r="BD14" s="186">
        <v>17.5053733389068</v>
      </c>
      <c r="BE14" s="186">
        <v>15.686262081550399</v>
      </c>
      <c r="BF14" s="186">
        <v>17.727916096518701</v>
      </c>
      <c r="BG14" s="186">
        <v>17.110229356962201</v>
      </c>
      <c r="BH14" s="186">
        <v>16.726326520592401</v>
      </c>
      <c r="BI14" s="186">
        <v>17.9978228382395</v>
      </c>
      <c r="BJ14" s="186">
        <v>17.888206560877101</v>
      </c>
      <c r="BK14" s="186">
        <v>21.681762851784399</v>
      </c>
      <c r="BL14" s="186">
        <v>8.2123635586826609</v>
      </c>
      <c r="BM14" s="186">
        <v>7.5371200939251004</v>
      </c>
      <c r="BN14" s="186">
        <v>7.9050939077154201</v>
      </c>
      <c r="BO14" s="186">
        <v>7.8939507258860599</v>
      </c>
      <c r="BP14" s="186">
        <v>7.8890259805816996</v>
      </c>
      <c r="BQ14" s="186">
        <v>7.4741877598723496</v>
      </c>
      <c r="BR14" s="186">
        <v>8.7802301161335503</v>
      </c>
      <c r="BS14" s="186">
        <v>8.3961720797846997</v>
      </c>
      <c r="BT14" s="186">
        <v>9.2576758187159793</v>
      </c>
      <c r="BU14" s="186">
        <v>11.2054354220245</v>
      </c>
      <c r="BV14" s="186">
        <v>14.8519114207811</v>
      </c>
      <c r="BW14" s="186">
        <v>11.6247270692774</v>
      </c>
      <c r="BX14" s="186">
        <v>8.35601592757655</v>
      </c>
      <c r="BY14" s="186">
        <v>10.4273136608239</v>
      </c>
      <c r="BZ14" s="186">
        <v>11.7697094614504</v>
      </c>
      <c r="CA14" s="186">
        <v>34.827263023609802</v>
      </c>
      <c r="CB14" s="186">
        <v>24.523773578979199</v>
      </c>
      <c r="CC14" s="186">
        <v>29.914467399290601</v>
      </c>
      <c r="CD14" s="186">
        <v>23.504018141592301</v>
      </c>
      <c r="CE14" s="186">
        <v>26.520267363506701</v>
      </c>
      <c r="CF14" s="186">
        <v>26.417183154281801</v>
      </c>
      <c r="CG14" s="186">
        <v>27.554518585850602</v>
      </c>
      <c r="CH14" s="186">
        <v>27.7165317905209</v>
      </c>
      <c r="CI14" s="186">
        <v>33.871299811515101</v>
      </c>
      <c r="CJ14" s="186">
        <v>28.321754403077399</v>
      </c>
      <c r="CK14" s="186">
        <v>32.716438742499101</v>
      </c>
      <c r="CL14" s="186">
        <v>33.067495557137498</v>
      </c>
      <c r="CM14" s="186">
        <v>28.757228327665601</v>
      </c>
      <c r="CN14" s="186">
        <v>28.158362223860099</v>
      </c>
      <c r="CO14" s="186">
        <v>23.287635388257101</v>
      </c>
      <c r="CP14" s="186">
        <v>29.866162154098301</v>
      </c>
      <c r="CQ14" s="186">
        <v>26.2590179810663</v>
      </c>
      <c r="CR14" s="186">
        <v>22.674078438683701</v>
      </c>
      <c r="CS14" s="186">
        <v>22.850793999911001</v>
      </c>
      <c r="CT14" s="186">
        <v>27.190828777988699</v>
      </c>
      <c r="CU14" s="186">
        <v>28.330661094261401</v>
      </c>
      <c r="CV14" s="186">
        <v>24.681402358147999</v>
      </c>
      <c r="CW14" s="186">
        <v>24.835757108899401</v>
      </c>
      <c r="CX14" s="186">
        <v>22.6712817398999</v>
      </c>
      <c r="CY14" s="186">
        <v>23.196479930168699</v>
      </c>
      <c r="CZ14" s="186">
        <v>23.509061515462601</v>
      </c>
      <c r="DA14" s="186">
        <v>22.759010143750899</v>
      </c>
      <c r="DB14" s="186">
        <v>23.636950180100499</v>
      </c>
      <c r="DC14" s="186">
        <v>21.653444282822701</v>
      </c>
      <c r="DD14" s="186">
        <v>21.209024320017999</v>
      </c>
      <c r="DE14" s="186">
        <v>22.712305241890299</v>
      </c>
      <c r="DF14" s="186">
        <v>21.3564109836603</v>
      </c>
      <c r="DG14" s="186">
        <v>21.879026622816401</v>
      </c>
      <c r="DH14" s="186">
        <v>24.200117342385099</v>
      </c>
      <c r="DI14" s="186">
        <v>21.413654193198902</v>
      </c>
      <c r="DJ14" s="186">
        <v>23.0360261465507</v>
      </c>
      <c r="DK14" s="186">
        <v>22.240153871234401</v>
      </c>
      <c r="DL14" s="186">
        <v>25.787260797451999</v>
      </c>
      <c r="DM14" s="186">
        <v>20.508181476790401</v>
      </c>
      <c r="DN14" s="186">
        <v>21.9041578460793</v>
      </c>
      <c r="DO14" s="186">
        <v>19.830526797118601</v>
      </c>
      <c r="DP14" s="186">
        <v>18.645584599895798</v>
      </c>
      <c r="DQ14" s="186">
        <v>23.3601011251614</v>
      </c>
      <c r="DR14" s="186">
        <v>20.016552660963502</v>
      </c>
      <c r="DS14" s="186">
        <v>24.594645233478602</v>
      </c>
      <c r="DT14" s="186">
        <v>23.008757816087002</v>
      </c>
      <c r="DU14" s="186">
        <v>20.946099199049499</v>
      </c>
      <c r="DV14" s="313">
        <f t="shared" si="2"/>
        <v>45.613771535584</v>
      </c>
      <c r="DW14" s="313">
        <f t="shared" si="3"/>
        <v>43.954857015136497</v>
      </c>
      <c r="DX14" s="186">
        <f t="shared" si="0"/>
        <v>331.48045708850623</v>
      </c>
      <c r="DY14" s="186">
        <f t="shared" si="1"/>
        <v>274.10015442763768</v>
      </c>
      <c r="DZ14" s="186">
        <f t="shared" si="4"/>
        <v>265.53696209030875</v>
      </c>
      <c r="EA14" s="264"/>
      <c r="EB14" s="264"/>
    </row>
    <row r="15" spans="1:132" s="181" customFormat="1" ht="12.75">
      <c r="A15" s="260" t="str">
        <f>IF(I!$A$1=1,B15,C15)</f>
        <v>Ізраїль</v>
      </c>
      <c r="B15" s="254" t="s">
        <v>111</v>
      </c>
      <c r="C15" s="254" t="s">
        <v>202</v>
      </c>
      <c r="D15" s="185">
        <v>6.0708694585777501</v>
      </c>
      <c r="E15" s="185">
        <v>4.7454407610254501</v>
      </c>
      <c r="F15" s="185">
        <v>6.2840298331955902</v>
      </c>
      <c r="G15" s="185">
        <v>6.3734103740041803</v>
      </c>
      <c r="H15" s="185">
        <v>5.7434302342631298</v>
      </c>
      <c r="I15" s="185">
        <v>6.3554225253165697</v>
      </c>
      <c r="J15" s="185">
        <v>7.3396520451007303</v>
      </c>
      <c r="K15" s="185">
        <v>6.6707424083683602</v>
      </c>
      <c r="L15" s="185">
        <v>5.1040599118358303</v>
      </c>
      <c r="M15" s="185">
        <v>7.8849874988595996</v>
      </c>
      <c r="N15" s="185">
        <v>6.5878015053544203</v>
      </c>
      <c r="O15" s="185">
        <v>7.8018334312926303</v>
      </c>
      <c r="P15" s="255">
        <v>7.3233819842600401</v>
      </c>
      <c r="Q15" s="255">
        <v>8.1275901891276092</v>
      </c>
      <c r="R15" s="255">
        <v>7.5558425790041399</v>
      </c>
      <c r="S15" s="255">
        <v>7.43765972302878</v>
      </c>
      <c r="T15" s="255">
        <v>6.3899217583825303</v>
      </c>
      <c r="U15" s="255">
        <v>7.4970189685181001</v>
      </c>
      <c r="V15" s="255">
        <v>7.4672693817670401</v>
      </c>
      <c r="W15" s="255">
        <v>6.8025842787545203</v>
      </c>
      <c r="X15" s="255">
        <v>8.7349904486837104</v>
      </c>
      <c r="Y15" s="255">
        <v>7.4038216585780798</v>
      </c>
      <c r="Z15" s="255">
        <v>11.0618885398655</v>
      </c>
      <c r="AA15" s="255">
        <v>8.3658136277954096</v>
      </c>
      <c r="AB15" s="255">
        <v>8.2560219765569691</v>
      </c>
      <c r="AC15" s="255">
        <v>9.1012302893281891</v>
      </c>
      <c r="AD15" s="255">
        <v>7.6574110764742302</v>
      </c>
      <c r="AE15" s="255">
        <v>10.8597840063159</v>
      </c>
      <c r="AF15" s="255">
        <v>9.2230546465868706</v>
      </c>
      <c r="AG15" s="255">
        <v>8.2935299422052999</v>
      </c>
      <c r="AH15" s="255">
        <v>10.2497637175344</v>
      </c>
      <c r="AI15" s="255">
        <v>10.906723624068301</v>
      </c>
      <c r="AJ15" s="255">
        <v>8.1368347759748705</v>
      </c>
      <c r="AK15" s="255">
        <v>12.047924452666001</v>
      </c>
      <c r="AL15" s="255">
        <v>10.936907660599999</v>
      </c>
      <c r="AM15" s="255">
        <v>10.389707656213901</v>
      </c>
      <c r="AN15" s="255">
        <v>8.8627498064689707</v>
      </c>
      <c r="AO15" s="255">
        <v>11.4291871542962</v>
      </c>
      <c r="AP15" s="255">
        <v>12.271253963642099</v>
      </c>
      <c r="AQ15" s="255">
        <v>11.762347948663299</v>
      </c>
      <c r="AR15" s="255">
        <v>11.569466863292501</v>
      </c>
      <c r="AS15" s="255">
        <v>10.0146574129374</v>
      </c>
      <c r="AT15" s="255">
        <v>12.032498437718001</v>
      </c>
      <c r="AU15" s="255">
        <v>14.412080039598701</v>
      </c>
      <c r="AV15" s="255">
        <v>11.604880234426499</v>
      </c>
      <c r="AW15" s="255">
        <v>12.377472425397899</v>
      </c>
      <c r="AX15" s="186">
        <v>13.196838937341299</v>
      </c>
      <c r="AY15" s="186">
        <v>13.4423378133292</v>
      </c>
      <c r="AZ15" s="186">
        <v>10.9650032170342</v>
      </c>
      <c r="BA15" s="186">
        <v>13.398580387663101</v>
      </c>
      <c r="BB15" s="186">
        <v>15.7115507954181</v>
      </c>
      <c r="BC15" s="186">
        <v>13.357046839403299</v>
      </c>
      <c r="BD15" s="186">
        <v>17.665745843527301</v>
      </c>
      <c r="BE15" s="186">
        <v>14.7848602799557</v>
      </c>
      <c r="BF15" s="186">
        <v>14.083078646410501</v>
      </c>
      <c r="BG15" s="186">
        <v>15.183020241534299</v>
      </c>
      <c r="BH15" s="186">
        <v>16.6476478859373</v>
      </c>
      <c r="BI15" s="186">
        <v>16.482798821993399</v>
      </c>
      <c r="BJ15" s="186">
        <v>16.9112395572369</v>
      </c>
      <c r="BK15" s="186">
        <v>18.408450158920399</v>
      </c>
      <c r="BL15" s="186">
        <v>16.008917066144601</v>
      </c>
      <c r="BM15" s="186">
        <v>20.1166835859466</v>
      </c>
      <c r="BN15" s="186">
        <v>20.0437422080443</v>
      </c>
      <c r="BO15" s="186">
        <v>14.2454814860896</v>
      </c>
      <c r="BP15" s="186">
        <v>18.7121861577793</v>
      </c>
      <c r="BQ15" s="186">
        <v>17.065806194451302</v>
      </c>
      <c r="BR15" s="186">
        <v>18.206908515060199</v>
      </c>
      <c r="BS15" s="186">
        <v>23.7306122914332</v>
      </c>
      <c r="BT15" s="186">
        <v>18.214931052525301</v>
      </c>
      <c r="BU15" s="186">
        <v>22.533179726650101</v>
      </c>
      <c r="BV15" s="186">
        <v>24.588555863875701</v>
      </c>
      <c r="BW15" s="186">
        <v>24.988404154435401</v>
      </c>
      <c r="BX15" s="186">
        <v>20.815680722446601</v>
      </c>
      <c r="BY15" s="186">
        <v>31.528698635231699</v>
      </c>
      <c r="BZ15" s="186">
        <v>24.8237758512761</v>
      </c>
      <c r="CA15" s="186">
        <v>26.764450089274401</v>
      </c>
      <c r="CB15" s="186">
        <v>25.1729232386833</v>
      </c>
      <c r="CC15" s="186">
        <v>22.8616828564938</v>
      </c>
      <c r="CD15" s="186">
        <v>25.071025771943201</v>
      </c>
      <c r="CE15" s="186">
        <v>30.050400768150698</v>
      </c>
      <c r="CF15" s="186">
        <v>25.515450324907601</v>
      </c>
      <c r="CG15" s="186">
        <v>28.6026946969195</v>
      </c>
      <c r="CH15" s="186">
        <v>34.049883741645502</v>
      </c>
      <c r="CI15" s="186">
        <v>38.828323832836297</v>
      </c>
      <c r="CJ15" s="186">
        <v>26.672884416617698</v>
      </c>
      <c r="CK15" s="186">
        <v>45.772405955809802</v>
      </c>
      <c r="CL15" s="186">
        <v>25.073035071536001</v>
      </c>
      <c r="CM15" s="186">
        <v>31.917143449204701</v>
      </c>
      <c r="CN15" s="186">
        <v>26.7831391494645</v>
      </c>
      <c r="CO15" s="186">
        <v>26.707482800893398</v>
      </c>
      <c r="CP15" s="186">
        <v>25.656813639507</v>
      </c>
      <c r="CQ15" s="186">
        <v>26.493794299219701</v>
      </c>
      <c r="CR15" s="186">
        <v>27.3729345707786</v>
      </c>
      <c r="CS15" s="186">
        <v>26.717592848903699</v>
      </c>
      <c r="CT15" s="186">
        <v>24.273850052716199</v>
      </c>
      <c r="CU15" s="186">
        <v>33.768652137995701</v>
      </c>
      <c r="CV15" s="186">
        <v>24.672026110526701</v>
      </c>
      <c r="CW15" s="186">
        <v>26.807646205150998</v>
      </c>
      <c r="CX15" s="186">
        <v>28.593088261278101</v>
      </c>
      <c r="CY15" s="186">
        <v>21.2963099536077</v>
      </c>
      <c r="CZ15" s="186">
        <v>24.7850709213191</v>
      </c>
      <c r="DA15" s="186">
        <v>24.5665676685291</v>
      </c>
      <c r="DB15" s="186">
        <v>22.3050718868183</v>
      </c>
      <c r="DC15" s="186">
        <v>24.417714211083599</v>
      </c>
      <c r="DD15" s="186">
        <v>24.212289187796301</v>
      </c>
      <c r="DE15" s="186">
        <v>24.603886116673898</v>
      </c>
      <c r="DF15" s="186">
        <v>23.9367301803454</v>
      </c>
      <c r="DG15" s="186">
        <v>22.7954163818555</v>
      </c>
      <c r="DH15" s="186">
        <v>31.020145048135799</v>
      </c>
      <c r="DI15" s="186">
        <v>21.286906394850899</v>
      </c>
      <c r="DJ15" s="186">
        <v>27.4340520447034</v>
      </c>
      <c r="DK15" s="186">
        <v>20.187364819214299</v>
      </c>
      <c r="DL15" s="186">
        <v>30.154119677178102</v>
      </c>
      <c r="DM15" s="186">
        <v>22.636958423709501</v>
      </c>
      <c r="DN15" s="186">
        <v>19.120957365247602</v>
      </c>
      <c r="DO15" s="186">
        <v>25.7378343184835</v>
      </c>
      <c r="DP15" s="186">
        <v>21.112414992638101</v>
      </c>
      <c r="DQ15" s="186">
        <v>26.525270517006899</v>
      </c>
      <c r="DR15" s="186">
        <v>20.2775179292342</v>
      </c>
      <c r="DS15" s="186">
        <v>31.167545832688202</v>
      </c>
      <c r="DT15" s="186">
        <v>24.319756997049399</v>
      </c>
      <c r="DU15" s="186">
        <v>18.525668187805898</v>
      </c>
      <c r="DV15" s="313">
        <f t="shared" si="2"/>
        <v>52.307051442986698</v>
      </c>
      <c r="DW15" s="313">
        <f t="shared" si="3"/>
        <v>42.845425184855301</v>
      </c>
      <c r="DX15" s="186">
        <f t="shared" si="0"/>
        <v>347.20972839264698</v>
      </c>
      <c r="DY15" s="186">
        <f t="shared" si="1"/>
        <v>292.99181708498469</v>
      </c>
      <c r="DZ15" s="186">
        <f t="shared" si="4"/>
        <v>296.66108736309047</v>
      </c>
      <c r="EA15" s="264"/>
      <c r="EB15" s="264"/>
    </row>
    <row r="16" spans="1:132" s="181" customFormat="1" ht="12.75">
      <c r="A16" s="260" t="str">
        <f>IF(I!$A$1=1,B16,C16)</f>
        <v>Німеччина</v>
      </c>
      <c r="B16" s="254" t="s">
        <v>113</v>
      </c>
      <c r="C16" s="254" t="s">
        <v>204</v>
      </c>
      <c r="D16" s="185">
        <v>3.06046510373936</v>
      </c>
      <c r="E16" s="185">
        <v>4.0396073414504103</v>
      </c>
      <c r="F16" s="185">
        <v>4.5429777980518402</v>
      </c>
      <c r="G16" s="185">
        <v>3.4323132165701802</v>
      </c>
      <c r="H16" s="185">
        <v>3.8902749821473699</v>
      </c>
      <c r="I16" s="185">
        <v>4.8322583895541698</v>
      </c>
      <c r="J16" s="185">
        <v>3.4659831320224801</v>
      </c>
      <c r="K16" s="185">
        <v>5.4694528478345203</v>
      </c>
      <c r="L16" s="185">
        <v>4.2285957888617496</v>
      </c>
      <c r="M16" s="185">
        <v>4.9761539184370003</v>
      </c>
      <c r="N16" s="185">
        <v>6.1441330248085801</v>
      </c>
      <c r="O16" s="185">
        <v>6.6746874055710999</v>
      </c>
      <c r="P16" s="255">
        <v>5.8957874546513702</v>
      </c>
      <c r="Q16" s="255">
        <v>4.0159644727882604</v>
      </c>
      <c r="R16" s="255">
        <v>4.4005978005779101</v>
      </c>
      <c r="S16" s="255">
        <v>7.9325574657189</v>
      </c>
      <c r="T16" s="255">
        <v>3.99206259318255</v>
      </c>
      <c r="U16" s="255">
        <v>4.3432891657533004</v>
      </c>
      <c r="V16" s="255">
        <v>4.9715163572692997</v>
      </c>
      <c r="W16" s="255">
        <v>7.2306882415601201</v>
      </c>
      <c r="X16" s="255">
        <v>5.2408385583908297</v>
      </c>
      <c r="Y16" s="255">
        <v>4.6375741491707698</v>
      </c>
      <c r="Z16" s="255">
        <v>5.1905043836284497</v>
      </c>
      <c r="AA16" s="255">
        <v>8.8213167839823896</v>
      </c>
      <c r="AB16" s="255">
        <v>4.8402528040148303</v>
      </c>
      <c r="AC16" s="255">
        <v>7.3129283295308598</v>
      </c>
      <c r="AD16" s="255">
        <v>5.4602341002712702</v>
      </c>
      <c r="AE16" s="255">
        <v>6.0444502998140601</v>
      </c>
      <c r="AF16" s="255">
        <v>5.0657579326995199</v>
      </c>
      <c r="AG16" s="255">
        <v>6.9867158799084104</v>
      </c>
      <c r="AH16" s="255">
        <v>5.7050806415950701</v>
      </c>
      <c r="AI16" s="255">
        <v>5.9486374324405498</v>
      </c>
      <c r="AJ16" s="255">
        <v>6.4645674679578002</v>
      </c>
      <c r="AK16" s="255">
        <v>9.4101159660281208</v>
      </c>
      <c r="AL16" s="255">
        <v>7.8074041567497101</v>
      </c>
      <c r="AM16" s="255">
        <v>8.1262700276609703</v>
      </c>
      <c r="AN16" s="255">
        <v>6.7428868368597303</v>
      </c>
      <c r="AO16" s="255">
        <v>8.4907094017997302</v>
      </c>
      <c r="AP16" s="255">
        <v>7.2840506438308399</v>
      </c>
      <c r="AQ16" s="255">
        <v>8.3564644404748005</v>
      </c>
      <c r="AR16" s="255">
        <v>10.421356993858501</v>
      </c>
      <c r="AS16" s="255">
        <v>6.8122695074016599</v>
      </c>
      <c r="AT16" s="255">
        <v>10.0946517906127</v>
      </c>
      <c r="AU16" s="255">
        <v>10.0543828921796</v>
      </c>
      <c r="AV16" s="255">
        <v>8.3124306556727703</v>
      </c>
      <c r="AW16" s="255">
        <v>9.4680361001284901</v>
      </c>
      <c r="AX16" s="186">
        <v>11.6216198462688</v>
      </c>
      <c r="AY16" s="186">
        <v>11.405957340971099</v>
      </c>
      <c r="AZ16" s="186">
        <v>11.3381190110603</v>
      </c>
      <c r="BA16" s="186">
        <v>11.7336602352254</v>
      </c>
      <c r="BB16" s="186">
        <v>10.126916362166201</v>
      </c>
      <c r="BC16" s="186">
        <v>10.1179281155787</v>
      </c>
      <c r="BD16" s="186">
        <v>16.511369329836899</v>
      </c>
      <c r="BE16" s="186">
        <v>11.986861535518001</v>
      </c>
      <c r="BF16" s="186">
        <v>15.274009026728599</v>
      </c>
      <c r="BG16" s="186">
        <v>12.380077921748599</v>
      </c>
      <c r="BH16" s="186">
        <v>15.2994248681757</v>
      </c>
      <c r="BI16" s="186">
        <v>14.8368196631749</v>
      </c>
      <c r="BJ16" s="186">
        <v>16.737797701118701</v>
      </c>
      <c r="BK16" s="186">
        <v>17.503240524582001</v>
      </c>
      <c r="BL16" s="186">
        <v>14.027070586953499</v>
      </c>
      <c r="BM16" s="186">
        <v>14.0342309127745</v>
      </c>
      <c r="BN16" s="186">
        <v>14.9734957565569</v>
      </c>
      <c r="BO16" s="186">
        <v>19.2410526632234</v>
      </c>
      <c r="BP16" s="186">
        <v>16.219944834255401</v>
      </c>
      <c r="BQ16" s="186">
        <v>14.305747850692001</v>
      </c>
      <c r="BR16" s="186">
        <v>16.537893839640901</v>
      </c>
      <c r="BS16" s="186">
        <v>16.6861657895615</v>
      </c>
      <c r="BT16" s="186">
        <v>15.470857621521301</v>
      </c>
      <c r="BU16" s="186">
        <v>18.662666000309098</v>
      </c>
      <c r="BV16" s="186">
        <v>15.4234766574071</v>
      </c>
      <c r="BW16" s="186">
        <v>21.818047084279101</v>
      </c>
      <c r="BX16" s="186">
        <v>17.924827219036199</v>
      </c>
      <c r="BY16" s="186">
        <v>16.988472685821801</v>
      </c>
      <c r="BZ16" s="186">
        <v>21.7117989734022</v>
      </c>
      <c r="CA16" s="186">
        <v>22.594035326978801</v>
      </c>
      <c r="CB16" s="186">
        <v>20.691005481398001</v>
      </c>
      <c r="CC16" s="186">
        <v>20.2753643802418</v>
      </c>
      <c r="CD16" s="186">
        <v>20.993389174704099</v>
      </c>
      <c r="CE16" s="186">
        <v>26.265253173049601</v>
      </c>
      <c r="CF16" s="186">
        <v>22.109187147441201</v>
      </c>
      <c r="CG16" s="186">
        <v>26.177807121973</v>
      </c>
      <c r="CH16" s="186">
        <v>22.745611232362901</v>
      </c>
      <c r="CI16" s="186">
        <v>30.079891622111798</v>
      </c>
      <c r="CJ16" s="186">
        <v>20.4243080942841</v>
      </c>
      <c r="CK16" s="186">
        <v>30.589666704264499</v>
      </c>
      <c r="CL16" s="186">
        <v>18.498897406074899</v>
      </c>
      <c r="CM16" s="186">
        <v>20.189052526751802</v>
      </c>
      <c r="CN16" s="186">
        <v>27.4349316691235</v>
      </c>
      <c r="CO16" s="186">
        <v>25.296494316347101</v>
      </c>
      <c r="CP16" s="186">
        <v>23.209176023193901</v>
      </c>
      <c r="CQ16" s="186">
        <v>26.5412437501673</v>
      </c>
      <c r="CR16" s="186">
        <v>21.297157068792199</v>
      </c>
      <c r="CS16" s="186">
        <v>21.328524073264401</v>
      </c>
      <c r="CT16" s="186">
        <v>25.3778080302646</v>
      </c>
      <c r="CU16" s="186">
        <v>25.607775337748201</v>
      </c>
      <c r="CV16" s="186">
        <v>20.1956202426041</v>
      </c>
      <c r="CW16" s="186">
        <v>19.412813237382601</v>
      </c>
      <c r="CX16" s="186">
        <v>24.7597140854628</v>
      </c>
      <c r="CY16" s="186">
        <v>20.763546558397099</v>
      </c>
      <c r="CZ16" s="186">
        <v>22.875875230027201</v>
      </c>
      <c r="DA16" s="186">
        <v>21.261422618212102</v>
      </c>
      <c r="DB16" s="186">
        <v>22.747982911946401</v>
      </c>
      <c r="DC16" s="186">
        <v>23.787066895196102</v>
      </c>
      <c r="DD16" s="186">
        <v>19.12364085926</v>
      </c>
      <c r="DE16" s="186">
        <v>23.3637452325863</v>
      </c>
      <c r="DF16" s="186">
        <v>23.8046012342129</v>
      </c>
      <c r="DG16" s="186">
        <v>32.866569183497703</v>
      </c>
      <c r="DH16" s="186">
        <v>20.741312014746001</v>
      </c>
      <c r="DI16" s="186">
        <v>17.1225305360954</v>
      </c>
      <c r="DJ16" s="186">
        <v>24.072113101083801</v>
      </c>
      <c r="DK16" s="186">
        <v>20.096224912427399</v>
      </c>
      <c r="DL16" s="186">
        <v>24.386238649340999</v>
      </c>
      <c r="DM16" s="186">
        <v>21.278254536876801</v>
      </c>
      <c r="DN16" s="186">
        <v>23.157037967567302</v>
      </c>
      <c r="DO16" s="186">
        <v>23.543717993873301</v>
      </c>
      <c r="DP16" s="186">
        <v>19.716652213510301</v>
      </c>
      <c r="DQ16" s="186">
        <v>24.117897451684701</v>
      </c>
      <c r="DR16" s="186">
        <v>20.457848627250002</v>
      </c>
      <c r="DS16" s="186">
        <v>24.5828190518585</v>
      </c>
      <c r="DT16" s="186">
        <v>22.323689298487</v>
      </c>
      <c r="DU16" s="186">
        <v>17.775697926032301</v>
      </c>
      <c r="DV16" s="313">
        <f t="shared" si="2"/>
        <v>37.863842550841397</v>
      </c>
      <c r="DW16" s="313">
        <f t="shared" si="3"/>
        <v>40.099387224519305</v>
      </c>
      <c r="DX16" s="186">
        <f t="shared" si="0"/>
        <v>285.79503500027647</v>
      </c>
      <c r="DY16" s="186">
        <f t="shared" si="1"/>
        <v>274.96259828878527</v>
      </c>
      <c r="DZ16" s="186">
        <f t="shared" si="4"/>
        <v>263.2726470563145</v>
      </c>
      <c r="EA16" s="264"/>
      <c r="EB16" s="264"/>
    </row>
    <row r="17" spans="1:132" s="181" customFormat="1" ht="12.75">
      <c r="A17" s="260" t="str">
        <f>IF(I!$A$1=1,B17,C17)</f>
        <v>Естонія</v>
      </c>
      <c r="B17" s="254" t="s">
        <v>114</v>
      </c>
      <c r="C17" s="254" t="s">
        <v>205</v>
      </c>
      <c r="D17" s="185">
        <v>0.210742547363373</v>
      </c>
      <c r="E17" s="185">
        <v>0.25202737778034101</v>
      </c>
      <c r="F17" s="185">
        <v>0.29238249468885102</v>
      </c>
      <c r="G17" s="185">
        <v>0.28847201420080099</v>
      </c>
      <c r="H17" s="185">
        <v>0.29163738654300198</v>
      </c>
      <c r="I17" s="185">
        <v>0.36912200499582298</v>
      </c>
      <c r="J17" s="185">
        <v>0.41660276012527803</v>
      </c>
      <c r="K17" s="185">
        <v>0.40899131536396399</v>
      </c>
      <c r="L17" s="185">
        <v>0.79381981988058503</v>
      </c>
      <c r="M17" s="185">
        <v>0.46730838554780901</v>
      </c>
      <c r="N17" s="185">
        <v>0.49237180709983203</v>
      </c>
      <c r="O17" s="185">
        <v>0.75486940175501205</v>
      </c>
      <c r="P17" s="255">
        <v>0.47885401261844901</v>
      </c>
      <c r="Q17" s="255">
        <v>0.67230456343308098</v>
      </c>
      <c r="R17" s="255">
        <v>0.900396679285</v>
      </c>
      <c r="S17" s="255">
        <v>0.88698846526062303</v>
      </c>
      <c r="T17" s="255">
        <v>0.74608050568633799</v>
      </c>
      <c r="U17" s="255">
        <v>0.82778116706136795</v>
      </c>
      <c r="V17" s="255">
        <v>0.937711394938472</v>
      </c>
      <c r="W17" s="255">
        <v>1.08928156360304</v>
      </c>
      <c r="X17" s="255">
        <v>1.34946404097671</v>
      </c>
      <c r="Y17" s="255">
        <v>1.3358237987354999</v>
      </c>
      <c r="Z17" s="255">
        <v>1.36206586140008</v>
      </c>
      <c r="AA17" s="255">
        <v>1.69060759598275</v>
      </c>
      <c r="AB17" s="255">
        <v>1.4029564920081801</v>
      </c>
      <c r="AC17" s="255">
        <v>1.7706781466008801</v>
      </c>
      <c r="AD17" s="255">
        <v>1.8482865618800901</v>
      </c>
      <c r="AE17" s="255">
        <v>3.0129924879205499</v>
      </c>
      <c r="AF17" s="255">
        <v>2.3749452769577402</v>
      </c>
      <c r="AG17" s="255">
        <v>1.9980340780425001</v>
      </c>
      <c r="AH17" s="255">
        <v>2.2588685098438099</v>
      </c>
      <c r="AI17" s="255">
        <v>2.2693681903335801</v>
      </c>
      <c r="AJ17" s="255">
        <v>2.4048825861133398</v>
      </c>
      <c r="AK17" s="255">
        <v>2.5037840546197301</v>
      </c>
      <c r="AL17" s="255">
        <v>2.66433813451372</v>
      </c>
      <c r="AM17" s="255">
        <v>2.92316126854733</v>
      </c>
      <c r="AN17" s="255">
        <v>3.64898968547983</v>
      </c>
      <c r="AO17" s="255">
        <v>3.3266024968532402</v>
      </c>
      <c r="AP17" s="255">
        <v>3.4572004459521102</v>
      </c>
      <c r="AQ17" s="255">
        <v>2.7853244189363702</v>
      </c>
      <c r="AR17" s="255">
        <v>3.4854063253616299</v>
      </c>
      <c r="AS17" s="255">
        <v>3.1685965910948899</v>
      </c>
      <c r="AT17" s="255">
        <v>3.5118017562411401</v>
      </c>
      <c r="AU17" s="255">
        <v>3.39208318052729</v>
      </c>
      <c r="AV17" s="255">
        <v>3.0401011658261301</v>
      </c>
      <c r="AW17" s="255">
        <v>3.53592144933247</v>
      </c>
      <c r="AX17" s="186">
        <v>4.4416229319511702</v>
      </c>
      <c r="AY17" s="186">
        <v>4.2964102563996098</v>
      </c>
      <c r="AZ17" s="186">
        <v>4.3691074977972697</v>
      </c>
      <c r="BA17" s="186">
        <v>4.2431695392525803</v>
      </c>
      <c r="BB17" s="186">
        <v>4.9161472419991501</v>
      </c>
      <c r="BC17" s="186">
        <v>4.8045949231216598</v>
      </c>
      <c r="BD17" s="186">
        <v>6.0264515826261498</v>
      </c>
      <c r="BE17" s="186">
        <v>5.0827559232801898</v>
      </c>
      <c r="BF17" s="186">
        <v>6.0159281125041604</v>
      </c>
      <c r="BG17" s="186">
        <v>5.2800465031598698</v>
      </c>
      <c r="BH17" s="186">
        <v>6.0122942110124296</v>
      </c>
      <c r="BI17" s="186">
        <v>6.5668801058644899</v>
      </c>
      <c r="BJ17" s="186">
        <v>5.9207316745777696</v>
      </c>
      <c r="BK17" s="186">
        <v>6.7111675065677598</v>
      </c>
      <c r="BL17" s="186">
        <v>6.0103276721204901</v>
      </c>
      <c r="BM17" s="186">
        <v>6.1092225716072699</v>
      </c>
      <c r="BN17" s="186">
        <v>7.1578265821884299</v>
      </c>
      <c r="BO17" s="186">
        <v>6.2538127138976698</v>
      </c>
      <c r="BP17" s="186">
        <v>5.7992620077588803</v>
      </c>
      <c r="BQ17" s="186">
        <v>6.9934906711593996</v>
      </c>
      <c r="BR17" s="186">
        <v>6.9337684235305099</v>
      </c>
      <c r="BS17" s="186">
        <v>6.4905169267965404</v>
      </c>
      <c r="BT17" s="186">
        <v>6.0499342889904897</v>
      </c>
      <c r="BU17" s="186">
        <v>8.2740677591830796</v>
      </c>
      <c r="BV17" s="186">
        <v>8.4317610046449794</v>
      </c>
      <c r="BW17" s="186">
        <v>10.042957820578</v>
      </c>
      <c r="BX17" s="186">
        <v>8.1537426877798396</v>
      </c>
      <c r="BY17" s="186">
        <v>8.9152096943455206</v>
      </c>
      <c r="BZ17" s="186">
        <v>9.2016383806590696</v>
      </c>
      <c r="CA17" s="186">
        <v>11.482621519790101</v>
      </c>
      <c r="CB17" s="186">
        <v>9.9047298921695397</v>
      </c>
      <c r="CC17" s="186">
        <v>10.1003452077705</v>
      </c>
      <c r="CD17" s="186">
        <v>11.1961066663266</v>
      </c>
      <c r="CE17" s="186">
        <v>11.0241581399768</v>
      </c>
      <c r="CF17" s="186">
        <v>12.0473929566986</v>
      </c>
      <c r="CG17" s="186">
        <v>11.1446063871725</v>
      </c>
      <c r="CH17" s="186">
        <v>11.914613979443599</v>
      </c>
      <c r="CI17" s="186">
        <v>15.635729308140199</v>
      </c>
      <c r="CJ17" s="186">
        <v>10.246757924201701</v>
      </c>
      <c r="CK17" s="186">
        <v>12.4939369016819</v>
      </c>
      <c r="CL17" s="186">
        <v>8.5438176286178908</v>
      </c>
      <c r="CM17" s="186">
        <v>10.9094596875078</v>
      </c>
      <c r="CN17" s="186">
        <v>18.258044669970399</v>
      </c>
      <c r="CO17" s="186">
        <v>10.352776985352399</v>
      </c>
      <c r="CP17" s="186">
        <v>11.7612485994004</v>
      </c>
      <c r="CQ17" s="186">
        <v>9.6578812616250893</v>
      </c>
      <c r="CR17" s="186">
        <v>10.948547683688799</v>
      </c>
      <c r="CS17" s="186">
        <v>11.0109415339439</v>
      </c>
      <c r="CT17" s="186">
        <v>11.157198826137799</v>
      </c>
      <c r="CU17" s="186">
        <v>12.163752455806399</v>
      </c>
      <c r="CV17" s="186">
        <v>11.581098101375501</v>
      </c>
      <c r="CW17" s="186">
        <v>12.4396467355448</v>
      </c>
      <c r="CX17" s="186">
        <v>13.0414555240081</v>
      </c>
      <c r="CY17" s="186">
        <v>12.9413500104289</v>
      </c>
      <c r="CZ17" s="186">
        <v>13.517832749145301</v>
      </c>
      <c r="DA17" s="186">
        <v>12.812687176510099</v>
      </c>
      <c r="DB17" s="186">
        <v>13.607250828685901</v>
      </c>
      <c r="DC17" s="186">
        <v>13.0553510062604</v>
      </c>
      <c r="DD17" s="186">
        <v>13.2391136033965</v>
      </c>
      <c r="DE17" s="186">
        <v>12.889030089858601</v>
      </c>
      <c r="DF17" s="186">
        <v>14.519847478274199</v>
      </c>
      <c r="DG17" s="186">
        <v>14.8461441453163</v>
      </c>
      <c r="DH17" s="186">
        <v>12.46220599834</v>
      </c>
      <c r="DI17" s="186">
        <v>15.6870957771332</v>
      </c>
      <c r="DJ17" s="186">
        <v>12.2884675758112</v>
      </c>
      <c r="DK17" s="186">
        <v>13.8701690146868</v>
      </c>
      <c r="DL17" s="186">
        <v>13.411362474826101</v>
      </c>
      <c r="DM17" s="186">
        <v>13.467383935547099</v>
      </c>
      <c r="DN17" s="186">
        <v>13.6000640445104</v>
      </c>
      <c r="DO17" s="186">
        <v>11.835979147920501</v>
      </c>
      <c r="DP17" s="186">
        <v>12.7120719897464</v>
      </c>
      <c r="DQ17" s="186">
        <v>13.3166643749153</v>
      </c>
      <c r="DR17" s="186">
        <v>14.9562687673635</v>
      </c>
      <c r="DS17" s="186">
        <v>18.5833006879934</v>
      </c>
      <c r="DT17" s="186">
        <v>14.1504255471205</v>
      </c>
      <c r="DU17" s="186">
        <v>15.1316466821983</v>
      </c>
      <c r="DV17" s="313">
        <f t="shared" si="2"/>
        <v>28.149301775473198</v>
      </c>
      <c r="DW17" s="313">
        <f t="shared" si="3"/>
        <v>29.2820722293188</v>
      </c>
      <c r="DX17" s="186">
        <f t="shared" si="0"/>
        <v>137.50436415793448</v>
      </c>
      <c r="DY17" s="186">
        <f t="shared" si="1"/>
        <v>158.49080744880459</v>
      </c>
      <c r="DZ17" s="186">
        <f t="shared" si="4"/>
        <v>166.1910337887939</v>
      </c>
      <c r="EA17" s="264"/>
      <c r="EB17" s="264"/>
    </row>
    <row r="18" spans="1:132" s="181" customFormat="1" ht="12.75">
      <c r="A18" s="260" t="str">
        <f>IF(I!$A$1=1,B18,C18)</f>
        <v>Польща</v>
      </c>
      <c r="B18" s="254" t="s">
        <v>115</v>
      </c>
      <c r="C18" s="254" t="s">
        <v>206</v>
      </c>
      <c r="D18" s="185">
        <v>0.71176315602740603</v>
      </c>
      <c r="E18" s="185">
        <v>0.46882320291878699</v>
      </c>
      <c r="F18" s="185">
        <v>0.79052628826562299</v>
      </c>
      <c r="G18" s="185">
        <v>0.84953027141345605</v>
      </c>
      <c r="H18" s="185">
        <v>1.0721473057380699</v>
      </c>
      <c r="I18" s="185">
        <v>1.08659050179661</v>
      </c>
      <c r="J18" s="185">
        <v>1.38730488936888</v>
      </c>
      <c r="K18" s="185">
        <v>0.74341403630156799</v>
      </c>
      <c r="L18" s="185">
        <v>1.0353343915870501</v>
      </c>
      <c r="M18" s="185">
        <v>0.95433013021069202</v>
      </c>
      <c r="N18" s="185">
        <v>0.71635319607121595</v>
      </c>
      <c r="O18" s="185">
        <v>2.0422529019779598</v>
      </c>
      <c r="P18" s="255">
        <v>1.00927541554487</v>
      </c>
      <c r="Q18" s="255">
        <v>0.86115670790986099</v>
      </c>
      <c r="R18" s="255">
        <v>0.71630219648920401</v>
      </c>
      <c r="S18" s="255">
        <v>1.21769798984362</v>
      </c>
      <c r="T18" s="255">
        <v>0.56039647594231301</v>
      </c>
      <c r="U18" s="255">
        <v>1.1551837367533799</v>
      </c>
      <c r="V18" s="255">
        <v>0.96958043502708702</v>
      </c>
      <c r="W18" s="255">
        <v>0.78677082698224898</v>
      </c>
      <c r="X18" s="255">
        <v>1.20275455141715</v>
      </c>
      <c r="Y18" s="255">
        <v>1.0708250147032099</v>
      </c>
      <c r="Z18" s="255">
        <v>1.5908358794225099</v>
      </c>
      <c r="AA18" s="255">
        <v>1.7360769506606899</v>
      </c>
      <c r="AB18" s="255">
        <v>1.2648150249355901</v>
      </c>
      <c r="AC18" s="255">
        <v>1.3609979684253199</v>
      </c>
      <c r="AD18" s="255">
        <v>1.92017144407239</v>
      </c>
      <c r="AE18" s="255">
        <v>1.52745666766574</v>
      </c>
      <c r="AF18" s="255">
        <v>1.1634037345363</v>
      </c>
      <c r="AG18" s="255">
        <v>1.3758503208186199</v>
      </c>
      <c r="AH18" s="255">
        <v>1.21879793860952</v>
      </c>
      <c r="AI18" s="255">
        <v>2.0040679064807598</v>
      </c>
      <c r="AJ18" s="255">
        <v>1.80669551005163</v>
      </c>
      <c r="AK18" s="255">
        <v>1.5964144917076699</v>
      </c>
      <c r="AL18" s="255">
        <v>1.4355388154757101</v>
      </c>
      <c r="AM18" s="255">
        <v>1.8673959825539701</v>
      </c>
      <c r="AN18" s="255">
        <v>1.46168273411646</v>
      </c>
      <c r="AO18" s="255">
        <v>8.3374774748845297</v>
      </c>
      <c r="AP18" s="255">
        <v>1.8538899403032501</v>
      </c>
      <c r="AQ18" s="255">
        <v>2.5125761983400801</v>
      </c>
      <c r="AR18" s="255">
        <v>2.9130886796250302</v>
      </c>
      <c r="AS18" s="255">
        <v>2.06928200014154</v>
      </c>
      <c r="AT18" s="255">
        <v>2.2374347770287799</v>
      </c>
      <c r="AU18" s="255">
        <v>3.5386131355477701</v>
      </c>
      <c r="AV18" s="255">
        <v>2.3489826060448902</v>
      </c>
      <c r="AW18" s="255">
        <v>3.9158156301515099</v>
      </c>
      <c r="AX18" s="186">
        <v>4.37256548587394</v>
      </c>
      <c r="AY18" s="186">
        <v>2.7916413744324502</v>
      </c>
      <c r="AZ18" s="186">
        <v>2.55912091603013</v>
      </c>
      <c r="BA18" s="186">
        <v>3.8602854190339002</v>
      </c>
      <c r="BB18" s="186">
        <v>2.66012287367503</v>
      </c>
      <c r="BC18" s="186">
        <v>2.16640812106372</v>
      </c>
      <c r="BD18" s="186">
        <v>4.4105872412181997</v>
      </c>
      <c r="BE18" s="186">
        <v>2.58977003685537</v>
      </c>
      <c r="BF18" s="186">
        <v>2.79322287228685</v>
      </c>
      <c r="BG18" s="186">
        <v>4.1865326883968699</v>
      </c>
      <c r="BH18" s="186">
        <v>2.9299536644292998</v>
      </c>
      <c r="BI18" s="186">
        <v>2.9400856691100699</v>
      </c>
      <c r="BJ18" s="186">
        <v>4.7522607326297903</v>
      </c>
      <c r="BK18" s="186">
        <v>3.9823222896200301</v>
      </c>
      <c r="BL18" s="186">
        <v>4.3126219216385504</v>
      </c>
      <c r="BM18" s="186">
        <v>4.9603948071834498</v>
      </c>
      <c r="BN18" s="186">
        <v>4.2325803478306696</v>
      </c>
      <c r="BO18" s="186">
        <v>4.05762819620701</v>
      </c>
      <c r="BP18" s="186">
        <v>4.5180104567738999</v>
      </c>
      <c r="BQ18" s="186">
        <v>3.8854544706664398</v>
      </c>
      <c r="BR18" s="186">
        <v>4.5489057602704399</v>
      </c>
      <c r="BS18" s="186">
        <v>6.4914406058015102</v>
      </c>
      <c r="BT18" s="186">
        <v>4.3221584158330497</v>
      </c>
      <c r="BU18" s="186">
        <v>5.1034432717857401</v>
      </c>
      <c r="BV18" s="186">
        <v>5.6236335105858801</v>
      </c>
      <c r="BW18" s="186">
        <v>5.3930203066925797</v>
      </c>
      <c r="BX18" s="186">
        <v>4.7077934263321897</v>
      </c>
      <c r="BY18" s="186">
        <v>6.8249356401099996</v>
      </c>
      <c r="BZ18" s="186">
        <v>5.64069663848346</v>
      </c>
      <c r="CA18" s="186">
        <v>8.0451233554930894</v>
      </c>
      <c r="CB18" s="186">
        <v>19.9176352491518</v>
      </c>
      <c r="CC18" s="186">
        <v>6.8659878978510998</v>
      </c>
      <c r="CD18" s="186">
        <v>6.4295043166451498</v>
      </c>
      <c r="CE18" s="186">
        <v>7.7223952718429398</v>
      </c>
      <c r="CF18" s="186">
        <v>8.0685438365127204</v>
      </c>
      <c r="CG18" s="186">
        <v>6.6767399489945003</v>
      </c>
      <c r="CH18" s="186">
        <v>8.5301950882379192</v>
      </c>
      <c r="CI18" s="186">
        <v>10.5023565205419</v>
      </c>
      <c r="CJ18" s="186">
        <v>7.8131094887496504</v>
      </c>
      <c r="CK18" s="186">
        <v>9.3727955524674194</v>
      </c>
      <c r="CL18" s="186">
        <v>6.5069904453287499</v>
      </c>
      <c r="CM18" s="186">
        <v>8.3944733065993695</v>
      </c>
      <c r="CN18" s="186">
        <v>8.1468523530472794</v>
      </c>
      <c r="CO18" s="186">
        <v>9.5337996467815298</v>
      </c>
      <c r="CP18" s="186">
        <v>9.1137870389688693</v>
      </c>
      <c r="CQ18" s="186">
        <v>9.0707964392614109</v>
      </c>
      <c r="CR18" s="186">
        <v>10.690478884165801</v>
      </c>
      <c r="CS18" s="186">
        <v>9.4429871556580505</v>
      </c>
      <c r="CT18" s="186">
        <v>10.560860100925799</v>
      </c>
      <c r="CU18" s="186">
        <v>23.4796837868384</v>
      </c>
      <c r="CV18" s="186">
        <v>10.367369487248</v>
      </c>
      <c r="CW18" s="186">
        <v>10.925441814852899</v>
      </c>
      <c r="CX18" s="186">
        <v>12.897157547064401</v>
      </c>
      <c r="CY18" s="186">
        <v>11.499809466076799</v>
      </c>
      <c r="CZ18" s="186">
        <v>12.894461944686901</v>
      </c>
      <c r="DA18" s="186">
        <v>15.661387561797801</v>
      </c>
      <c r="DB18" s="186">
        <v>13.5736463233763</v>
      </c>
      <c r="DC18" s="186">
        <v>11.462074824617099</v>
      </c>
      <c r="DD18" s="186">
        <v>13.4339191010395</v>
      </c>
      <c r="DE18" s="186">
        <v>17.053678495676401</v>
      </c>
      <c r="DF18" s="186">
        <v>12.776189951616001</v>
      </c>
      <c r="DG18" s="186">
        <v>19.2791256024659</v>
      </c>
      <c r="DH18" s="186">
        <v>10.766269490805801</v>
      </c>
      <c r="DI18" s="186">
        <v>12.755909715468</v>
      </c>
      <c r="DJ18" s="186">
        <v>12.0429848091128</v>
      </c>
      <c r="DK18" s="186">
        <v>12.812083450760801</v>
      </c>
      <c r="DL18" s="186">
        <v>13.1547029594931</v>
      </c>
      <c r="DM18" s="186">
        <v>14.599157838954699</v>
      </c>
      <c r="DN18" s="186">
        <v>15.104007876219899</v>
      </c>
      <c r="DO18" s="186">
        <v>14.569849492797401</v>
      </c>
      <c r="DP18" s="186">
        <v>14.823581268137501</v>
      </c>
      <c r="DQ18" s="186">
        <v>14.2364449404825</v>
      </c>
      <c r="DR18" s="186">
        <v>15.885612097446501</v>
      </c>
      <c r="DS18" s="186">
        <v>15.6888489078659</v>
      </c>
      <c r="DT18" s="186">
        <v>11.765440992563899</v>
      </c>
      <c r="DU18" s="186">
        <v>14.2148262049426</v>
      </c>
      <c r="DV18" s="313">
        <f t="shared" si="2"/>
        <v>23.522179206273801</v>
      </c>
      <c r="DW18" s="313">
        <f t="shared" si="3"/>
        <v>25.9802671975065</v>
      </c>
      <c r="DX18" s="186">
        <f>SUM(CJ18:CU18)</f>
        <v>122.12661419879231</v>
      </c>
      <c r="DY18" s="186">
        <f>SUM(CV18:DG18)</f>
        <v>161.824262120518</v>
      </c>
      <c r="DZ18" s="186">
        <f t="shared" si="4"/>
        <v>166.43945284754489</v>
      </c>
      <c r="EA18" s="264"/>
      <c r="EB18" s="264"/>
    </row>
    <row r="19" spans="1:132" s="181" customFormat="1" ht="12.75">
      <c r="A19" s="260" t="str">
        <f>IF(I!$A$1=1,B19,C19)</f>
        <v>Об'єднані Арабські Емірати</v>
      </c>
      <c r="B19" s="254" t="s">
        <v>118</v>
      </c>
      <c r="C19" s="254" t="s">
        <v>209</v>
      </c>
      <c r="D19" s="185">
        <v>7.0636695218470505E-2</v>
      </c>
      <c r="E19" s="185">
        <v>0.367273279559925</v>
      </c>
      <c r="F19" s="185">
        <v>0.13109485206560001</v>
      </c>
      <c r="G19" s="185">
        <v>0.429933364844025</v>
      </c>
      <c r="H19" s="185">
        <v>0.30646451431233801</v>
      </c>
      <c r="I19" s="185">
        <v>0.410570250386524</v>
      </c>
      <c r="J19" s="185">
        <v>0.59645723138695494</v>
      </c>
      <c r="K19" s="185">
        <v>0.44694922029336398</v>
      </c>
      <c r="L19" s="185">
        <v>0.63059783363170097</v>
      </c>
      <c r="M19" s="185">
        <v>0.58723886299539296</v>
      </c>
      <c r="N19" s="185">
        <v>0.29246805641231299</v>
      </c>
      <c r="O19" s="185">
        <v>1.2150624746383101</v>
      </c>
      <c r="P19" s="255">
        <v>0.58644802603455704</v>
      </c>
      <c r="Q19" s="255">
        <v>0.62128517047350096</v>
      </c>
      <c r="R19" s="255">
        <v>0.84559675871830897</v>
      </c>
      <c r="S19" s="255">
        <v>0.38667915610577902</v>
      </c>
      <c r="T19" s="255">
        <v>1.1292222272754699</v>
      </c>
      <c r="U19" s="255">
        <v>0.90172489695675395</v>
      </c>
      <c r="V19" s="255">
        <v>0.95803782044082897</v>
      </c>
      <c r="W19" s="255">
        <v>1.1415871842322101</v>
      </c>
      <c r="X19" s="255">
        <v>0.88022959794752798</v>
      </c>
      <c r="Y19" s="255">
        <v>1.1110036699282499</v>
      </c>
      <c r="Z19" s="255">
        <v>1.0701124535428499</v>
      </c>
      <c r="AA19" s="255">
        <v>1.07207594929511</v>
      </c>
      <c r="AB19" s="255">
        <v>1.05660335647823</v>
      </c>
      <c r="AC19" s="255">
        <v>1.1828312567093</v>
      </c>
      <c r="AD19" s="255">
        <v>1.3931683148384699</v>
      </c>
      <c r="AE19" s="255">
        <v>1.3312096536161999</v>
      </c>
      <c r="AF19" s="255">
        <v>1.51154930522387</v>
      </c>
      <c r="AG19" s="255">
        <v>1.1444798660008799</v>
      </c>
      <c r="AH19" s="255">
        <v>1.31309515181589</v>
      </c>
      <c r="AI19" s="255">
        <v>1.39576171159228</v>
      </c>
      <c r="AJ19" s="255">
        <v>1.86662496103395</v>
      </c>
      <c r="AK19" s="255">
        <v>1.75613337224148</v>
      </c>
      <c r="AL19" s="255">
        <v>1.6861396987392201</v>
      </c>
      <c r="AM19" s="255">
        <v>2.0161105958616701</v>
      </c>
      <c r="AN19" s="255">
        <v>1.8012212420412199</v>
      </c>
      <c r="AO19" s="255">
        <v>2.09306913171645</v>
      </c>
      <c r="AP19" s="255">
        <v>1.9984260347124201</v>
      </c>
      <c r="AQ19" s="255">
        <v>2.0406289341865702</v>
      </c>
      <c r="AR19" s="255">
        <v>2.3026040633976499</v>
      </c>
      <c r="AS19" s="255">
        <v>2.5579453725455199</v>
      </c>
      <c r="AT19" s="255">
        <v>2.6562472500008298</v>
      </c>
      <c r="AU19" s="255">
        <v>3.4596722332710002</v>
      </c>
      <c r="AV19" s="255">
        <v>3.14299083512021</v>
      </c>
      <c r="AW19" s="255">
        <v>3.5544767942598101</v>
      </c>
      <c r="AX19" s="186">
        <v>3.1663837260081502</v>
      </c>
      <c r="AY19" s="186">
        <v>3.6886839887796898</v>
      </c>
      <c r="AZ19" s="186">
        <v>2.8776887235292699</v>
      </c>
      <c r="BA19" s="186">
        <v>3.22719503335151</v>
      </c>
      <c r="BB19" s="186">
        <v>3.4140424261176698</v>
      </c>
      <c r="BC19" s="186">
        <v>2.9151521759672701</v>
      </c>
      <c r="BD19" s="186">
        <v>3.5930312376838698</v>
      </c>
      <c r="BE19" s="186">
        <v>3.4641887467591999</v>
      </c>
      <c r="BF19" s="186">
        <v>3.6048878052164799</v>
      </c>
      <c r="BG19" s="186">
        <v>3.8058778700242799</v>
      </c>
      <c r="BH19" s="186">
        <v>3.7275148702082701</v>
      </c>
      <c r="BI19" s="186">
        <v>5.45433202878454</v>
      </c>
      <c r="BJ19" s="186">
        <v>3.6666286068386902</v>
      </c>
      <c r="BK19" s="186">
        <v>5.7171871719372103</v>
      </c>
      <c r="BL19" s="186">
        <v>4.5275269625912298</v>
      </c>
      <c r="BM19" s="186">
        <v>3.4071271722826499</v>
      </c>
      <c r="BN19" s="186">
        <v>5.31626235213621</v>
      </c>
      <c r="BO19" s="186">
        <v>3.3596868968306799</v>
      </c>
      <c r="BP19" s="186">
        <v>4.6042119737650102</v>
      </c>
      <c r="BQ19" s="186">
        <v>4.6110048842349602</v>
      </c>
      <c r="BR19" s="186">
        <v>5.4417933492006298</v>
      </c>
      <c r="BS19" s="186">
        <v>4.2572949599008796</v>
      </c>
      <c r="BT19" s="186">
        <v>6.1246814921588202</v>
      </c>
      <c r="BU19" s="186">
        <v>4.8442079149881101</v>
      </c>
      <c r="BV19" s="186">
        <v>3.8750665630763499</v>
      </c>
      <c r="BW19" s="186">
        <v>6.0179795553747297</v>
      </c>
      <c r="BX19" s="186">
        <v>3.7083179344756099</v>
      </c>
      <c r="BY19" s="186">
        <v>6.3546974317581002</v>
      </c>
      <c r="BZ19" s="186">
        <v>6.7947603073832799</v>
      </c>
      <c r="CA19" s="186">
        <v>5.2863500994533998</v>
      </c>
      <c r="CB19" s="186">
        <v>6.2479682412212396</v>
      </c>
      <c r="CC19" s="186">
        <v>5.4445278085086599</v>
      </c>
      <c r="CD19" s="186">
        <v>5.9015212516463604</v>
      </c>
      <c r="CE19" s="186">
        <v>5.6282173115486804</v>
      </c>
      <c r="CF19" s="186">
        <v>6.17546766247695</v>
      </c>
      <c r="CG19" s="186">
        <v>6.8884623742466298</v>
      </c>
      <c r="CH19" s="186">
        <v>6.3846849390259903</v>
      </c>
      <c r="CI19" s="186">
        <v>6.8531345060187396</v>
      </c>
      <c r="CJ19" s="186">
        <v>5.53168778138118</v>
      </c>
      <c r="CK19" s="186">
        <v>6.8389393070460196</v>
      </c>
      <c r="CL19" s="186">
        <v>8.7098524020797292</v>
      </c>
      <c r="CM19" s="186">
        <v>7.2940160572732902</v>
      </c>
      <c r="CN19" s="186">
        <v>8.7840787443036508</v>
      </c>
      <c r="CO19" s="186">
        <v>7.2911042421219996</v>
      </c>
      <c r="CP19" s="186">
        <v>7.6536463893816</v>
      </c>
      <c r="CQ19" s="186">
        <v>5.2868063102329801</v>
      </c>
      <c r="CR19" s="186">
        <v>7.05592471526752</v>
      </c>
      <c r="CS19" s="186">
        <v>8.6607304049590503</v>
      </c>
      <c r="CT19" s="186">
        <v>10.324286567649001</v>
      </c>
      <c r="CU19" s="186">
        <v>9.4620228124227808</v>
      </c>
      <c r="CV19" s="186">
        <v>10.873000422100199</v>
      </c>
      <c r="CW19" s="186">
        <v>7.7377156099091202</v>
      </c>
      <c r="CX19" s="186">
        <v>8.6543536549728906</v>
      </c>
      <c r="CY19" s="186">
        <v>8.7534208664546806</v>
      </c>
      <c r="CZ19" s="186">
        <v>10.8890627790139</v>
      </c>
      <c r="DA19" s="186">
        <v>8.4324367439478998</v>
      </c>
      <c r="DB19" s="186">
        <v>10.2663035427002</v>
      </c>
      <c r="DC19" s="186">
        <v>9.7133285436206798</v>
      </c>
      <c r="DD19" s="186">
        <v>7.7339800322177599</v>
      </c>
      <c r="DE19" s="186">
        <v>11.746409953278</v>
      </c>
      <c r="DF19" s="186">
        <v>7.7300950390394698</v>
      </c>
      <c r="DG19" s="186">
        <v>7.7107554535309504</v>
      </c>
      <c r="DH19" s="186">
        <v>9.9084831899516495</v>
      </c>
      <c r="DI19" s="186">
        <v>11.536889723057699</v>
      </c>
      <c r="DJ19" s="186">
        <v>10.573124365839501</v>
      </c>
      <c r="DK19" s="186">
        <v>9.1679646194478401</v>
      </c>
      <c r="DL19" s="186">
        <v>13.9767614746614</v>
      </c>
      <c r="DM19" s="186">
        <v>15.2772685957052</v>
      </c>
      <c r="DN19" s="186">
        <v>10.1304374285475</v>
      </c>
      <c r="DO19" s="186">
        <v>8.3264367596988293</v>
      </c>
      <c r="DP19" s="186">
        <v>8.5061065216051404</v>
      </c>
      <c r="DQ19" s="186">
        <v>13.116647173967401</v>
      </c>
      <c r="DR19" s="186">
        <v>13.8623181857457</v>
      </c>
      <c r="DS19" s="186">
        <v>13.7085611239494</v>
      </c>
      <c r="DT19" s="186">
        <v>14.0511998879317</v>
      </c>
      <c r="DU19" s="186">
        <v>10.046789411919301</v>
      </c>
      <c r="DV19" s="313">
        <f t="shared" si="2"/>
        <v>21.445372913009351</v>
      </c>
      <c r="DW19" s="313">
        <f t="shared" si="3"/>
        <v>24.097989299851001</v>
      </c>
      <c r="DX19" s="186">
        <f t="shared" si="0"/>
        <v>92.893095734118816</v>
      </c>
      <c r="DY19" s="186">
        <f t="shared" si="1"/>
        <v>110.24086264078575</v>
      </c>
      <c r="DZ19" s="186">
        <f t="shared" si="4"/>
        <v>138.09099916217727</v>
      </c>
      <c r="EA19" s="264"/>
      <c r="EB19" s="264"/>
    </row>
    <row r="20" spans="1:132" s="181" customFormat="1" ht="12.75">
      <c r="A20" s="260" t="str">
        <f>IF(I!$A$1=1,B20,C20)</f>
        <v>Канада</v>
      </c>
      <c r="B20" s="254" t="s">
        <v>117</v>
      </c>
      <c r="C20" s="254" t="s">
        <v>208</v>
      </c>
      <c r="D20" s="185">
        <v>1.4570007733792101</v>
      </c>
      <c r="E20" s="185">
        <v>1.72650638132603</v>
      </c>
      <c r="F20" s="185">
        <v>9.3704425986633595</v>
      </c>
      <c r="G20" s="185">
        <v>2.0256889013299602</v>
      </c>
      <c r="H20" s="185">
        <v>2.1692588653024001</v>
      </c>
      <c r="I20" s="185">
        <v>8.0370678151032404</v>
      </c>
      <c r="J20" s="185">
        <v>2.0392463377240899</v>
      </c>
      <c r="K20" s="185">
        <v>4.7436264143717199</v>
      </c>
      <c r="L20" s="185">
        <v>6.6869113017608903</v>
      </c>
      <c r="M20" s="185">
        <v>2.1970943856951699</v>
      </c>
      <c r="N20" s="185">
        <v>5.3735092841043199</v>
      </c>
      <c r="O20" s="185">
        <v>6.1893827695213401</v>
      </c>
      <c r="P20" s="255">
        <v>4.8307029592394803</v>
      </c>
      <c r="Q20" s="255">
        <v>6.0603870063773204</v>
      </c>
      <c r="R20" s="255">
        <v>8.0393612811840995</v>
      </c>
      <c r="S20" s="255">
        <v>3.85092132317244</v>
      </c>
      <c r="T20" s="255">
        <v>5.1584322550871899</v>
      </c>
      <c r="U20" s="255">
        <v>6.5064781603577204</v>
      </c>
      <c r="V20" s="255">
        <v>3.9739106450607302</v>
      </c>
      <c r="W20" s="255">
        <v>2.0641351505842098</v>
      </c>
      <c r="X20" s="255">
        <v>5.68261124170348</v>
      </c>
      <c r="Y20" s="255">
        <v>5.7777816848124699</v>
      </c>
      <c r="Z20" s="255">
        <v>2.44403302401206</v>
      </c>
      <c r="AA20" s="255">
        <v>10.6361240272463</v>
      </c>
      <c r="AB20" s="255">
        <v>2.3759676804198602</v>
      </c>
      <c r="AC20" s="255">
        <v>2.22566918141003</v>
      </c>
      <c r="AD20" s="255">
        <v>7.2950303153618004</v>
      </c>
      <c r="AE20" s="255">
        <v>2.2733305445676399</v>
      </c>
      <c r="AF20" s="255">
        <v>7.5671675217407204</v>
      </c>
      <c r="AG20" s="255">
        <v>6.0304251029115603</v>
      </c>
      <c r="AH20" s="255">
        <v>5.0846825302677896</v>
      </c>
      <c r="AI20" s="255">
        <v>2.84292576707178</v>
      </c>
      <c r="AJ20" s="255">
        <v>3.83752818626352</v>
      </c>
      <c r="AK20" s="255">
        <v>4.1739557999473602</v>
      </c>
      <c r="AL20" s="255">
        <v>2.93850260326455</v>
      </c>
      <c r="AM20" s="255">
        <v>11.3153302118632</v>
      </c>
      <c r="AN20" s="255">
        <v>3.1685023036854298</v>
      </c>
      <c r="AO20" s="255">
        <v>3.04107812639772</v>
      </c>
      <c r="AP20" s="255">
        <v>12.063256163063199</v>
      </c>
      <c r="AQ20" s="255">
        <v>3.6276715905239598</v>
      </c>
      <c r="AR20" s="255">
        <v>6.7546354664439097</v>
      </c>
      <c r="AS20" s="255">
        <v>10.473794628669401</v>
      </c>
      <c r="AT20" s="255">
        <v>4.3548394060854196</v>
      </c>
      <c r="AU20" s="255">
        <v>11.5219455721394</v>
      </c>
      <c r="AV20" s="255">
        <v>3.2798902772533398</v>
      </c>
      <c r="AW20" s="255">
        <v>12.2173012938909</v>
      </c>
      <c r="AX20" s="186">
        <v>3.8234515392078201</v>
      </c>
      <c r="AY20" s="186">
        <v>4.6198455677719696</v>
      </c>
      <c r="AZ20" s="186">
        <v>4.4637895820316098</v>
      </c>
      <c r="BA20" s="186">
        <v>5.0213082300071097</v>
      </c>
      <c r="BB20" s="186">
        <v>11.0747394804108</v>
      </c>
      <c r="BC20" s="186">
        <v>4.1878006049884799</v>
      </c>
      <c r="BD20" s="186">
        <v>14.790975240674801</v>
      </c>
      <c r="BE20" s="186">
        <v>11.532159634403101</v>
      </c>
      <c r="BF20" s="186">
        <v>5.21357070830084</v>
      </c>
      <c r="BG20" s="186">
        <v>4.5605241793238998</v>
      </c>
      <c r="BH20" s="186">
        <v>5.9416267031784296</v>
      </c>
      <c r="BI20" s="186">
        <v>4.7379343989137004</v>
      </c>
      <c r="BJ20" s="186">
        <v>10.578190110543099</v>
      </c>
      <c r="BK20" s="186">
        <v>16.176775618458901</v>
      </c>
      <c r="BL20" s="186">
        <v>5.1827481972585003</v>
      </c>
      <c r="BM20" s="186">
        <v>6.0525712660168196</v>
      </c>
      <c r="BN20" s="186">
        <v>4.4256601835639202</v>
      </c>
      <c r="BO20" s="186">
        <v>12.884571599258299</v>
      </c>
      <c r="BP20" s="186">
        <v>4.3444235786133998</v>
      </c>
      <c r="BQ20" s="186">
        <v>11.279669707268001</v>
      </c>
      <c r="BR20" s="186">
        <v>5.0094975505729904</v>
      </c>
      <c r="BS20" s="186">
        <v>11.218181572319599</v>
      </c>
      <c r="BT20" s="186">
        <v>11.5634121443042</v>
      </c>
      <c r="BU20" s="186">
        <v>9.0100128720605905</v>
      </c>
      <c r="BV20" s="186">
        <v>10.3004293339798</v>
      </c>
      <c r="BW20" s="186">
        <v>6.5355017395611004</v>
      </c>
      <c r="BX20" s="186">
        <v>5.7997144862817498</v>
      </c>
      <c r="BY20" s="186">
        <v>13.2396051906907</v>
      </c>
      <c r="BZ20" s="186">
        <v>6.8745059194183602</v>
      </c>
      <c r="CA20" s="186">
        <v>14.2555315998337</v>
      </c>
      <c r="CB20" s="186">
        <v>6.9509108350918796</v>
      </c>
      <c r="CC20" s="186">
        <v>7.6391349431981199</v>
      </c>
      <c r="CD20" s="186">
        <v>7.5145989660105199</v>
      </c>
      <c r="CE20" s="186">
        <v>16.121673958153099</v>
      </c>
      <c r="CF20" s="186">
        <v>8.9240745705067894</v>
      </c>
      <c r="CG20" s="186">
        <v>20.142238791511499</v>
      </c>
      <c r="CH20" s="186">
        <v>8.6672943822331998</v>
      </c>
      <c r="CI20" s="186">
        <v>9.93279392113166</v>
      </c>
      <c r="CJ20" s="186">
        <v>8.3163543754560596</v>
      </c>
      <c r="CK20" s="186">
        <v>21.357040446456701</v>
      </c>
      <c r="CL20" s="186">
        <v>5.1570312325281096</v>
      </c>
      <c r="CM20" s="186">
        <v>5.9687910679582199</v>
      </c>
      <c r="CN20" s="186">
        <v>18.158069873724401</v>
      </c>
      <c r="CO20" s="186">
        <v>5.9255989163404301</v>
      </c>
      <c r="CP20" s="186">
        <v>6.2540779782184597</v>
      </c>
      <c r="CQ20" s="186">
        <v>18.1434966388906</v>
      </c>
      <c r="CR20" s="186">
        <v>5.6739322069355698</v>
      </c>
      <c r="CS20" s="186">
        <v>6.5825678193347104</v>
      </c>
      <c r="CT20" s="186">
        <v>17.4223890649222</v>
      </c>
      <c r="CU20" s="186">
        <v>7.9863567786884602</v>
      </c>
      <c r="CV20" s="186">
        <v>16.993569175295701</v>
      </c>
      <c r="CW20" s="186">
        <v>6.9284463431605401</v>
      </c>
      <c r="CX20" s="186">
        <v>7.4007451661904504</v>
      </c>
      <c r="CY20" s="186">
        <v>9.2772617879658092</v>
      </c>
      <c r="CZ20" s="186">
        <v>7.85754853402773</v>
      </c>
      <c r="DA20" s="186">
        <v>7.4231758415354898</v>
      </c>
      <c r="DB20" s="186">
        <v>15.2587100589438</v>
      </c>
      <c r="DC20" s="186">
        <v>7.6479125085166704</v>
      </c>
      <c r="DD20" s="186">
        <v>7.1386639960693801</v>
      </c>
      <c r="DE20" s="186">
        <v>9.3353339249499605</v>
      </c>
      <c r="DF20" s="186">
        <v>6.9113645423771803</v>
      </c>
      <c r="DG20" s="186">
        <v>7.8995899484301404</v>
      </c>
      <c r="DH20" s="186">
        <v>16.310735577494398</v>
      </c>
      <c r="DI20" s="186">
        <v>6.7182520503083198</v>
      </c>
      <c r="DJ20" s="186">
        <v>12.9690095136366</v>
      </c>
      <c r="DK20" s="186">
        <v>7.6620862658667601</v>
      </c>
      <c r="DL20" s="186">
        <v>9.7215695975071998</v>
      </c>
      <c r="DM20" s="186">
        <v>8.9994247008807697</v>
      </c>
      <c r="DN20" s="186">
        <v>15.279754922650801</v>
      </c>
      <c r="DO20" s="186">
        <v>6.6132926882482703</v>
      </c>
      <c r="DP20" s="186">
        <v>7.6080433911551202</v>
      </c>
      <c r="DQ20" s="186">
        <v>13.2384079131738</v>
      </c>
      <c r="DR20" s="186">
        <v>7.0839397237746704</v>
      </c>
      <c r="DS20" s="186">
        <v>7.7226788784500497</v>
      </c>
      <c r="DT20" s="186">
        <v>9.7046760409714103</v>
      </c>
      <c r="DU20" s="186">
        <v>10.827883095066699</v>
      </c>
      <c r="DV20" s="313">
        <f t="shared" si="2"/>
        <v>23.028987627802717</v>
      </c>
      <c r="DW20" s="313">
        <f t="shared" si="3"/>
        <v>20.53255913603811</v>
      </c>
      <c r="DX20" s="186">
        <f t="shared" si="0"/>
        <v>126.94570639945393</v>
      </c>
      <c r="DY20" s="186">
        <f t="shared" si="1"/>
        <v>110.07232182746287</v>
      </c>
      <c r="DZ20" s="186">
        <f t="shared" si="4"/>
        <v>119.92719522314675</v>
      </c>
      <c r="EA20" s="264"/>
      <c r="EB20" s="264"/>
    </row>
    <row r="21" spans="1:132" s="181" customFormat="1" ht="12.75">
      <c r="A21" s="260" t="str">
        <f>IF(I!$A$1=1,B21,C21)</f>
        <v>Нідерланди</v>
      </c>
      <c r="B21" s="254" t="s">
        <v>116</v>
      </c>
      <c r="C21" s="254" t="s">
        <v>207</v>
      </c>
      <c r="D21" s="185">
        <v>2.21747168030539</v>
      </c>
      <c r="E21" s="185">
        <v>1.4251903317179</v>
      </c>
      <c r="F21" s="185">
        <v>2.3781373233557099</v>
      </c>
      <c r="G21" s="185">
        <v>1.8037844279164801</v>
      </c>
      <c r="H21" s="185">
        <v>1.9232020852975</v>
      </c>
      <c r="I21" s="185">
        <v>2.3425499923645399</v>
      </c>
      <c r="J21" s="185">
        <v>1.9641874357806799</v>
      </c>
      <c r="K21" s="185">
        <v>1.7115769771621201</v>
      </c>
      <c r="L21" s="185">
        <v>1.76692717369396</v>
      </c>
      <c r="M21" s="185">
        <v>2.0145477078367202</v>
      </c>
      <c r="N21" s="185">
        <v>2.85156593232694</v>
      </c>
      <c r="O21" s="185">
        <v>2.8916005869440902</v>
      </c>
      <c r="P21" s="255">
        <v>2.9184455722874598</v>
      </c>
      <c r="Q21" s="255">
        <v>3.1384292716743598</v>
      </c>
      <c r="R21" s="255">
        <v>3.1496533934477302</v>
      </c>
      <c r="S21" s="255">
        <v>3.3796902748814301</v>
      </c>
      <c r="T21" s="255">
        <v>3.5173943905178802</v>
      </c>
      <c r="U21" s="255">
        <v>3.1650361636745399</v>
      </c>
      <c r="V21" s="255">
        <v>3.2095492645497701</v>
      </c>
      <c r="W21" s="255">
        <v>4.9050611763505696</v>
      </c>
      <c r="X21" s="255">
        <v>3.2367578232985901</v>
      </c>
      <c r="Y21" s="255">
        <v>3.3742480198825202</v>
      </c>
      <c r="Z21" s="255">
        <v>3.4366563042511502</v>
      </c>
      <c r="AA21" s="255">
        <v>4.3371809340314202</v>
      </c>
      <c r="AB21" s="255">
        <v>4.5498837811164101</v>
      </c>
      <c r="AC21" s="255">
        <v>3.9865905730981401</v>
      </c>
      <c r="AD21" s="255">
        <v>3.38507537045975</v>
      </c>
      <c r="AE21" s="255">
        <v>3.5306528448324799</v>
      </c>
      <c r="AF21" s="255">
        <v>4.4963699072852199</v>
      </c>
      <c r="AG21" s="255">
        <v>3.7210703568548298</v>
      </c>
      <c r="AH21" s="255">
        <v>4.2023839602153696</v>
      </c>
      <c r="AI21" s="255">
        <v>5.7012470420367798</v>
      </c>
      <c r="AJ21" s="255">
        <v>4.4799021078612196</v>
      </c>
      <c r="AK21" s="255">
        <v>4.5605538038331401</v>
      </c>
      <c r="AL21" s="255">
        <v>5.24970417949182</v>
      </c>
      <c r="AM21" s="255">
        <v>4.9338067594190402</v>
      </c>
      <c r="AN21" s="255">
        <v>4.4105523580514996</v>
      </c>
      <c r="AO21" s="255">
        <v>4.9052195446839697</v>
      </c>
      <c r="AP21" s="255">
        <v>4.9720230940834096</v>
      </c>
      <c r="AQ21" s="255">
        <v>4.8738753932785297</v>
      </c>
      <c r="AR21" s="255">
        <v>4.9153995207886698</v>
      </c>
      <c r="AS21" s="255">
        <v>6.2588498294030002</v>
      </c>
      <c r="AT21" s="255">
        <v>5.3355952237484301</v>
      </c>
      <c r="AU21" s="255">
        <v>6.2902855599441896</v>
      </c>
      <c r="AV21" s="255">
        <v>5.7026044707076</v>
      </c>
      <c r="AW21" s="255">
        <v>6.0036135083682796</v>
      </c>
      <c r="AX21" s="186">
        <v>6.7671995160717797</v>
      </c>
      <c r="AY21" s="186">
        <v>7.1925782166855203</v>
      </c>
      <c r="AZ21" s="186">
        <v>6.85367424936641</v>
      </c>
      <c r="BA21" s="186">
        <v>6.4980676052518804</v>
      </c>
      <c r="BB21" s="186">
        <v>7.2065791487985997</v>
      </c>
      <c r="BC21" s="186">
        <v>7.22108656852682</v>
      </c>
      <c r="BD21" s="186">
        <v>9.4259562280323408</v>
      </c>
      <c r="BE21" s="186">
        <v>8.1559793321587097</v>
      </c>
      <c r="BF21" s="186">
        <v>9.5967880807100592</v>
      </c>
      <c r="BG21" s="186">
        <v>8.08211059418832</v>
      </c>
      <c r="BH21" s="186">
        <v>6.5838840053309502</v>
      </c>
      <c r="BI21" s="186">
        <v>8.4190768826760802</v>
      </c>
      <c r="BJ21" s="186">
        <v>7.6922864049144399</v>
      </c>
      <c r="BK21" s="186">
        <v>9.2492244713136902</v>
      </c>
      <c r="BL21" s="186">
        <v>6.8782233724986197</v>
      </c>
      <c r="BM21" s="186">
        <v>7.6399431356534304</v>
      </c>
      <c r="BN21" s="186">
        <v>8.8350657680247604</v>
      </c>
      <c r="BO21" s="186">
        <v>8.5559306926627698</v>
      </c>
      <c r="BP21" s="186">
        <v>8.70407362478376</v>
      </c>
      <c r="BQ21" s="186">
        <v>9.0547252874009398</v>
      </c>
      <c r="BR21" s="186">
        <v>10.8762396918215</v>
      </c>
      <c r="BS21" s="186">
        <v>7.4518800190007397</v>
      </c>
      <c r="BT21" s="186">
        <v>10.2273333410684</v>
      </c>
      <c r="BU21" s="186">
        <v>9.5163855070297991</v>
      </c>
      <c r="BV21" s="186">
        <v>8.3519231556999305</v>
      </c>
      <c r="BW21" s="186">
        <v>11.879210024613</v>
      </c>
      <c r="BX21" s="186">
        <v>10.735200623427</v>
      </c>
      <c r="BY21" s="186">
        <v>10.3008831443888</v>
      </c>
      <c r="BZ21" s="186">
        <v>11.814935955671199</v>
      </c>
      <c r="CA21" s="186">
        <v>9.7877687848766595</v>
      </c>
      <c r="CB21" s="186">
        <v>12.918083295035901</v>
      </c>
      <c r="CC21" s="186">
        <v>12.292678690832201</v>
      </c>
      <c r="CD21" s="186">
        <v>10.6315094236676</v>
      </c>
      <c r="CE21" s="186">
        <v>12.5019630822159</v>
      </c>
      <c r="CF21" s="186">
        <v>11.643429187631201</v>
      </c>
      <c r="CG21" s="186">
        <v>13.740637437668701</v>
      </c>
      <c r="CH21" s="186">
        <v>12.725239857385199</v>
      </c>
      <c r="CI21" s="186">
        <v>16.3875349681431</v>
      </c>
      <c r="CJ21" s="186">
        <v>11.4607995836285</v>
      </c>
      <c r="CK21" s="186">
        <v>19.350897929041899</v>
      </c>
      <c r="CL21" s="186">
        <v>8.8359971391917007</v>
      </c>
      <c r="CM21" s="186">
        <v>13.4639132793607</v>
      </c>
      <c r="CN21" s="186">
        <v>10.599847949243101</v>
      </c>
      <c r="CO21" s="186">
        <v>9.9945750169846601</v>
      </c>
      <c r="CP21" s="186">
        <v>13.654663375320499</v>
      </c>
      <c r="CQ21" s="186">
        <v>17.1131408385009</v>
      </c>
      <c r="CR21" s="186">
        <v>9.0231017549825001</v>
      </c>
      <c r="CS21" s="186">
        <v>9.4397319695375401</v>
      </c>
      <c r="CT21" s="186">
        <v>9.3473235679409807</v>
      </c>
      <c r="CU21" s="186">
        <v>13.525541405415</v>
      </c>
      <c r="CV21" s="186">
        <v>8.9975816896691097</v>
      </c>
      <c r="CW21" s="186">
        <v>12.1654440425104</v>
      </c>
      <c r="CX21" s="186">
        <v>11.943453435928699</v>
      </c>
      <c r="CY21" s="186">
        <v>9.4210590741124705</v>
      </c>
      <c r="CZ21" s="186">
        <v>11.088698963364701</v>
      </c>
      <c r="DA21" s="186">
        <v>13.5248071568602</v>
      </c>
      <c r="DB21" s="186">
        <v>13.7037263621915</v>
      </c>
      <c r="DC21" s="186">
        <v>9.2202080594145706</v>
      </c>
      <c r="DD21" s="186">
        <v>8.6678782987556797</v>
      </c>
      <c r="DE21" s="186">
        <v>10.042168297336699</v>
      </c>
      <c r="DF21" s="186">
        <v>11.6354539277482</v>
      </c>
      <c r="DG21" s="186">
        <v>11.2530356163736</v>
      </c>
      <c r="DH21" s="186">
        <v>9.7617797108266995</v>
      </c>
      <c r="DI21" s="186">
        <v>13.2489303095018</v>
      </c>
      <c r="DJ21" s="186">
        <v>8.8418619279057005</v>
      </c>
      <c r="DK21" s="186">
        <v>10.347825632966</v>
      </c>
      <c r="DL21" s="186">
        <v>11.4553349229743</v>
      </c>
      <c r="DM21" s="186">
        <v>9.8749415942054597</v>
      </c>
      <c r="DN21" s="186">
        <v>16.5064678299684</v>
      </c>
      <c r="DO21" s="186">
        <v>9.4285668941937004</v>
      </c>
      <c r="DP21" s="186">
        <v>9.3313819632905801</v>
      </c>
      <c r="DQ21" s="186">
        <v>10.787844472903901</v>
      </c>
      <c r="DR21" s="186">
        <v>10.235569380496599</v>
      </c>
      <c r="DS21" s="186">
        <v>13.7177682414807</v>
      </c>
      <c r="DT21" s="186">
        <v>9.8941504873145298</v>
      </c>
      <c r="DU21" s="186">
        <v>9.8987848569993808</v>
      </c>
      <c r="DV21" s="313">
        <f t="shared" si="2"/>
        <v>23.010710020328499</v>
      </c>
      <c r="DW21" s="313">
        <f t="shared" si="3"/>
        <v>19.792935344313911</v>
      </c>
      <c r="DX21" s="186">
        <f t="shared" si="0"/>
        <v>145.80953380914795</v>
      </c>
      <c r="DY21" s="186">
        <f t="shared" si="1"/>
        <v>131.66351492426585</v>
      </c>
      <c r="DZ21" s="186">
        <f t="shared" si="4"/>
        <v>133.53827288071386</v>
      </c>
      <c r="EA21" s="264"/>
      <c r="EB21" s="264"/>
    </row>
    <row r="22" spans="1:132" s="181" customFormat="1" ht="12.75">
      <c r="A22" s="260" t="str">
        <f>IF(I!$A$1=1,B22,C22)</f>
        <v>Данія</v>
      </c>
      <c r="B22" s="254" t="s">
        <v>119</v>
      </c>
      <c r="C22" s="254" t="s">
        <v>210</v>
      </c>
      <c r="D22" s="185">
        <v>3.54832083289056</v>
      </c>
      <c r="E22" s="185">
        <v>2.0913746742450701</v>
      </c>
      <c r="F22" s="185">
        <v>4.1435659531793103</v>
      </c>
      <c r="G22" s="185">
        <v>3.5615815313081902</v>
      </c>
      <c r="H22" s="185">
        <v>2.8287657940656801</v>
      </c>
      <c r="I22" s="185">
        <v>3.0178265627365701</v>
      </c>
      <c r="J22" s="185">
        <v>3.69021086369544</v>
      </c>
      <c r="K22" s="185">
        <v>2.7187433875133098</v>
      </c>
      <c r="L22" s="185">
        <v>3.0185104263433402</v>
      </c>
      <c r="M22" s="185">
        <v>3.2061289230604499</v>
      </c>
      <c r="N22" s="185">
        <v>3.2187742924539098</v>
      </c>
      <c r="O22" s="185">
        <v>2.81136997364416</v>
      </c>
      <c r="P22" s="255">
        <v>3.2021545355070899</v>
      </c>
      <c r="Q22" s="255">
        <v>3.5015855492899299</v>
      </c>
      <c r="R22" s="255">
        <v>3.8966515335669398</v>
      </c>
      <c r="S22" s="255">
        <v>3.8804577198345398</v>
      </c>
      <c r="T22" s="255">
        <v>3.30005455679715</v>
      </c>
      <c r="U22" s="255">
        <v>3.6622773660711001</v>
      </c>
      <c r="V22" s="255">
        <v>3.5463762542663599</v>
      </c>
      <c r="W22" s="255">
        <v>3.6477365339120298</v>
      </c>
      <c r="X22" s="255">
        <v>3.6881216708219302</v>
      </c>
      <c r="Y22" s="255">
        <v>3.0509251770658898</v>
      </c>
      <c r="Z22" s="255">
        <v>4.0504621276031596</v>
      </c>
      <c r="AA22" s="255">
        <v>2.6245319259785802</v>
      </c>
      <c r="AB22" s="255">
        <v>3.3974231357560498</v>
      </c>
      <c r="AC22" s="255">
        <v>4.3255362111532598</v>
      </c>
      <c r="AD22" s="255">
        <v>3.6746262545410699</v>
      </c>
      <c r="AE22" s="255">
        <v>3.79968179051279</v>
      </c>
      <c r="AF22" s="255">
        <v>3.7187097959963902</v>
      </c>
      <c r="AG22" s="255">
        <v>3.3718207569515699</v>
      </c>
      <c r="AH22" s="255">
        <v>2.6170896240956698</v>
      </c>
      <c r="AI22" s="255">
        <v>3.8217193913466101</v>
      </c>
      <c r="AJ22" s="255">
        <v>3.9815658592942098</v>
      </c>
      <c r="AK22" s="255">
        <v>4.2658057288375799</v>
      </c>
      <c r="AL22" s="255">
        <v>4.3199969183255504</v>
      </c>
      <c r="AM22" s="255">
        <v>4.1855214568144099</v>
      </c>
      <c r="AN22" s="255">
        <v>4.5199231982621999</v>
      </c>
      <c r="AO22" s="255">
        <v>4.4271501544004499</v>
      </c>
      <c r="AP22" s="255">
        <v>5.5699722115440702</v>
      </c>
      <c r="AQ22" s="255">
        <v>5.7234754379563597</v>
      </c>
      <c r="AR22" s="255">
        <v>5.8823422493247</v>
      </c>
      <c r="AS22" s="255">
        <v>4.94621995698032</v>
      </c>
      <c r="AT22" s="255">
        <v>4.8512291944609398</v>
      </c>
      <c r="AU22" s="255">
        <v>6.0298281254839203</v>
      </c>
      <c r="AV22" s="255">
        <v>4.8946733217714398</v>
      </c>
      <c r="AW22" s="255">
        <v>6.5714470457852103</v>
      </c>
      <c r="AX22" s="186">
        <v>6.1916889581251704</v>
      </c>
      <c r="AY22" s="186">
        <v>6.0923074962299602</v>
      </c>
      <c r="AZ22" s="186">
        <v>5.8478589874079701</v>
      </c>
      <c r="BA22" s="186">
        <v>5.7736560388799099</v>
      </c>
      <c r="BB22" s="186">
        <v>6.0324350414023504</v>
      </c>
      <c r="BC22" s="186">
        <v>7.0071001945656803</v>
      </c>
      <c r="BD22" s="186">
        <v>6.9848283992376601</v>
      </c>
      <c r="BE22" s="186">
        <v>6.8737940947142802</v>
      </c>
      <c r="BF22" s="186">
        <v>7.1836335374201399</v>
      </c>
      <c r="BG22" s="186">
        <v>6.7913354627091902</v>
      </c>
      <c r="BH22" s="186">
        <v>6.35696457424757</v>
      </c>
      <c r="BI22" s="186">
        <v>7.25921082601596</v>
      </c>
      <c r="BJ22" s="186">
        <v>6.9294492972753297</v>
      </c>
      <c r="BK22" s="186">
        <v>6.5629032171691604</v>
      </c>
      <c r="BL22" s="186">
        <v>7.8739097742026098</v>
      </c>
      <c r="BM22" s="186">
        <v>7.40861397594258</v>
      </c>
      <c r="BN22" s="186">
        <v>8.3200933289190502</v>
      </c>
      <c r="BO22" s="186">
        <v>7.1229904416548102</v>
      </c>
      <c r="BP22" s="186">
        <v>7.0447229244180098</v>
      </c>
      <c r="BQ22" s="186">
        <v>7.46974040678462</v>
      </c>
      <c r="BR22" s="186">
        <v>8.4643859501947993</v>
      </c>
      <c r="BS22" s="186">
        <v>7.3457331078885097</v>
      </c>
      <c r="BT22" s="186">
        <v>5.1104959124913298</v>
      </c>
      <c r="BU22" s="186">
        <v>8.6524896242404008</v>
      </c>
      <c r="BV22" s="186">
        <v>7.5384486747031296</v>
      </c>
      <c r="BW22" s="186">
        <v>10.4550230184892</v>
      </c>
      <c r="BX22" s="186">
        <v>6.7610512769658904</v>
      </c>
      <c r="BY22" s="186">
        <v>7.29611780637814</v>
      </c>
      <c r="BZ22" s="186">
        <v>11.278793402885601</v>
      </c>
      <c r="CA22" s="186">
        <v>8.6400082912867706</v>
      </c>
      <c r="CB22" s="186">
        <v>8.1362513289739802</v>
      </c>
      <c r="CC22" s="186">
        <v>10.6287651568298</v>
      </c>
      <c r="CD22" s="186">
        <v>9.8891712774446603</v>
      </c>
      <c r="CE22" s="186">
        <v>10.206272767097801</v>
      </c>
      <c r="CF22" s="186">
        <v>9.1764233421946493</v>
      </c>
      <c r="CG22" s="186">
        <v>10.2219532447526</v>
      </c>
      <c r="CH22" s="186">
        <v>9.5499442595539303</v>
      </c>
      <c r="CI22" s="186">
        <v>11.5973088369499</v>
      </c>
      <c r="CJ22" s="186">
        <v>11.9719323340034</v>
      </c>
      <c r="CK22" s="186">
        <v>9.4707868888478401</v>
      </c>
      <c r="CL22" s="186">
        <v>9.5718068506935499</v>
      </c>
      <c r="CM22" s="186">
        <v>11.1321258675744</v>
      </c>
      <c r="CN22" s="186">
        <v>8.4653505571780201</v>
      </c>
      <c r="CO22" s="186">
        <v>9.4131780962724196</v>
      </c>
      <c r="CP22" s="186">
        <v>8.5654750202312808</v>
      </c>
      <c r="CQ22" s="186">
        <v>9.9106550603240393</v>
      </c>
      <c r="CR22" s="186">
        <v>6.8699584744824698</v>
      </c>
      <c r="CS22" s="186">
        <v>8.3219118708581892</v>
      </c>
      <c r="CT22" s="186">
        <v>8.3628971607697</v>
      </c>
      <c r="CU22" s="186">
        <v>9.7261517534860094</v>
      </c>
      <c r="CV22" s="186">
        <v>10.0323808180706</v>
      </c>
      <c r="CW22" s="186">
        <v>8.2315780567417196</v>
      </c>
      <c r="CX22" s="186">
        <v>8.60913931240216</v>
      </c>
      <c r="CY22" s="186">
        <v>9.0213523998426108</v>
      </c>
      <c r="CZ22" s="186">
        <v>8.1994725730238294</v>
      </c>
      <c r="DA22" s="186">
        <v>7.6327613953299798</v>
      </c>
      <c r="DB22" s="186">
        <v>9.7271130442669609</v>
      </c>
      <c r="DC22" s="186">
        <v>8.7980300885752794</v>
      </c>
      <c r="DD22" s="186">
        <v>7.5246251031805302</v>
      </c>
      <c r="DE22" s="186">
        <v>8.7245524099973402</v>
      </c>
      <c r="DF22" s="186">
        <v>9.5160794125847108</v>
      </c>
      <c r="DG22" s="186">
        <v>6.21842402991836</v>
      </c>
      <c r="DH22" s="186">
        <v>10.1604317815349</v>
      </c>
      <c r="DI22" s="186">
        <v>5.63910676117181</v>
      </c>
      <c r="DJ22" s="186">
        <v>8.2281919813892195</v>
      </c>
      <c r="DK22" s="186">
        <v>7.5905489087946503</v>
      </c>
      <c r="DL22" s="186">
        <v>10.2570780637135</v>
      </c>
      <c r="DM22" s="186">
        <v>5.8749850981312699</v>
      </c>
      <c r="DN22" s="186">
        <v>7.3392482473946803</v>
      </c>
      <c r="DO22" s="186">
        <v>8.1662390140635797</v>
      </c>
      <c r="DP22" s="186">
        <v>7.2530260337467096</v>
      </c>
      <c r="DQ22" s="186">
        <v>7.0213785631191596</v>
      </c>
      <c r="DR22" s="186">
        <v>9.0255756714771103</v>
      </c>
      <c r="DS22" s="186">
        <v>8.9249457664417093</v>
      </c>
      <c r="DT22" s="186">
        <v>7.5986807918439903</v>
      </c>
      <c r="DU22" s="186">
        <v>8.8337949295179303</v>
      </c>
      <c r="DV22" s="313">
        <f t="shared" si="2"/>
        <v>15.79953854270671</v>
      </c>
      <c r="DW22" s="313">
        <f t="shared" si="3"/>
        <v>16.432475721361921</v>
      </c>
      <c r="DX22" s="186">
        <f t="shared" si="0"/>
        <v>111.78222993472133</v>
      </c>
      <c r="DY22" s="186">
        <f t="shared" si="1"/>
        <v>102.23550864393408</v>
      </c>
      <c r="DZ22" s="186">
        <f t="shared" si="4"/>
        <v>95.480755890978301</v>
      </c>
      <c r="EA22" s="264"/>
      <c r="EB22" s="264"/>
    </row>
    <row r="23" spans="1:132" s="181" customFormat="1" ht="12.75">
      <c r="A23" s="260" t="str">
        <f>IF(I!$A$1=1,B23,C23)</f>
        <v>Ірландія</v>
      </c>
      <c r="B23" s="254" t="s">
        <v>120</v>
      </c>
      <c r="C23" s="254" t="s">
        <v>211</v>
      </c>
      <c r="D23" s="185">
        <v>0.301531151228011</v>
      </c>
      <c r="E23" s="185">
        <v>0.437730674935428</v>
      </c>
      <c r="F23" s="185">
        <v>0.64472065402702206</v>
      </c>
      <c r="G23" s="185">
        <v>0.57839219112929197</v>
      </c>
      <c r="H23" s="185">
        <v>0.37856456304980901</v>
      </c>
      <c r="I23" s="185">
        <v>0.482484956376666</v>
      </c>
      <c r="J23" s="185">
        <v>0.40797506807969403</v>
      </c>
      <c r="K23" s="185">
        <v>1.2630236863445099</v>
      </c>
      <c r="L23" s="185">
        <v>1.13284650006545</v>
      </c>
      <c r="M23" s="185">
        <v>0.44419355762292601</v>
      </c>
      <c r="N23" s="185">
        <v>1.4947894393371599</v>
      </c>
      <c r="O23" s="185">
        <v>1.2590439876141</v>
      </c>
      <c r="P23" s="255">
        <v>0.59618206337719004</v>
      </c>
      <c r="Q23" s="255">
        <v>1.6172516056036801</v>
      </c>
      <c r="R23" s="255">
        <v>1.8003420765970499</v>
      </c>
      <c r="S23" s="255">
        <v>1.75604727396497</v>
      </c>
      <c r="T23" s="255">
        <v>1.3445778655316201</v>
      </c>
      <c r="U23" s="255">
        <v>0.71837087888084405</v>
      </c>
      <c r="V23" s="255">
        <v>3.0064701112215899</v>
      </c>
      <c r="W23" s="255">
        <v>1.180418036796</v>
      </c>
      <c r="X23" s="255">
        <v>1.0359189975584699</v>
      </c>
      <c r="Y23" s="255">
        <v>1.35117759745332</v>
      </c>
      <c r="Z23" s="255">
        <v>1.1082083689547</v>
      </c>
      <c r="AA23" s="255">
        <v>1.3301935876241899</v>
      </c>
      <c r="AB23" s="255">
        <v>1.4433841971602701</v>
      </c>
      <c r="AC23" s="255">
        <v>2.2155474503372998</v>
      </c>
      <c r="AD23" s="255">
        <v>1.2932445469206399</v>
      </c>
      <c r="AE23" s="255">
        <v>1.23870756588217</v>
      </c>
      <c r="AF23" s="255">
        <v>2.19368837273533</v>
      </c>
      <c r="AG23" s="255">
        <v>1.2247044111780701</v>
      </c>
      <c r="AH23" s="255">
        <v>4.0538966030147696</v>
      </c>
      <c r="AI23" s="255">
        <v>2.1811354299277999</v>
      </c>
      <c r="AJ23" s="255">
        <v>3.8661447970759601</v>
      </c>
      <c r="AK23" s="255">
        <v>3.6822023691828401</v>
      </c>
      <c r="AL23" s="255">
        <v>2.76494880792937</v>
      </c>
      <c r="AM23" s="255">
        <v>2.8593440047824599</v>
      </c>
      <c r="AN23" s="255">
        <v>3.5205451094125202</v>
      </c>
      <c r="AO23" s="255">
        <v>2.6813702379457101</v>
      </c>
      <c r="AP23" s="255">
        <v>1.57608392009205</v>
      </c>
      <c r="AQ23" s="255">
        <v>2.3102156609250799</v>
      </c>
      <c r="AR23" s="255">
        <v>4.3576612686771004</v>
      </c>
      <c r="AS23" s="255">
        <v>2.2556984663378401</v>
      </c>
      <c r="AT23" s="255">
        <v>3.5742955908768801</v>
      </c>
      <c r="AU23" s="255">
        <v>4.8594443061089496</v>
      </c>
      <c r="AV23" s="255">
        <v>2.3879172825856201</v>
      </c>
      <c r="AW23" s="255">
        <v>3.0521506992064902</v>
      </c>
      <c r="AX23" s="186">
        <v>4.7682494847914301</v>
      </c>
      <c r="AY23" s="186">
        <v>3.4078327398247601</v>
      </c>
      <c r="AZ23" s="186">
        <v>2.85282118331881</v>
      </c>
      <c r="BA23" s="186">
        <v>5.2961287530401497</v>
      </c>
      <c r="BB23" s="186">
        <v>2.7642293572994299</v>
      </c>
      <c r="BC23" s="186">
        <v>3.7768307406643098</v>
      </c>
      <c r="BD23" s="186">
        <v>5.2081341218571904</v>
      </c>
      <c r="BE23" s="186">
        <v>3.7568345995805101</v>
      </c>
      <c r="BF23" s="186">
        <v>5.9474800368414797</v>
      </c>
      <c r="BG23" s="186">
        <v>7.0489910961300204</v>
      </c>
      <c r="BH23" s="186">
        <v>5.5893869174485404</v>
      </c>
      <c r="BI23" s="186">
        <v>5.0500516018137596</v>
      </c>
      <c r="BJ23" s="186">
        <v>5.1653676760739504</v>
      </c>
      <c r="BK23" s="186">
        <v>9.9265135232434591</v>
      </c>
      <c r="BL23" s="186">
        <v>5.6333375635906897</v>
      </c>
      <c r="BM23" s="186">
        <v>5.3210821332476996</v>
      </c>
      <c r="BN23" s="186">
        <v>6.2176474044965504</v>
      </c>
      <c r="BO23" s="186">
        <v>7.09590395915634</v>
      </c>
      <c r="BP23" s="186">
        <v>5.0864834891053299</v>
      </c>
      <c r="BQ23" s="186">
        <v>6.0139669218016598</v>
      </c>
      <c r="BR23" s="186">
        <v>7.1719658844525602</v>
      </c>
      <c r="BS23" s="186">
        <v>7.2322302846381499</v>
      </c>
      <c r="BT23" s="186">
        <v>6.1191417318074404</v>
      </c>
      <c r="BU23" s="186">
        <v>6.6574238399448697</v>
      </c>
      <c r="BV23" s="186">
        <v>8.3472709102191498</v>
      </c>
      <c r="BW23" s="186">
        <v>8.5948452399110398</v>
      </c>
      <c r="BX23" s="186">
        <v>8.3898702850738403</v>
      </c>
      <c r="BY23" s="186">
        <v>7.0712418783866404</v>
      </c>
      <c r="BZ23" s="186">
        <v>8.9104780183979901</v>
      </c>
      <c r="CA23" s="186">
        <v>9.8551107205670903</v>
      </c>
      <c r="CB23" s="186">
        <v>9.0935115861138591</v>
      </c>
      <c r="CC23" s="186">
        <v>9.0021270407499401</v>
      </c>
      <c r="CD23" s="186">
        <v>9.4977099309970097</v>
      </c>
      <c r="CE23" s="186">
        <v>11.5458962049959</v>
      </c>
      <c r="CF23" s="186">
        <v>9.9598977940152906</v>
      </c>
      <c r="CG23" s="186">
        <v>10.2794956153363</v>
      </c>
      <c r="CH23" s="186">
        <v>12.2786735057351</v>
      </c>
      <c r="CI23" s="186">
        <v>12.7092740910622</v>
      </c>
      <c r="CJ23" s="186">
        <v>12.388530718217901</v>
      </c>
      <c r="CK23" s="186">
        <v>13.553050413130601</v>
      </c>
      <c r="CL23" s="186">
        <v>14.6385541197854</v>
      </c>
      <c r="CM23" s="186">
        <v>7.4841906919855798</v>
      </c>
      <c r="CN23" s="186">
        <v>8.7752833908693599</v>
      </c>
      <c r="CO23" s="186">
        <v>8.7855762172136203</v>
      </c>
      <c r="CP23" s="186">
        <v>7.63875095861329</v>
      </c>
      <c r="CQ23" s="186">
        <v>8.0270561225221506</v>
      </c>
      <c r="CR23" s="186">
        <v>6.9601716993377698</v>
      </c>
      <c r="CS23" s="186">
        <v>9.0592413877424303</v>
      </c>
      <c r="CT23" s="186">
        <v>8.0415720558032007</v>
      </c>
      <c r="CU23" s="186">
        <v>7.3416873779754601</v>
      </c>
      <c r="CV23" s="186">
        <v>8.7058465693390197</v>
      </c>
      <c r="CW23" s="186">
        <v>7.2030080322926597</v>
      </c>
      <c r="CX23" s="186">
        <v>8.4646668320188905</v>
      </c>
      <c r="CY23" s="186">
        <v>8.9692813084587701</v>
      </c>
      <c r="CZ23" s="186">
        <v>7.9104726913503196</v>
      </c>
      <c r="DA23" s="186">
        <v>7.57718676287314</v>
      </c>
      <c r="DB23" s="186">
        <v>9.0614604121536804</v>
      </c>
      <c r="DC23" s="186">
        <v>7.4308067522878298</v>
      </c>
      <c r="DD23" s="186">
        <v>7.5682901828328797</v>
      </c>
      <c r="DE23" s="186">
        <v>7.3261270052796101</v>
      </c>
      <c r="DF23" s="186">
        <v>6.4476820441734297</v>
      </c>
      <c r="DG23" s="186">
        <v>6.6354442914754204</v>
      </c>
      <c r="DH23" s="186">
        <v>9.0379650227156691</v>
      </c>
      <c r="DI23" s="186">
        <v>8.1382824474405897</v>
      </c>
      <c r="DJ23" s="186">
        <v>6.62378034030547</v>
      </c>
      <c r="DK23" s="186">
        <v>8.3258762620837299</v>
      </c>
      <c r="DL23" s="186">
        <v>7.8781490495137403</v>
      </c>
      <c r="DM23" s="186">
        <v>7.0597744667140203</v>
      </c>
      <c r="DN23" s="186">
        <v>10.0379454556462</v>
      </c>
      <c r="DO23" s="186">
        <v>7.8697804745765403</v>
      </c>
      <c r="DP23" s="186">
        <v>7.7925212539617297</v>
      </c>
      <c r="DQ23" s="186">
        <v>8.4285785137833393</v>
      </c>
      <c r="DR23" s="186">
        <v>7.0839397237746704</v>
      </c>
      <c r="DS23" s="186">
        <v>9.3288246452514105</v>
      </c>
      <c r="DT23" s="186">
        <v>7.8069655747368802</v>
      </c>
      <c r="DU23" s="186">
        <v>7.78890380583944</v>
      </c>
      <c r="DV23" s="313">
        <f t="shared" si="2"/>
        <v>17.176247470156259</v>
      </c>
      <c r="DW23" s="313">
        <f t="shared" si="3"/>
        <v>15.595869380576321</v>
      </c>
      <c r="DX23" s="186">
        <f t="shared" si="0"/>
        <v>112.69366515319676</v>
      </c>
      <c r="DY23" s="186">
        <f t="shared" si="1"/>
        <v>93.300272884535673</v>
      </c>
      <c r="DZ23" s="186">
        <f t="shared" si="4"/>
        <v>97.605417655767113</v>
      </c>
      <c r="EA23" s="264"/>
      <c r="EB23" s="264"/>
    </row>
    <row r="24" spans="1:132" s="181" customFormat="1" ht="12.75">
      <c r="A24" s="260" t="str">
        <f>IF(I!$A$1=1,B24,C24)</f>
        <v>Франція</v>
      </c>
      <c r="B24" s="254" t="s">
        <v>122</v>
      </c>
      <c r="C24" s="254" t="s">
        <v>213</v>
      </c>
      <c r="D24" s="185">
        <v>0.836647841884395</v>
      </c>
      <c r="E24" s="185">
        <v>1.15203743993668</v>
      </c>
      <c r="F24" s="185">
        <v>1.1835951212320399</v>
      </c>
      <c r="G24" s="185">
        <v>2.1756425307991898</v>
      </c>
      <c r="H24" s="185">
        <v>1.07783466447785</v>
      </c>
      <c r="I24" s="185">
        <v>1.2222162419067699</v>
      </c>
      <c r="J24" s="185">
        <v>1.1326519180408601</v>
      </c>
      <c r="K24" s="185">
        <v>1.3014261782760601</v>
      </c>
      <c r="L24" s="185">
        <v>0.80245994704235202</v>
      </c>
      <c r="M24" s="185">
        <v>1.6130633675992301</v>
      </c>
      <c r="N24" s="185">
        <v>1.1036664909316001</v>
      </c>
      <c r="O24" s="185">
        <v>1.68730240535178</v>
      </c>
      <c r="P24" s="255">
        <v>1.41437117203653</v>
      </c>
      <c r="Q24" s="255">
        <v>1.6268333120398499</v>
      </c>
      <c r="R24" s="255">
        <v>1.84029659149748</v>
      </c>
      <c r="S24" s="255">
        <v>0.90445542987315597</v>
      </c>
      <c r="T24" s="255">
        <v>1.73711041523542</v>
      </c>
      <c r="U24" s="255">
        <v>1.62652888781076</v>
      </c>
      <c r="V24" s="255">
        <v>2.6994728658115399</v>
      </c>
      <c r="W24" s="255">
        <v>1.9517467573948399</v>
      </c>
      <c r="X24" s="255">
        <v>1.1649535586956501</v>
      </c>
      <c r="Y24" s="255">
        <v>1.6909389882322099</v>
      </c>
      <c r="Z24" s="255">
        <v>1.9214108495232001</v>
      </c>
      <c r="AA24" s="255">
        <v>1.6894551869559999</v>
      </c>
      <c r="AB24" s="255">
        <v>2.5176251784169001</v>
      </c>
      <c r="AC24" s="255">
        <v>2.4902174864900299</v>
      </c>
      <c r="AD24" s="255">
        <v>3.5445388753303502</v>
      </c>
      <c r="AE24" s="255">
        <v>2.4115994081551602</v>
      </c>
      <c r="AF24" s="255">
        <v>2.8208628925113999</v>
      </c>
      <c r="AG24" s="255">
        <v>1.8387675505151</v>
      </c>
      <c r="AH24" s="255">
        <v>2.8262194015798601</v>
      </c>
      <c r="AI24" s="255">
        <v>3.6602314700382101</v>
      </c>
      <c r="AJ24" s="255">
        <v>2.3446329766955301</v>
      </c>
      <c r="AK24" s="255">
        <v>3.3688967547484099</v>
      </c>
      <c r="AL24" s="255">
        <v>2.8244085057755601</v>
      </c>
      <c r="AM24" s="255">
        <v>3</v>
      </c>
      <c r="AN24" s="255">
        <v>2.4503463242471999</v>
      </c>
      <c r="AO24" s="255">
        <v>5.1066865500770602</v>
      </c>
      <c r="AP24" s="255">
        <v>3.4269318062279601</v>
      </c>
      <c r="AQ24" s="255">
        <v>3.4840268017940299</v>
      </c>
      <c r="AR24" s="255">
        <v>3.9539672337529801</v>
      </c>
      <c r="AS24" s="255">
        <v>5.4829940328134903</v>
      </c>
      <c r="AT24" s="255">
        <v>5.1170816407039403</v>
      </c>
      <c r="AU24" s="255">
        <v>3.8951014592691799</v>
      </c>
      <c r="AV24" s="255">
        <v>5.3344835274647</v>
      </c>
      <c r="AW24" s="255">
        <v>4.8085884561789696</v>
      </c>
      <c r="AX24" s="186">
        <v>5.6732738474433999</v>
      </c>
      <c r="AY24" s="186">
        <v>5.90127616209808</v>
      </c>
      <c r="AZ24" s="186">
        <v>6.6218198122686802</v>
      </c>
      <c r="BA24" s="186">
        <v>6.6426232783275596</v>
      </c>
      <c r="BB24" s="186">
        <v>6.3934902503624702</v>
      </c>
      <c r="BC24" s="186">
        <v>5.2242102454029302</v>
      </c>
      <c r="BD24" s="186">
        <v>6.2991904014501197</v>
      </c>
      <c r="BE24" s="186">
        <v>4.2363237060908299</v>
      </c>
      <c r="BF24" s="186">
        <v>6.5288891581847297</v>
      </c>
      <c r="BG24" s="186">
        <v>4.4458876872316599</v>
      </c>
      <c r="BH24" s="186">
        <v>4.4557980827530104</v>
      </c>
      <c r="BI24" s="186">
        <v>6.3412195187906599</v>
      </c>
      <c r="BJ24" s="186">
        <v>5.9203812958692197</v>
      </c>
      <c r="BK24" s="186">
        <v>7.5286652448786704</v>
      </c>
      <c r="BL24" s="186">
        <v>5.2300796953646396</v>
      </c>
      <c r="BM24" s="186">
        <v>7.2066490816001103</v>
      </c>
      <c r="BN24" s="186">
        <v>7.4433717779583999</v>
      </c>
      <c r="BO24" s="186">
        <v>6.9048145516184301</v>
      </c>
      <c r="BP24" s="186">
        <v>5.6043032506626096</v>
      </c>
      <c r="BQ24" s="186">
        <v>7.5823094252919203</v>
      </c>
      <c r="BR24" s="186">
        <v>10.201163010707701</v>
      </c>
      <c r="BS24" s="186">
        <v>6.7256352401973203</v>
      </c>
      <c r="BT24" s="186">
        <v>8.6544290744995607</v>
      </c>
      <c r="BU24" s="186">
        <v>6.4477426099461397</v>
      </c>
      <c r="BV24" s="186">
        <v>5.9616568471084204</v>
      </c>
      <c r="BW24" s="186">
        <v>8.1577879748752498</v>
      </c>
      <c r="BX24" s="186">
        <v>8.3147553632519209</v>
      </c>
      <c r="BY24" s="186">
        <v>6.0152911235217204</v>
      </c>
      <c r="BZ24" s="186">
        <v>10.245280488976</v>
      </c>
      <c r="CA24" s="186">
        <v>8.5046555071054808</v>
      </c>
      <c r="CB24" s="186">
        <v>7.5019617372618796</v>
      </c>
      <c r="CC24" s="186">
        <v>8.3089891695012508</v>
      </c>
      <c r="CD24" s="186">
        <v>6.4342806054287598</v>
      </c>
      <c r="CE24" s="186">
        <v>8.3784296401645406</v>
      </c>
      <c r="CF24" s="186">
        <v>7.67438060656578</v>
      </c>
      <c r="CG24" s="186">
        <v>9.1894584984115095</v>
      </c>
      <c r="CH24" s="186">
        <v>9.9076746936979898</v>
      </c>
      <c r="CI24" s="186">
        <v>5.8428395083948796</v>
      </c>
      <c r="CJ24" s="186">
        <v>10.7910460803521</v>
      </c>
      <c r="CK24" s="186">
        <v>7.6286006651873599</v>
      </c>
      <c r="CL24" s="186">
        <v>5.40907213230971</v>
      </c>
      <c r="CM24" s="186">
        <v>8.7943549412447997</v>
      </c>
      <c r="CN24" s="186">
        <v>7.4448281407411896</v>
      </c>
      <c r="CO24" s="186">
        <v>4.5215620299021202</v>
      </c>
      <c r="CP24" s="186">
        <v>8.2704110704849594</v>
      </c>
      <c r="CQ24" s="186">
        <v>4.1574768597154996</v>
      </c>
      <c r="CR24" s="186">
        <v>8.1621223117429604</v>
      </c>
      <c r="CS24" s="186">
        <v>6.6433579590469201</v>
      </c>
      <c r="CT24" s="186">
        <v>11.1205287944834</v>
      </c>
      <c r="CU24" s="186">
        <v>6.9108057413563397</v>
      </c>
      <c r="CV24" s="186">
        <v>6.3282368641327</v>
      </c>
      <c r="CW24" s="186">
        <v>5.6301887521543996</v>
      </c>
      <c r="CX24" s="186">
        <v>9.0536108032235294</v>
      </c>
      <c r="CY24" s="186">
        <v>5.8209433076632804</v>
      </c>
      <c r="CZ24" s="186">
        <v>7.6915801246382802</v>
      </c>
      <c r="DA24" s="186">
        <v>6.4256568266257599</v>
      </c>
      <c r="DB24" s="186">
        <v>8.0960116459455893</v>
      </c>
      <c r="DC24" s="186">
        <v>7.6479757967012203</v>
      </c>
      <c r="DD24" s="186">
        <v>6.5530334121574496</v>
      </c>
      <c r="DE24" s="186">
        <v>7.2062445559552302</v>
      </c>
      <c r="DF24" s="186">
        <v>7.1094449854605299</v>
      </c>
      <c r="DG24" s="186">
        <v>7.5486485287440299</v>
      </c>
      <c r="DH24" s="186">
        <v>6.9992033025800602</v>
      </c>
      <c r="DI24" s="186">
        <v>6.9315028488281198</v>
      </c>
      <c r="DJ24" s="186">
        <v>7.3581194002405104</v>
      </c>
      <c r="DK24" s="186">
        <v>6.6769918737279301</v>
      </c>
      <c r="DL24" s="186">
        <v>5.4969154272617997</v>
      </c>
      <c r="DM24" s="186">
        <v>6.0733314810077399</v>
      </c>
      <c r="DN24" s="186">
        <v>6.9949615654608204</v>
      </c>
      <c r="DO24" s="186">
        <v>5.7554340750588002</v>
      </c>
      <c r="DP24" s="186">
        <v>6.1427383179697603</v>
      </c>
      <c r="DQ24" s="186">
        <v>7.6401903793143298</v>
      </c>
      <c r="DR24" s="186">
        <v>5.8600768717815201</v>
      </c>
      <c r="DS24" s="186">
        <v>6.7491210401684496</v>
      </c>
      <c r="DT24" s="186">
        <v>7.0725043868199204</v>
      </c>
      <c r="DU24" s="186">
        <v>5.9127150390936896</v>
      </c>
      <c r="DV24" s="313">
        <f t="shared" si="2"/>
        <v>13.930706151408181</v>
      </c>
      <c r="DW24" s="313">
        <f t="shared" si="3"/>
        <v>12.985219425913609</v>
      </c>
      <c r="DX24" s="186">
        <f t="shared" si="0"/>
        <v>89.854166726567371</v>
      </c>
      <c r="DY24" s="186">
        <f t="shared" si="1"/>
        <v>85.111575603401988</v>
      </c>
      <c r="DZ24" s="186">
        <f t="shared" si="4"/>
        <v>78.678586583399834</v>
      </c>
      <c r="EA24" s="264"/>
      <c r="EB24" s="264"/>
    </row>
    <row r="25" spans="1:132" s="181" customFormat="1" ht="12.75">
      <c r="A25" s="260" t="str">
        <f>IF(I!$A$1=1,B25,C25)</f>
        <v>Швеція</v>
      </c>
      <c r="B25" s="254" t="s">
        <v>121</v>
      </c>
      <c r="C25" s="254" t="s">
        <v>212</v>
      </c>
      <c r="D25" s="185">
        <v>3.1082625395290102</v>
      </c>
      <c r="E25" s="185">
        <v>2.8607408538672199</v>
      </c>
      <c r="F25" s="185">
        <v>3.46670545014788</v>
      </c>
      <c r="G25" s="185">
        <v>2.4820383447684402</v>
      </c>
      <c r="H25" s="185">
        <v>2.5804886571238299</v>
      </c>
      <c r="I25" s="185">
        <v>4.6851700145115904</v>
      </c>
      <c r="J25" s="185">
        <v>2.7372425256559301</v>
      </c>
      <c r="K25" s="185">
        <v>2.3805675805028699</v>
      </c>
      <c r="L25" s="185">
        <v>4.9286296015597699</v>
      </c>
      <c r="M25" s="185">
        <v>3.5993317341850601</v>
      </c>
      <c r="N25" s="185">
        <v>2.3660786901361099</v>
      </c>
      <c r="O25" s="185">
        <v>6.0668522486370398</v>
      </c>
      <c r="P25" s="255">
        <v>2.4591405015430001</v>
      </c>
      <c r="Q25" s="255">
        <v>3.8450590201325601</v>
      </c>
      <c r="R25" s="255">
        <v>5.0228812298855896</v>
      </c>
      <c r="S25" s="255">
        <v>3.3608104427695902</v>
      </c>
      <c r="T25" s="255">
        <v>3.1527303879573401</v>
      </c>
      <c r="U25" s="255">
        <v>5.5508302122029001</v>
      </c>
      <c r="V25" s="255">
        <v>3.1179945302985899</v>
      </c>
      <c r="W25" s="255">
        <v>3.7689521298266602</v>
      </c>
      <c r="X25" s="255">
        <v>5.1540435387888799</v>
      </c>
      <c r="Y25" s="255">
        <v>3.5563437793712098</v>
      </c>
      <c r="Z25" s="255">
        <v>6.3558108640272204</v>
      </c>
      <c r="AA25" s="255">
        <v>5.2429131610313897</v>
      </c>
      <c r="AB25" s="255">
        <v>2.8770472535196099</v>
      </c>
      <c r="AC25" s="255">
        <v>4.9878243882900701</v>
      </c>
      <c r="AD25" s="255">
        <v>3.60737160586564</v>
      </c>
      <c r="AE25" s="255">
        <v>6.0281573281057899</v>
      </c>
      <c r="AF25" s="255">
        <v>5.0219322522784102</v>
      </c>
      <c r="AG25" s="255">
        <v>4.35825298729302</v>
      </c>
      <c r="AH25" s="255">
        <v>5.2864814140613801</v>
      </c>
      <c r="AI25" s="255">
        <v>4.6587815293379897</v>
      </c>
      <c r="AJ25" s="255">
        <v>4.0108023651044498</v>
      </c>
      <c r="AK25" s="255">
        <v>5.2662391675828504</v>
      </c>
      <c r="AL25" s="255">
        <v>5.6809351547469698</v>
      </c>
      <c r="AM25" s="255">
        <v>4.7598120520437801</v>
      </c>
      <c r="AN25" s="255">
        <v>5.60252984499897</v>
      </c>
      <c r="AO25" s="255">
        <v>5.08093413889699</v>
      </c>
      <c r="AP25" s="255">
        <v>4.8877706212104099</v>
      </c>
      <c r="AQ25" s="255">
        <v>5.7628732602476802</v>
      </c>
      <c r="AR25" s="255">
        <v>6.7624626235570497</v>
      </c>
      <c r="AS25" s="255">
        <v>5.7381974658763797</v>
      </c>
      <c r="AT25" s="255">
        <v>6.8498351616116402</v>
      </c>
      <c r="AU25" s="255">
        <v>6.4492707647049796</v>
      </c>
      <c r="AV25" s="255">
        <v>5.2015092573310504</v>
      </c>
      <c r="AW25" s="255">
        <v>6.18820518051721</v>
      </c>
      <c r="AX25" s="186">
        <v>7.1343175585115697</v>
      </c>
      <c r="AY25" s="186">
        <v>7.6092576026561298</v>
      </c>
      <c r="AZ25" s="186">
        <v>3.9850318754166301</v>
      </c>
      <c r="BA25" s="186">
        <v>6.6199341572952104</v>
      </c>
      <c r="BB25" s="186">
        <v>5.7708918553821196</v>
      </c>
      <c r="BC25" s="186">
        <v>6.4962374855733804</v>
      </c>
      <c r="BD25" s="186">
        <v>6.8107576731686299</v>
      </c>
      <c r="BE25" s="186">
        <v>5.8576796188561397</v>
      </c>
      <c r="BF25" s="186">
        <v>7.4564514200684204</v>
      </c>
      <c r="BG25" s="186">
        <v>6.6011919250375097</v>
      </c>
      <c r="BH25" s="186">
        <v>6.4105594672683397</v>
      </c>
      <c r="BI25" s="186">
        <v>9.5163115766193496</v>
      </c>
      <c r="BJ25" s="186">
        <v>8.1408762860042501</v>
      </c>
      <c r="BK25" s="186">
        <v>7.6499706983453999</v>
      </c>
      <c r="BL25" s="186">
        <v>6.1913481454847599</v>
      </c>
      <c r="BM25" s="186">
        <v>7.7437127128336396</v>
      </c>
      <c r="BN25" s="186">
        <v>5.9318298472219801</v>
      </c>
      <c r="BO25" s="186">
        <v>8.2957836009668497</v>
      </c>
      <c r="BP25" s="186">
        <v>5.2355555656850701</v>
      </c>
      <c r="BQ25" s="186">
        <v>5.84095128743337</v>
      </c>
      <c r="BR25" s="186">
        <v>7.1445078110640399</v>
      </c>
      <c r="BS25" s="186">
        <v>12.7273029168752</v>
      </c>
      <c r="BT25" s="186">
        <v>3.7600193185561999</v>
      </c>
      <c r="BU25" s="186">
        <v>5.9909507332005596</v>
      </c>
      <c r="BV25" s="186">
        <v>8.2877028658683596</v>
      </c>
      <c r="BW25" s="186">
        <v>9.7475667453622599</v>
      </c>
      <c r="BX25" s="186">
        <v>5.7791479972955404</v>
      </c>
      <c r="BY25" s="186">
        <v>8.3211101507321494</v>
      </c>
      <c r="BZ25" s="186">
        <v>6.1373242289777803</v>
      </c>
      <c r="CA25" s="186">
        <v>6.8119701062689897</v>
      </c>
      <c r="CB25" s="186">
        <v>6.3150540732324902</v>
      </c>
      <c r="CC25" s="186">
        <v>5.8114874357821797</v>
      </c>
      <c r="CD25" s="186">
        <v>6.4548737977725104</v>
      </c>
      <c r="CE25" s="186">
        <v>9.3410956951619006</v>
      </c>
      <c r="CF25" s="186">
        <v>5.7978302463141098</v>
      </c>
      <c r="CG25" s="186">
        <v>9.1708265428151599</v>
      </c>
      <c r="CH25" s="186">
        <v>8.4209978450909606</v>
      </c>
      <c r="CI25" s="186">
        <v>9.3076156909339804</v>
      </c>
      <c r="CJ25" s="186">
        <v>7.8658981751575903</v>
      </c>
      <c r="CK25" s="186">
        <v>9.5828406061027795</v>
      </c>
      <c r="CL25" s="186">
        <v>4.2622897742838299</v>
      </c>
      <c r="CM25" s="186">
        <v>10.537326186846</v>
      </c>
      <c r="CN25" s="186">
        <v>11.558684207342999</v>
      </c>
      <c r="CO25" s="186">
        <v>8.1340043939746796</v>
      </c>
      <c r="CP25" s="186">
        <v>10.734589837011599</v>
      </c>
      <c r="CQ25" s="186">
        <v>7.1791153580798497</v>
      </c>
      <c r="CR25" s="186">
        <v>8.84033623804104</v>
      </c>
      <c r="CS25" s="186">
        <v>10.1655171759702</v>
      </c>
      <c r="CT25" s="186">
        <v>8.7349360867629091</v>
      </c>
      <c r="CU25" s="186">
        <v>11.2802653282278</v>
      </c>
      <c r="CV25" s="186">
        <v>11.707275895369699</v>
      </c>
      <c r="CW25" s="186">
        <v>7.3755363156994402</v>
      </c>
      <c r="CX25" s="186">
        <v>9.1353204075623697</v>
      </c>
      <c r="CY25" s="186">
        <v>5.1733705340345599</v>
      </c>
      <c r="CZ25" s="186">
        <v>8.0827853724594991</v>
      </c>
      <c r="DA25" s="186">
        <v>8.47606693100321</v>
      </c>
      <c r="DB25" s="186">
        <v>8.0877527251011703</v>
      </c>
      <c r="DC25" s="186">
        <v>6.9747964795373898</v>
      </c>
      <c r="DD25" s="186">
        <v>7.3265176849258804</v>
      </c>
      <c r="DE25" s="186">
        <v>7.3261270052796101</v>
      </c>
      <c r="DF25" s="186">
        <v>6.3962732967936597</v>
      </c>
      <c r="DG25" s="186">
        <v>7.4821719397660198</v>
      </c>
      <c r="DH25" s="186">
        <v>5.8151677823318604</v>
      </c>
      <c r="DI25" s="186">
        <v>7.3002004795425801</v>
      </c>
      <c r="DJ25" s="186">
        <v>5.3335483826171401</v>
      </c>
      <c r="DK25" s="186">
        <v>5.6525937798583197</v>
      </c>
      <c r="DL25" s="186">
        <v>5.4814553491943698</v>
      </c>
      <c r="DM25" s="186">
        <v>4.6596042271589697</v>
      </c>
      <c r="DN25" s="186">
        <v>4.9092491653929402</v>
      </c>
      <c r="DO25" s="186">
        <v>5.8750220594944302</v>
      </c>
      <c r="DP25" s="186">
        <v>4.38624222232131</v>
      </c>
      <c r="DQ25" s="186">
        <v>7.1652534974490703</v>
      </c>
      <c r="DR25" s="186">
        <v>4.5807225278502903</v>
      </c>
      <c r="DS25" s="186">
        <v>7.4537275423998501</v>
      </c>
      <c r="DT25" s="186">
        <v>4.9868332965514801</v>
      </c>
      <c r="DU25" s="186">
        <v>4.6236967362018904</v>
      </c>
      <c r="DV25" s="313">
        <f t="shared" si="2"/>
        <v>13.11536826187444</v>
      </c>
      <c r="DW25" s="313">
        <f t="shared" si="3"/>
        <v>9.6105300327533705</v>
      </c>
      <c r="DX25" s="186">
        <f t="shared" si="0"/>
        <v>108.87580336780127</v>
      </c>
      <c r="DY25" s="186">
        <f t="shared" si="1"/>
        <v>93.543994587532509</v>
      </c>
      <c r="DZ25" s="186">
        <f t="shared" si="4"/>
        <v>68.612787015611133</v>
      </c>
      <c r="EA25" s="264"/>
      <c r="EB25" s="264"/>
    </row>
    <row r="26" spans="1:132" s="181" customFormat="1" ht="12.75">
      <c r="A26" s="260" t="str">
        <f>IF(I!$A$1=1,B26,C26)</f>
        <v>Гонконг</v>
      </c>
      <c r="B26" s="254" t="s">
        <v>126</v>
      </c>
      <c r="C26" s="254" t="s">
        <v>217</v>
      </c>
      <c r="D26" s="185">
        <v>0.27544281335031301</v>
      </c>
      <c r="E26" s="185">
        <v>1.1369085135295101</v>
      </c>
      <c r="F26" s="185">
        <v>0.99341604387559901</v>
      </c>
      <c r="G26" s="185">
        <v>1.2357623152524799</v>
      </c>
      <c r="H26" s="185">
        <v>0.431564273443791</v>
      </c>
      <c r="I26" s="185">
        <v>0.74732600000000005</v>
      </c>
      <c r="J26" s="185">
        <v>0.912893367539795</v>
      </c>
      <c r="K26" s="185">
        <v>0.94233937422609504</v>
      </c>
      <c r="L26" s="185">
        <v>0.74510369227367201</v>
      </c>
      <c r="M26" s="185">
        <v>0.94773624756484698</v>
      </c>
      <c r="N26" s="185">
        <v>0.75158229520988995</v>
      </c>
      <c r="O26" s="185">
        <v>1.2494862381551499</v>
      </c>
      <c r="P26" s="255">
        <v>0.53257870047899702</v>
      </c>
      <c r="Q26" s="255">
        <v>0.71534481870400501</v>
      </c>
      <c r="R26" s="255">
        <v>0.89208256353540705</v>
      </c>
      <c r="S26" s="255">
        <v>1.2787571286972399</v>
      </c>
      <c r="T26" s="255">
        <v>0.72661335844955</v>
      </c>
      <c r="U26" s="255">
        <v>1.0163361533661099</v>
      </c>
      <c r="V26" s="255">
        <v>0.98705348050629504</v>
      </c>
      <c r="W26" s="255">
        <v>1.2814212857946701</v>
      </c>
      <c r="X26" s="255">
        <v>1.32035664530434</v>
      </c>
      <c r="Y26" s="255">
        <v>1.24604836889466</v>
      </c>
      <c r="Z26" s="255">
        <v>1.08814643167664</v>
      </c>
      <c r="AA26" s="255">
        <v>1.14645504454661</v>
      </c>
      <c r="AB26" s="255">
        <v>1.7404132004867101</v>
      </c>
      <c r="AC26" s="255">
        <v>1.5621360935152999</v>
      </c>
      <c r="AD26" s="255">
        <v>1.2211795506199601</v>
      </c>
      <c r="AE26" s="255">
        <v>1.13655401722459</v>
      </c>
      <c r="AF26" s="255">
        <v>1.5511757470934899</v>
      </c>
      <c r="AG26" s="255">
        <v>1.19377669131649</v>
      </c>
      <c r="AH26" s="255">
        <v>1.44888021378238</v>
      </c>
      <c r="AI26" s="255">
        <v>1.2504429509802499</v>
      </c>
      <c r="AJ26" s="255">
        <v>1.48881240328542</v>
      </c>
      <c r="AK26" s="255">
        <v>1.70851757477872</v>
      </c>
      <c r="AL26" s="255">
        <v>1.67586456174739</v>
      </c>
      <c r="AM26" s="255">
        <v>2.0824871766883502</v>
      </c>
      <c r="AN26" s="255">
        <v>1.54663093629237</v>
      </c>
      <c r="AO26" s="255">
        <v>2.73047360662266</v>
      </c>
      <c r="AP26" s="255">
        <v>1.83729851067298</v>
      </c>
      <c r="AQ26" s="255">
        <v>3.5009385699857498</v>
      </c>
      <c r="AR26" s="255">
        <v>1.77524260552185</v>
      </c>
      <c r="AS26" s="255">
        <v>2.12911982435334</v>
      </c>
      <c r="AT26" s="255">
        <v>4.1390630497027603</v>
      </c>
      <c r="AU26" s="255">
        <v>2.1499885176837799</v>
      </c>
      <c r="AV26" s="255">
        <v>1.7386619212602501</v>
      </c>
      <c r="AW26" s="255">
        <v>2.10172475690108</v>
      </c>
      <c r="AX26" s="186">
        <v>2.5519262892658499</v>
      </c>
      <c r="AY26" s="186">
        <v>2.7087534297508098</v>
      </c>
      <c r="AZ26" s="186">
        <v>2.4441936230407002</v>
      </c>
      <c r="BA26" s="186">
        <v>2.2805832277315798</v>
      </c>
      <c r="BB26" s="186">
        <v>3.28062256030731</v>
      </c>
      <c r="BC26" s="186">
        <v>2.8069091807477999</v>
      </c>
      <c r="BD26" s="186">
        <v>2.49543395330786</v>
      </c>
      <c r="BE26" s="186">
        <v>3.2780335499798201</v>
      </c>
      <c r="BF26" s="186">
        <v>3.5486795780736</v>
      </c>
      <c r="BG26" s="186">
        <v>3.3595430033156299</v>
      </c>
      <c r="BH26" s="186">
        <v>3.0485357802392699</v>
      </c>
      <c r="BI26" s="186">
        <v>3.0865750178776299</v>
      </c>
      <c r="BJ26" s="186">
        <v>3.0544205949631</v>
      </c>
      <c r="BK26" s="186">
        <v>3.2280915321607799</v>
      </c>
      <c r="BL26" s="186">
        <v>2.7736049839341499</v>
      </c>
      <c r="BM26" s="186">
        <v>3.1661984313513298</v>
      </c>
      <c r="BN26" s="186">
        <v>4.1016142913230604</v>
      </c>
      <c r="BO26" s="186">
        <v>4.5232150610978801</v>
      </c>
      <c r="BP26" s="186">
        <v>3.2417431521424498</v>
      </c>
      <c r="BQ26" s="186">
        <v>3.52600558861567</v>
      </c>
      <c r="BR26" s="186">
        <v>4.4489617094726901</v>
      </c>
      <c r="BS26" s="186">
        <v>4.2767241827592599</v>
      </c>
      <c r="BT26" s="186">
        <v>4.9450093623059796</v>
      </c>
      <c r="BU26" s="186">
        <v>5.4354308401081601</v>
      </c>
      <c r="BV26" s="186">
        <v>4.4228414193810703</v>
      </c>
      <c r="BW26" s="186">
        <v>6.4652958380188004</v>
      </c>
      <c r="BX26" s="186">
        <v>5.4867399575791103</v>
      </c>
      <c r="BY26" s="186">
        <v>4.7559006377689599</v>
      </c>
      <c r="BZ26" s="186">
        <v>6.4717235513157298</v>
      </c>
      <c r="CA26" s="186">
        <v>6.8775264708653197</v>
      </c>
      <c r="CB26" s="186">
        <v>6.3512492767836202</v>
      </c>
      <c r="CC26" s="186">
        <v>6.7473860459164703</v>
      </c>
      <c r="CD26" s="186">
        <v>5.8766372385407299</v>
      </c>
      <c r="CE26" s="186">
        <v>7.0322230792353704</v>
      </c>
      <c r="CF26" s="186">
        <v>6.1563851407146304</v>
      </c>
      <c r="CG26" s="186">
        <v>6.6158298090684804</v>
      </c>
      <c r="CH26" s="186">
        <v>6.7907003597050197</v>
      </c>
      <c r="CI26" s="186">
        <v>8.1436398667435999</v>
      </c>
      <c r="CJ26" s="186">
        <v>7.8117712354331799</v>
      </c>
      <c r="CK26" s="186">
        <v>6.8161731859955497</v>
      </c>
      <c r="CL26" s="186">
        <v>5.4315659687939704</v>
      </c>
      <c r="CM26" s="186">
        <v>4.3678737172162103</v>
      </c>
      <c r="CN26" s="186">
        <v>5.13115633122188</v>
      </c>
      <c r="CO26" s="186">
        <v>4.3061953946376903</v>
      </c>
      <c r="CP26" s="186">
        <v>4.2364785902210302</v>
      </c>
      <c r="CQ26" s="186">
        <v>4.5844904068160703</v>
      </c>
      <c r="CR26" s="186">
        <v>5.0361183144016204</v>
      </c>
      <c r="CS26" s="186">
        <v>3.8467383043455601</v>
      </c>
      <c r="CT26" s="186">
        <v>4.5828500347091596</v>
      </c>
      <c r="CU26" s="186">
        <v>4.2729599651592798</v>
      </c>
      <c r="CV26" s="186">
        <v>3.1022645950966399</v>
      </c>
      <c r="CW26" s="186">
        <v>4.5781066005826796</v>
      </c>
      <c r="CX26" s="186">
        <v>4.5368019202986698</v>
      </c>
      <c r="CY26" s="186">
        <v>3.7734982360014402</v>
      </c>
      <c r="CZ26" s="186">
        <v>3.9012319098212598</v>
      </c>
      <c r="DA26" s="186">
        <v>2.5516999676465302</v>
      </c>
      <c r="DB26" s="186">
        <v>3.4602030678308999</v>
      </c>
      <c r="DC26" s="186">
        <v>3.23294937978745</v>
      </c>
      <c r="DD26" s="186">
        <v>3.5538621518056499</v>
      </c>
      <c r="DE26" s="186">
        <v>3.3612730076239399</v>
      </c>
      <c r="DF26" s="186">
        <v>3.1132186331956699</v>
      </c>
      <c r="DG26" s="186">
        <v>3.9087754335804399</v>
      </c>
      <c r="DH26" s="186">
        <v>3.2377316072989801</v>
      </c>
      <c r="DI26" s="186">
        <v>3.2740134399477601</v>
      </c>
      <c r="DJ26" s="186">
        <v>3.24820950566605</v>
      </c>
      <c r="DK26" s="186">
        <v>3.7517957820948702</v>
      </c>
      <c r="DL26" s="186">
        <v>3.3953489574506199</v>
      </c>
      <c r="DM26" s="186">
        <v>3.2729005080191</v>
      </c>
      <c r="DN26" s="186">
        <v>2.8780776617584398</v>
      </c>
      <c r="DO26" s="186">
        <v>3.0129794737471398</v>
      </c>
      <c r="DP26" s="186">
        <v>3.1507630036727501</v>
      </c>
      <c r="DQ26" s="186">
        <v>3.38578797305113</v>
      </c>
      <c r="DR26" s="186">
        <v>3.8548915174259699</v>
      </c>
      <c r="DS26" s="186">
        <v>4.3668656558522896</v>
      </c>
      <c r="DT26" s="186">
        <v>4.5856111795504697</v>
      </c>
      <c r="DU26" s="186">
        <v>4.2666210287695501</v>
      </c>
      <c r="DV26" s="313">
        <f t="shared" si="2"/>
        <v>6.5117450472467402</v>
      </c>
      <c r="DW26" s="313">
        <f t="shared" si="3"/>
        <v>8.8522322083200198</v>
      </c>
      <c r="DX26" s="186">
        <f t="shared" si="0"/>
        <v>60.424371448951206</v>
      </c>
      <c r="DY26" s="186">
        <f t="shared" si="1"/>
        <v>43.073884903271271</v>
      </c>
      <c r="DZ26" s="186">
        <f t="shared" si="4"/>
        <v>40.829365085985096</v>
      </c>
      <c r="EA26" s="264"/>
      <c r="EB26" s="264"/>
    </row>
    <row r="27" spans="1:132" s="181" customFormat="1" ht="12.75">
      <c r="A27" s="260" t="str">
        <f>IF(I!$A$1=1,B27,C27)</f>
        <v>Литва</v>
      </c>
      <c r="B27" s="254" t="s">
        <v>123</v>
      </c>
      <c r="C27" s="254" t="s">
        <v>214</v>
      </c>
      <c r="D27" s="185">
        <v>7.9800598001011899E-2</v>
      </c>
      <c r="E27" s="185">
        <v>0.77347439948971897</v>
      </c>
      <c r="F27" s="185">
        <v>0.84879266471271897</v>
      </c>
      <c r="G27" s="185">
        <v>0.86063552110763497</v>
      </c>
      <c r="H27" s="185">
        <v>0.90139184497324298</v>
      </c>
      <c r="I27" s="185">
        <v>0.78601882759424102</v>
      </c>
      <c r="J27" s="185">
        <v>0.83990325083813</v>
      </c>
      <c r="K27" s="185">
        <v>0.81958531490072195</v>
      </c>
      <c r="L27" s="185">
        <v>0.87661858030029505</v>
      </c>
      <c r="M27" s="185">
        <v>1.0452423235745201</v>
      </c>
      <c r="N27" s="185">
        <v>0.207378741983965</v>
      </c>
      <c r="O27" s="185">
        <v>0.30223314637851001</v>
      </c>
      <c r="P27" s="255">
        <v>0.162229705885507</v>
      </c>
      <c r="Q27" s="255">
        <v>0.21520503311748301</v>
      </c>
      <c r="R27" s="255">
        <v>0.158112385637799</v>
      </c>
      <c r="S27" s="255">
        <v>0.22112449283115401</v>
      </c>
      <c r="T27" s="255">
        <v>0.32505148972742498</v>
      </c>
      <c r="U27" s="255">
        <v>0.25677899788436198</v>
      </c>
      <c r="V27" s="255">
        <v>0.24748656689312401</v>
      </c>
      <c r="W27" s="255">
        <v>0.27826319852392301</v>
      </c>
      <c r="X27" s="255">
        <v>0.33384285540263903</v>
      </c>
      <c r="Y27" s="255">
        <v>0.30720365316373499</v>
      </c>
      <c r="Z27" s="255">
        <v>0.39794099627214202</v>
      </c>
      <c r="AA27" s="255">
        <v>0.39599874053979101</v>
      </c>
      <c r="AB27" s="255">
        <v>0.40954927534441998</v>
      </c>
      <c r="AC27" s="255">
        <v>0.45313687316288798</v>
      </c>
      <c r="AD27" s="255">
        <v>0.50114544220674295</v>
      </c>
      <c r="AE27" s="255">
        <v>0.72403257149880296</v>
      </c>
      <c r="AF27" s="255">
        <v>0.46975025669701198</v>
      </c>
      <c r="AG27" s="255">
        <v>0.40246739856203501</v>
      </c>
      <c r="AH27" s="255">
        <v>0.49615224865381302</v>
      </c>
      <c r="AI27" s="255">
        <v>0.38985206654430998</v>
      </c>
      <c r="AJ27" s="255">
        <v>0.46605376397458198</v>
      </c>
      <c r="AK27" s="255">
        <v>0.45404283762244102</v>
      </c>
      <c r="AL27" s="255">
        <v>0.63895757244256701</v>
      </c>
      <c r="AM27" s="255">
        <v>0.96706643900920597</v>
      </c>
      <c r="AN27" s="255">
        <v>0.420805032027463</v>
      </c>
      <c r="AO27" s="255">
        <v>0.71030866356129496</v>
      </c>
      <c r="AP27" s="255">
        <v>0.76412918910333005</v>
      </c>
      <c r="AQ27" s="255">
        <v>0.82362041178696499</v>
      </c>
      <c r="AR27" s="255">
        <v>0.87554585357526304</v>
      </c>
      <c r="AS27" s="255">
        <v>0.79313881230490502</v>
      </c>
      <c r="AT27" s="255">
        <v>1.25113976147213</v>
      </c>
      <c r="AU27" s="255">
        <v>1.5287096001074301</v>
      </c>
      <c r="AV27" s="255">
        <v>1.20812774547934</v>
      </c>
      <c r="AW27" s="255">
        <v>1.3355784954140899</v>
      </c>
      <c r="AX27" s="186">
        <v>1.03690415921548</v>
      </c>
      <c r="AY27" s="186">
        <v>1.19739199050045</v>
      </c>
      <c r="AZ27" s="186">
        <v>1.2287676538195</v>
      </c>
      <c r="BA27" s="186">
        <v>1.26625983355709</v>
      </c>
      <c r="BB27" s="186">
        <v>1.56493946183348</v>
      </c>
      <c r="BC27" s="186">
        <v>2.15138084349686</v>
      </c>
      <c r="BD27" s="186">
        <v>1.75982944036815</v>
      </c>
      <c r="BE27" s="186">
        <v>1.8760327273987201</v>
      </c>
      <c r="BF27" s="186">
        <v>2.30608177072846</v>
      </c>
      <c r="BG27" s="186">
        <v>2.0102994164871899</v>
      </c>
      <c r="BH27" s="186">
        <v>2.0915472874729999</v>
      </c>
      <c r="BI27" s="186">
        <v>2.4758615919078202</v>
      </c>
      <c r="BJ27" s="186">
        <v>2.2881293010278698</v>
      </c>
      <c r="BK27" s="186">
        <v>3.49041151608668</v>
      </c>
      <c r="BL27" s="186">
        <v>2.00860797542986</v>
      </c>
      <c r="BM27" s="186">
        <v>2.0260312046914599</v>
      </c>
      <c r="BN27" s="186">
        <v>2.0509106778614501</v>
      </c>
      <c r="BO27" s="186">
        <v>1.68560429945979</v>
      </c>
      <c r="BP27" s="186">
        <v>1.7982024922370099</v>
      </c>
      <c r="BQ27" s="186">
        <v>2.3313185635521201</v>
      </c>
      <c r="BR27" s="186">
        <v>2.6027416627931399</v>
      </c>
      <c r="BS27" s="186">
        <v>3.0442670453693199</v>
      </c>
      <c r="BT27" s="186">
        <v>3.3441937001584998</v>
      </c>
      <c r="BU27" s="186">
        <v>2.4833677892623398</v>
      </c>
      <c r="BV27" s="186">
        <v>2.8275649196144599</v>
      </c>
      <c r="BW27" s="186">
        <v>4.7797535372975801</v>
      </c>
      <c r="BX27" s="186">
        <v>2.2531495338744998</v>
      </c>
      <c r="BY27" s="186">
        <v>3.16880341062864</v>
      </c>
      <c r="BZ27" s="186">
        <v>3.6227528455913398</v>
      </c>
      <c r="CA27" s="186">
        <v>4.6745893095325002</v>
      </c>
      <c r="CB27" s="186">
        <v>4.0109749816153304</v>
      </c>
      <c r="CC27" s="186">
        <v>3.6120488137488</v>
      </c>
      <c r="CD27" s="186">
        <v>4.2645550029594297</v>
      </c>
      <c r="CE27" s="186">
        <v>4.28481575014266</v>
      </c>
      <c r="CF27" s="186">
        <v>5.2405960174123898</v>
      </c>
      <c r="CG27" s="186">
        <v>5.1985216657345203</v>
      </c>
      <c r="CH27" s="186">
        <v>5.0961992009454704</v>
      </c>
      <c r="CI27" s="186">
        <v>6.9048147135337903</v>
      </c>
      <c r="CJ27" s="186">
        <v>4.6789452832499201</v>
      </c>
      <c r="CK27" s="186">
        <v>5.2686805274766098</v>
      </c>
      <c r="CL27" s="186">
        <v>5.6324393991513304</v>
      </c>
      <c r="CM27" s="186">
        <v>6.6406707066577999</v>
      </c>
      <c r="CN27" s="186">
        <v>6.4090226192083799</v>
      </c>
      <c r="CO27" s="186">
        <v>5.2183472461305902</v>
      </c>
      <c r="CP27" s="186">
        <v>6.0314326593362804</v>
      </c>
      <c r="CQ27" s="186">
        <v>5.4810431175629004</v>
      </c>
      <c r="CR27" s="186">
        <v>6.1133022119430498</v>
      </c>
      <c r="CS27" s="186">
        <v>6.3087506680334799</v>
      </c>
      <c r="CT27" s="186">
        <v>5.43591284239168</v>
      </c>
      <c r="CU27" s="186">
        <v>7.8274959141599796</v>
      </c>
      <c r="CV27" s="186">
        <v>5.9394292787752798</v>
      </c>
      <c r="CW27" s="186">
        <v>6.1000064605351101</v>
      </c>
      <c r="CX27" s="186">
        <v>6.6014493300625698</v>
      </c>
      <c r="CY27" s="186">
        <v>6.2548535222161199</v>
      </c>
      <c r="CZ27" s="186">
        <v>5.7958597591769303</v>
      </c>
      <c r="DA27" s="186">
        <v>5.8622765363626197</v>
      </c>
      <c r="DB27" s="186">
        <v>7.4411727320356098</v>
      </c>
      <c r="DC27" s="186">
        <v>6.0858080554732297</v>
      </c>
      <c r="DD27" s="186">
        <v>4.86017941307583</v>
      </c>
      <c r="DE27" s="186">
        <v>5.3669279022118896</v>
      </c>
      <c r="DF27" s="186">
        <v>5.3027191589025504</v>
      </c>
      <c r="DG27" s="186">
        <v>5.87967437273005</v>
      </c>
      <c r="DH27" s="186">
        <v>5.2497116000572897</v>
      </c>
      <c r="DI27" s="186">
        <v>4.4451167655476098</v>
      </c>
      <c r="DJ27" s="186">
        <v>4.9385004966780297</v>
      </c>
      <c r="DK27" s="186">
        <v>4.6728164702490496</v>
      </c>
      <c r="DL27" s="186">
        <v>4.3155444929356204</v>
      </c>
      <c r="DM27" s="186">
        <v>4.4440782063019597</v>
      </c>
      <c r="DN27" s="186">
        <v>4.6674719995139196</v>
      </c>
      <c r="DO27" s="186">
        <v>4.5030910320598698</v>
      </c>
      <c r="DP27" s="186">
        <v>5.4202600942696204</v>
      </c>
      <c r="DQ27" s="186">
        <v>5.1587806386894703</v>
      </c>
      <c r="DR27" s="186">
        <v>4.6292562215987596</v>
      </c>
      <c r="DS27" s="186">
        <v>5.5729403310431396</v>
      </c>
      <c r="DT27" s="186">
        <v>4.4511867727376497</v>
      </c>
      <c r="DU27" s="186">
        <v>4.2512047571979599</v>
      </c>
      <c r="DV27" s="313">
        <f t="shared" si="2"/>
        <v>9.6948283656048986</v>
      </c>
      <c r="DW27" s="313">
        <f t="shared" si="3"/>
        <v>8.7023915299356105</v>
      </c>
      <c r="DX27" s="186">
        <f>SUM(CJ27:CU27)</f>
        <v>71.046043195302005</v>
      </c>
      <c r="DY27" s="186">
        <f>SUM(CV27:DG27)</f>
        <v>71.4903565215578</v>
      </c>
      <c r="DZ27" s="186">
        <f t="shared" si="4"/>
        <v>58.017568348944344</v>
      </c>
      <c r="EA27" s="264"/>
      <c r="EB27" s="264"/>
    </row>
    <row r="28" spans="1:132" s="181" customFormat="1" ht="12.75">
      <c r="A28" s="260" t="str">
        <f>IF(I!$A$1=1,B28,C28)</f>
        <v>Болгарія</v>
      </c>
      <c r="B28" s="254" t="s">
        <v>131</v>
      </c>
      <c r="C28" s="254" t="s">
        <v>222</v>
      </c>
      <c r="D28" s="185">
        <v>5.40218612671957E-2</v>
      </c>
      <c r="E28" s="185">
        <v>0.24304584109920199</v>
      </c>
      <c r="F28" s="185">
        <v>9.0508273485469901E-2</v>
      </c>
      <c r="G28" s="185">
        <v>0.23496714053065301</v>
      </c>
      <c r="H28" s="185">
        <v>0.18164059929179399</v>
      </c>
      <c r="I28" s="185">
        <v>0.15220912115560201</v>
      </c>
      <c r="J28" s="185">
        <v>0.196531143391973</v>
      </c>
      <c r="K28" s="185">
        <v>6.4892390670960198E-2</v>
      </c>
      <c r="L28" s="185">
        <v>0.23148628567378399</v>
      </c>
      <c r="M28" s="185">
        <v>0.12997555267048799</v>
      </c>
      <c r="N28" s="185">
        <v>9.2848798577535599E-2</v>
      </c>
      <c r="O28" s="185">
        <v>0.23634326268787001</v>
      </c>
      <c r="P28" s="255">
        <v>4.2942232338661998E-2</v>
      </c>
      <c r="Q28" s="255">
        <v>0.153928394567378</v>
      </c>
      <c r="R28" s="255">
        <v>5.5412617124753198E-2</v>
      </c>
      <c r="S28" s="255">
        <v>0.20218044993002199</v>
      </c>
      <c r="T28" s="255">
        <v>0.154888878096515</v>
      </c>
      <c r="U28" s="255">
        <v>0.149375795079218</v>
      </c>
      <c r="V28" s="255">
        <v>0.14475120229709801</v>
      </c>
      <c r="W28" s="255">
        <v>0.14862451481535699</v>
      </c>
      <c r="X28" s="255">
        <v>0.203016832897154</v>
      </c>
      <c r="Y28" s="255">
        <v>0.19511963084998701</v>
      </c>
      <c r="Z28" s="255">
        <v>0.124522076964107</v>
      </c>
      <c r="AA28" s="255">
        <v>0.236072882772519</v>
      </c>
      <c r="AB28" s="255">
        <v>0.16851228222630801</v>
      </c>
      <c r="AC28" s="255">
        <v>0.33537093413804703</v>
      </c>
      <c r="AD28" s="255">
        <v>0.247135204106395</v>
      </c>
      <c r="AE28" s="255">
        <v>0.38618846140678498</v>
      </c>
      <c r="AF28" s="255">
        <v>0.43326217314846799</v>
      </c>
      <c r="AG28" s="255">
        <v>0.29314940958527902</v>
      </c>
      <c r="AH28" s="255">
        <v>0.26553062928092502</v>
      </c>
      <c r="AI28" s="255">
        <v>0.412769179891598</v>
      </c>
      <c r="AJ28" s="255">
        <v>0.26835997211444901</v>
      </c>
      <c r="AK28" s="255">
        <v>0.38363909287477399</v>
      </c>
      <c r="AL28" s="255">
        <v>0.62974501484678902</v>
      </c>
      <c r="AM28" s="255">
        <v>0</v>
      </c>
      <c r="AN28" s="255">
        <v>0.47103333799762998</v>
      </c>
      <c r="AO28" s="255">
        <v>0.59390669353912695</v>
      </c>
      <c r="AP28" s="255">
        <v>0.58101494425691302</v>
      </c>
      <c r="AQ28" s="255">
        <v>0.62121936996707405</v>
      </c>
      <c r="AR28" s="255">
        <v>0.61597815519133203</v>
      </c>
      <c r="AS28" s="255">
        <v>0.55704443567095396</v>
      </c>
      <c r="AT28" s="255">
        <v>1.01154750390301</v>
      </c>
      <c r="AU28" s="255">
        <v>0.72215962314576398</v>
      </c>
      <c r="AV28" s="255">
        <v>0.69578569096721399</v>
      </c>
      <c r="AW28" s="255">
        <v>1.24066041821474</v>
      </c>
      <c r="AX28" s="186">
        <v>1.0030647543470801</v>
      </c>
      <c r="AY28" s="186">
        <v>1.0641775908045701</v>
      </c>
      <c r="AZ28" s="186">
        <v>1.1876438594983101</v>
      </c>
      <c r="BA28" s="186">
        <v>1.68457744502074</v>
      </c>
      <c r="BB28" s="186">
        <v>1.3827584860472</v>
      </c>
      <c r="BC28" s="186">
        <v>1.4580645613924601</v>
      </c>
      <c r="BD28" s="186">
        <v>1.9885181199139901</v>
      </c>
      <c r="BE28" s="186">
        <v>1.3748279733441999</v>
      </c>
      <c r="BF28" s="186">
        <v>1.73690151200476</v>
      </c>
      <c r="BG28" s="186">
        <v>1.80077116899903</v>
      </c>
      <c r="BH28" s="186">
        <v>2.1136304657940199</v>
      </c>
      <c r="BI28" s="186">
        <v>2.3604968997315101</v>
      </c>
      <c r="BJ28" s="186">
        <v>2.23154408374528</v>
      </c>
      <c r="BK28" s="186">
        <v>1.8987636540527999</v>
      </c>
      <c r="BL28" s="186">
        <v>1.2698828996493401</v>
      </c>
      <c r="BM28" s="186">
        <v>1.8189514049078199</v>
      </c>
      <c r="BN28" s="186">
        <v>1.9966884804445699</v>
      </c>
      <c r="BO28" s="186">
        <v>1.5167845958162001</v>
      </c>
      <c r="BP28" s="186">
        <v>1.3878372979776801</v>
      </c>
      <c r="BQ28" s="186">
        <v>1.37263815087395</v>
      </c>
      <c r="BR28" s="186">
        <v>1.78955855804079</v>
      </c>
      <c r="BS28" s="186">
        <v>1.60454288687334</v>
      </c>
      <c r="BT28" s="186">
        <v>2.11179225093945</v>
      </c>
      <c r="BU28" s="186">
        <v>2.22021302776503</v>
      </c>
      <c r="BV28" s="186">
        <v>2.1251355327814498</v>
      </c>
      <c r="BW28" s="186">
        <v>3.0239129696809202</v>
      </c>
      <c r="BX28" s="186">
        <v>2.2659043576006899</v>
      </c>
      <c r="BY28" s="186">
        <v>2.1719248831853899</v>
      </c>
      <c r="BZ28" s="186">
        <v>2.7671563820342802</v>
      </c>
      <c r="CA28" s="186">
        <v>2.2960892939626998</v>
      </c>
      <c r="CB28" s="186">
        <v>2.7094326104063402</v>
      </c>
      <c r="CC28" s="186">
        <v>2.3835829806298801</v>
      </c>
      <c r="CD28" s="186">
        <v>3.05443228712305</v>
      </c>
      <c r="CE28" s="186">
        <v>2.90415968684573</v>
      </c>
      <c r="CF28" s="186">
        <v>3.1710475391011301</v>
      </c>
      <c r="CG28" s="186">
        <v>3.1401460423404899</v>
      </c>
      <c r="CH28" s="186">
        <v>3.4898458817488098</v>
      </c>
      <c r="CI28" s="186">
        <v>4.46419342972872</v>
      </c>
      <c r="CJ28" s="186">
        <v>3.4283292881844201</v>
      </c>
      <c r="CK28" s="186">
        <v>3.4613593062799399</v>
      </c>
      <c r="CL28" s="186">
        <v>2.21919156518585</v>
      </c>
      <c r="CM28" s="186">
        <v>2.3546868872391502</v>
      </c>
      <c r="CN28" s="186">
        <v>2.75425959127731</v>
      </c>
      <c r="CO28" s="186">
        <v>2.4201914233658601</v>
      </c>
      <c r="CP28" s="186">
        <v>2.4283881939968199</v>
      </c>
      <c r="CQ28" s="186">
        <v>2.0585262060867699</v>
      </c>
      <c r="CR28" s="186">
        <v>1.9264196139924901</v>
      </c>
      <c r="CS28" s="186">
        <v>1.9790516290798501</v>
      </c>
      <c r="CT28" s="186">
        <v>2.0491306039861499</v>
      </c>
      <c r="CU28" s="186">
        <v>3.2669393668810098</v>
      </c>
      <c r="CV28" s="186">
        <v>1.5188995646466801</v>
      </c>
      <c r="CW28" s="186">
        <v>2.51080607557958</v>
      </c>
      <c r="CX28" s="186">
        <v>2.4277856288474702</v>
      </c>
      <c r="CY28" s="186">
        <v>2.1544434912171702</v>
      </c>
      <c r="CZ28" s="186">
        <v>2.47874037453873</v>
      </c>
      <c r="DA28" s="186">
        <v>2.8610307623583502</v>
      </c>
      <c r="DB28" s="186">
        <v>2.9262301781133702</v>
      </c>
      <c r="DC28" s="186">
        <v>3.29067028320376</v>
      </c>
      <c r="DD28" s="186">
        <v>1.97899637864809</v>
      </c>
      <c r="DE28" s="186">
        <v>3.0856550348746201</v>
      </c>
      <c r="DF28" s="186">
        <v>3.2242156180838899</v>
      </c>
      <c r="DG28" s="186">
        <v>3.6400383419859801</v>
      </c>
      <c r="DH28" s="186">
        <v>2.2257582047086002</v>
      </c>
      <c r="DI28" s="186">
        <v>3.3306858207075201</v>
      </c>
      <c r="DJ28" s="186">
        <v>2.4351723451904101</v>
      </c>
      <c r="DK28" s="186">
        <v>3.1760334250028399</v>
      </c>
      <c r="DL28" s="186">
        <v>3.4506581847616</v>
      </c>
      <c r="DM28" s="186">
        <v>2.7535010008818599</v>
      </c>
      <c r="DN28" s="186">
        <v>3.52114440322568</v>
      </c>
      <c r="DO28" s="186">
        <v>3.3038506496680302</v>
      </c>
      <c r="DP28" s="186">
        <v>3.2475055003774802</v>
      </c>
      <c r="DQ28" s="186">
        <v>3.7771341096702602</v>
      </c>
      <c r="DR28" s="186">
        <v>3.8549313597005499</v>
      </c>
      <c r="DS28" s="186">
        <v>5.10837683198279</v>
      </c>
      <c r="DT28" s="186">
        <v>3.3192165509490699</v>
      </c>
      <c r="DU28" s="186">
        <v>3.3338935047926799</v>
      </c>
      <c r="DV28" s="313">
        <f t="shared" si="2"/>
        <v>5.5564440254161198</v>
      </c>
      <c r="DW28" s="313">
        <f t="shared" si="3"/>
        <v>6.6531100557417497</v>
      </c>
      <c r="DX28" s="186">
        <f t="shared" si="0"/>
        <v>30.346473675555622</v>
      </c>
      <c r="DY28" s="186">
        <f t="shared" si="1"/>
        <v>32.097511732097693</v>
      </c>
      <c r="DZ28" s="186">
        <f t="shared" si="4"/>
        <v>40.184751835877613</v>
      </c>
      <c r="EA28" s="264"/>
      <c r="EB28" s="264"/>
    </row>
    <row r="29" spans="1:132" s="181" customFormat="1" ht="12.75">
      <c r="A29" s="260" t="str">
        <f>IF(I!$A$1=1,B29,C29)</f>
        <v>Корея (Республіка)</v>
      </c>
      <c r="B29" s="254" t="s">
        <v>129</v>
      </c>
      <c r="C29" s="254" t="s">
        <v>220</v>
      </c>
      <c r="D29" s="185">
        <v>8.2060960000000005</v>
      </c>
      <c r="E29" s="185">
        <v>0.23938400000000001</v>
      </c>
      <c r="F29" s="185">
        <v>4.6467010000000002</v>
      </c>
      <c r="G29" s="185">
        <v>4.1894640000000001</v>
      </c>
      <c r="H29" s="185">
        <v>3.7850318237968601</v>
      </c>
      <c r="I29" s="185">
        <v>3.0363570000000002</v>
      </c>
      <c r="J29" s="185">
        <v>2.5105849999999998</v>
      </c>
      <c r="K29" s="185">
        <v>3.335553</v>
      </c>
      <c r="L29" s="185">
        <v>3.1914280000000002</v>
      </c>
      <c r="M29" s="185">
        <v>3.5910184684250899</v>
      </c>
      <c r="N29" s="185">
        <v>3.2789280000000001</v>
      </c>
      <c r="O29" s="185">
        <v>3.1798489999999999</v>
      </c>
      <c r="P29" s="255">
        <v>3.1214756408900102</v>
      </c>
      <c r="Q29" s="255">
        <v>2.5807056899999998</v>
      </c>
      <c r="R29" s="255">
        <v>2.8238767320750799</v>
      </c>
      <c r="S29" s="255">
        <v>2.9654731499999998</v>
      </c>
      <c r="T29" s="255">
        <v>2.92464747</v>
      </c>
      <c r="U29" s="255">
        <v>2.74745901</v>
      </c>
      <c r="V29" s="255">
        <v>2.6016721999999999</v>
      </c>
      <c r="W29" s="255">
        <v>2.2832885259466802</v>
      </c>
      <c r="X29" s="255">
        <v>2.90832756</v>
      </c>
      <c r="Y29" s="255">
        <v>2.78263155230397</v>
      </c>
      <c r="Z29" s="255">
        <v>0.12297697</v>
      </c>
      <c r="AA29" s="255">
        <v>2.5816276399999998</v>
      </c>
      <c r="AB29" s="255">
        <v>2.1837847899999998</v>
      </c>
      <c r="AC29" s="255">
        <v>2.2315484300000001</v>
      </c>
      <c r="AD29" s="255">
        <v>2.3730472300000001</v>
      </c>
      <c r="AE29" s="255">
        <v>2.61225554</v>
      </c>
      <c r="AF29" s="255">
        <v>2.7046235200000002</v>
      </c>
      <c r="AG29" s="255">
        <v>2.55561551</v>
      </c>
      <c r="AH29" s="255">
        <v>2.60750028</v>
      </c>
      <c r="AI29" s="255">
        <v>2.3324335600000001</v>
      </c>
      <c r="AJ29" s="255">
        <v>2.9553561699999999</v>
      </c>
      <c r="AK29" s="255">
        <v>2.8084605135405298</v>
      </c>
      <c r="AL29" s="255">
        <v>2.7615256045454899</v>
      </c>
      <c r="AM29" s="255">
        <v>2</v>
      </c>
      <c r="AN29" s="255">
        <v>2.87271397</v>
      </c>
      <c r="AO29" s="255">
        <v>2.5534988699999999</v>
      </c>
      <c r="AP29" s="255">
        <v>2.75813526</v>
      </c>
      <c r="AQ29" s="255">
        <v>2.81139816092707</v>
      </c>
      <c r="AR29" s="255">
        <v>2.9338540145318901</v>
      </c>
      <c r="AS29" s="255">
        <v>2.7543934000000001</v>
      </c>
      <c r="AT29" s="255">
        <v>2.7975567200000002</v>
      </c>
      <c r="AU29" s="255">
        <v>2.7749286199999998</v>
      </c>
      <c r="AV29" s="255">
        <v>2.8069791199999998</v>
      </c>
      <c r="AW29" s="255">
        <v>2.78331324555309</v>
      </c>
      <c r="AX29" s="186">
        <v>2.8077599051225</v>
      </c>
      <c r="AY29" s="186">
        <v>2.7608394862511498</v>
      </c>
      <c r="AZ29" s="186">
        <v>2.9891112820663399</v>
      </c>
      <c r="BA29" s="186">
        <v>2.8592243853253598</v>
      </c>
      <c r="BB29" s="186">
        <v>3.1226134438818498</v>
      </c>
      <c r="BC29" s="186">
        <v>3.0921960624476199</v>
      </c>
      <c r="BD29" s="186">
        <v>3.1278510445380601</v>
      </c>
      <c r="BE29" s="186">
        <v>3.0314440803432801</v>
      </c>
      <c r="BF29" s="186">
        <v>3.5966040682918501</v>
      </c>
      <c r="BG29" s="186">
        <v>3.5046735610091302</v>
      </c>
      <c r="BH29" s="186">
        <v>3.2466050114304599</v>
      </c>
      <c r="BI29" s="186">
        <v>3.1596310661465901</v>
      </c>
      <c r="BJ29" s="186">
        <v>3.3213054299356899</v>
      </c>
      <c r="BK29" s="186">
        <v>2.87250350760893</v>
      </c>
      <c r="BL29" s="186">
        <v>3.3109112600000001</v>
      </c>
      <c r="BM29" s="186">
        <v>2.7943817648485201</v>
      </c>
      <c r="BN29" s="186">
        <v>2.90149966707133</v>
      </c>
      <c r="BO29" s="186">
        <v>2.8795029592389199</v>
      </c>
      <c r="BP29" s="186">
        <v>2.9846067371143898</v>
      </c>
      <c r="BQ29" s="186">
        <v>2.7043472430533102</v>
      </c>
      <c r="BR29" s="186">
        <v>2.96099412175974</v>
      </c>
      <c r="BS29" s="186">
        <v>2.6597988009942002</v>
      </c>
      <c r="BT29" s="186">
        <v>2.79123601</v>
      </c>
      <c r="BU29" s="186">
        <v>2.77218397756122</v>
      </c>
      <c r="BV29" s="186">
        <v>2.7098481799999998</v>
      </c>
      <c r="BW29" s="186">
        <v>2.9359778329594501</v>
      </c>
      <c r="BX29" s="186">
        <v>2.8567873432612299</v>
      </c>
      <c r="BY29" s="186">
        <v>2.61272144768028</v>
      </c>
      <c r="BZ29" s="186">
        <v>2.8853684047498098</v>
      </c>
      <c r="CA29" s="186">
        <v>3.0177085858091299</v>
      </c>
      <c r="CB29" s="186">
        <v>3.02703694306439</v>
      </c>
      <c r="CC29" s="186">
        <v>2.9602310392789</v>
      </c>
      <c r="CD29" s="186">
        <v>2.9479521722544901</v>
      </c>
      <c r="CE29" s="186">
        <v>3.2338339622585002</v>
      </c>
      <c r="CF29" s="186">
        <v>2.8951511983481901</v>
      </c>
      <c r="CG29" s="186">
        <v>3.0203139960984502</v>
      </c>
      <c r="CH29" s="186">
        <v>2.9452186500000002</v>
      </c>
      <c r="CI29" s="186">
        <v>4.19879754713065</v>
      </c>
      <c r="CJ29" s="186">
        <v>3.0779175502835701</v>
      </c>
      <c r="CK29" s="186">
        <v>2.8564195805710502</v>
      </c>
      <c r="CL29" s="186">
        <v>2.6277981000000001</v>
      </c>
      <c r="CM29" s="186">
        <v>5.2919926778795796</v>
      </c>
      <c r="CN29" s="186">
        <v>2.07332878365363</v>
      </c>
      <c r="CO29" s="186">
        <v>2.3023576800000001</v>
      </c>
      <c r="CP29" s="186">
        <v>2.8825134782388599</v>
      </c>
      <c r="CQ29" s="186">
        <v>2.7379316469998298</v>
      </c>
      <c r="CR29" s="186">
        <v>2.6871197294531801</v>
      </c>
      <c r="CS29" s="186">
        <v>2.4931517859991001</v>
      </c>
      <c r="CT29" s="186">
        <v>2.5787968610271701</v>
      </c>
      <c r="CU29" s="186">
        <v>2.8469780400000002</v>
      </c>
      <c r="CV29" s="186">
        <v>3.4132623113221299</v>
      </c>
      <c r="CW29" s="186">
        <v>2.4713946406590699</v>
      </c>
      <c r="CX29" s="186">
        <v>2.7444313400000002</v>
      </c>
      <c r="CY29" s="186">
        <v>2.7626988799999999</v>
      </c>
      <c r="CZ29" s="186">
        <v>3.6434691300000002</v>
      </c>
      <c r="DA29" s="186">
        <v>3.1035692465574298</v>
      </c>
      <c r="DB29" s="186">
        <v>3.01482290153848</v>
      </c>
      <c r="DC29" s="186">
        <v>2.8054421600000001</v>
      </c>
      <c r="DD29" s="186">
        <v>3.1975714700000002</v>
      </c>
      <c r="DE29" s="186">
        <v>2.7742809799999999</v>
      </c>
      <c r="DF29" s="186">
        <v>2.8357471799999998</v>
      </c>
      <c r="DG29" s="186">
        <v>2.8839661599999999</v>
      </c>
      <c r="DH29" s="186">
        <v>3.2938454737120599</v>
      </c>
      <c r="DI29" s="186">
        <v>2.4888362599999998</v>
      </c>
      <c r="DJ29" s="186">
        <v>2.63735074</v>
      </c>
      <c r="DK29" s="186">
        <v>3.4988472796617298</v>
      </c>
      <c r="DL29" s="186">
        <v>3.0412052200000002</v>
      </c>
      <c r="DM29" s="186">
        <v>2.9055802900000001</v>
      </c>
      <c r="DN29" s="186">
        <v>3.1693147767235499</v>
      </c>
      <c r="DO29" s="186">
        <v>3.0528515500000002</v>
      </c>
      <c r="DP29" s="186">
        <v>2.9706769500000001</v>
      </c>
      <c r="DQ29" s="186">
        <v>2.9913782100000001</v>
      </c>
      <c r="DR29" s="186">
        <v>3.0901287599999998</v>
      </c>
      <c r="DS29" s="186">
        <v>2.7362369100000001</v>
      </c>
      <c r="DT29" s="186">
        <v>3.6981126392182202</v>
      </c>
      <c r="DU29" s="186">
        <v>2.7435147195397902</v>
      </c>
      <c r="DV29" s="313">
        <f t="shared" si="2"/>
        <v>5.7826817337120602</v>
      </c>
      <c r="DW29" s="313">
        <f t="shared" si="3"/>
        <v>6.4416273587580104</v>
      </c>
      <c r="DX29" s="186">
        <f t="shared" si="0"/>
        <v>34.456305914105968</v>
      </c>
      <c r="DY29" s="186">
        <f t="shared" si="1"/>
        <v>35.650656400077111</v>
      </c>
      <c r="DZ29" s="186">
        <f t="shared" si="4"/>
        <v>35.876252420097344</v>
      </c>
      <c r="EA29" s="264"/>
      <c r="EB29" s="264"/>
    </row>
    <row r="30" spans="1:132" s="181" customFormat="1" ht="12.75">
      <c r="A30" s="260" t="str">
        <f>IF(I!$A$1=1,B30,C30)</f>
        <v>Бельгія</v>
      </c>
      <c r="B30" s="254" t="s">
        <v>124</v>
      </c>
      <c r="C30" s="254" t="s">
        <v>215</v>
      </c>
      <c r="D30" s="185">
        <v>0.45777254137684598</v>
      </c>
      <c r="E30" s="185">
        <v>1.05951243817318</v>
      </c>
      <c r="F30" s="185">
        <v>1.1721790838439099</v>
      </c>
      <c r="G30" s="185">
        <v>1.76387225470839</v>
      </c>
      <c r="H30" s="185">
        <v>0.57305479851936802</v>
      </c>
      <c r="I30" s="185">
        <v>1.20736768305492</v>
      </c>
      <c r="J30" s="185">
        <v>1.11852969218323</v>
      </c>
      <c r="K30" s="185">
        <v>0.95140544481870903</v>
      </c>
      <c r="L30" s="185">
        <v>1.0175300816361601</v>
      </c>
      <c r="M30" s="185">
        <v>1.3884351200259899</v>
      </c>
      <c r="N30" s="185">
        <v>1.0202584222890301</v>
      </c>
      <c r="O30" s="185">
        <v>1.90335059783425</v>
      </c>
      <c r="P30" s="255">
        <v>0.47108967117261602</v>
      </c>
      <c r="Q30" s="255">
        <v>1.43317456929419</v>
      </c>
      <c r="R30" s="255">
        <v>1.4648992957198299</v>
      </c>
      <c r="S30" s="255">
        <v>1.84218183960779</v>
      </c>
      <c r="T30" s="255">
        <v>0.83876461285126602</v>
      </c>
      <c r="U30" s="255">
        <v>2.0933185843198499</v>
      </c>
      <c r="V30" s="255">
        <v>0.67771903745572903</v>
      </c>
      <c r="W30" s="255">
        <v>2.35975274371315</v>
      </c>
      <c r="X30" s="255">
        <v>0.62309899793186696</v>
      </c>
      <c r="Y30" s="255">
        <v>1.00074094701434</v>
      </c>
      <c r="Z30" s="255">
        <v>1.1253110190268301</v>
      </c>
      <c r="AA30" s="255">
        <v>1.87656974423141</v>
      </c>
      <c r="AB30" s="255">
        <v>0.62313865952681502</v>
      </c>
      <c r="AC30" s="255">
        <v>1.1040772701845201</v>
      </c>
      <c r="AD30" s="255">
        <v>1.3161182332461601</v>
      </c>
      <c r="AE30" s="255">
        <v>2.0930450707547301</v>
      </c>
      <c r="AF30" s="255">
        <v>1.3052392009955001</v>
      </c>
      <c r="AG30" s="255">
        <v>0.83912629522947801</v>
      </c>
      <c r="AH30" s="255">
        <v>1.25324203284865</v>
      </c>
      <c r="AI30" s="255">
        <v>2.3359415957616601</v>
      </c>
      <c r="AJ30" s="255">
        <v>0.65281861635416905</v>
      </c>
      <c r="AK30" s="255">
        <v>1.39992995826975</v>
      </c>
      <c r="AL30" s="255">
        <v>2.1545152669816101</v>
      </c>
      <c r="AM30" s="255">
        <v>1</v>
      </c>
      <c r="AN30" s="255">
        <v>0.38252188634099399</v>
      </c>
      <c r="AO30" s="255">
        <v>1.3912591224024999</v>
      </c>
      <c r="AP30" s="255">
        <v>1.64380940817569</v>
      </c>
      <c r="AQ30" s="255">
        <v>2.3884240089119699</v>
      </c>
      <c r="AR30" s="255">
        <v>0.98972611283835199</v>
      </c>
      <c r="AS30" s="255">
        <v>1.7206184659621899</v>
      </c>
      <c r="AT30" s="255">
        <v>1.7353719624272399</v>
      </c>
      <c r="AU30" s="255">
        <v>1.80379206173288</v>
      </c>
      <c r="AV30" s="255">
        <v>1.66889746059889</v>
      </c>
      <c r="AW30" s="255">
        <v>1.69468143329475</v>
      </c>
      <c r="AX30" s="186">
        <v>2.0107110575538898</v>
      </c>
      <c r="AY30" s="186">
        <v>2.2225410125718001</v>
      </c>
      <c r="AZ30" s="186">
        <v>0.91792906723884804</v>
      </c>
      <c r="BA30" s="186">
        <v>2.0629376289688199</v>
      </c>
      <c r="BB30" s="186">
        <v>2.0716971971420901</v>
      </c>
      <c r="BC30" s="186">
        <v>2.9392634206180399</v>
      </c>
      <c r="BD30" s="186">
        <v>1.09285485619531</v>
      </c>
      <c r="BE30" s="186">
        <v>2.0162281586546702</v>
      </c>
      <c r="BF30" s="186">
        <v>2.2216302674693802</v>
      </c>
      <c r="BG30" s="186">
        <v>2.1315323747718602</v>
      </c>
      <c r="BH30" s="186">
        <v>2.41143205016024</v>
      </c>
      <c r="BI30" s="186">
        <v>2.64362188086649</v>
      </c>
      <c r="BJ30" s="186">
        <v>2.8142476192286301</v>
      </c>
      <c r="BK30" s="186">
        <v>4.65595004212887</v>
      </c>
      <c r="BL30" s="186">
        <v>1.8992685479684299</v>
      </c>
      <c r="BM30" s="186">
        <v>3.1041362807294202</v>
      </c>
      <c r="BN30" s="186">
        <v>3.6536106368634602</v>
      </c>
      <c r="BO30" s="186">
        <v>3.7531305560149302</v>
      </c>
      <c r="BP30" s="186">
        <v>3.7100431405652698</v>
      </c>
      <c r="BQ30" s="186">
        <v>3.4243049695349801</v>
      </c>
      <c r="BR30" s="186">
        <v>4.1159080765296796</v>
      </c>
      <c r="BS30" s="186">
        <v>3.8953116325515</v>
      </c>
      <c r="BT30" s="186">
        <v>3.95914736676795</v>
      </c>
      <c r="BU30" s="186">
        <v>4.2108674497710297</v>
      </c>
      <c r="BV30" s="186">
        <v>4.4079591408555698</v>
      </c>
      <c r="BW30" s="186">
        <v>6.6094928522023704</v>
      </c>
      <c r="BX30" s="186">
        <v>3.1179634425954199</v>
      </c>
      <c r="BY30" s="186">
        <v>4.50098796325815</v>
      </c>
      <c r="BZ30" s="186">
        <v>4.3549874104840596</v>
      </c>
      <c r="CA30" s="186">
        <v>4.8010363436248404</v>
      </c>
      <c r="CB30" s="186">
        <v>4.7141034945200904</v>
      </c>
      <c r="CC30" s="186">
        <v>4.4715972960537096</v>
      </c>
      <c r="CD30" s="186">
        <v>4.5320366223040196</v>
      </c>
      <c r="CE30" s="186">
        <v>4.5185795548716001</v>
      </c>
      <c r="CF30" s="186">
        <v>4.8918503914937999</v>
      </c>
      <c r="CG30" s="186">
        <v>4.9800363915084596</v>
      </c>
      <c r="CH30" s="186">
        <v>5.7908846042617599</v>
      </c>
      <c r="CI30" s="186">
        <v>11.118220879017899</v>
      </c>
      <c r="CJ30" s="186">
        <v>2.67704303024261</v>
      </c>
      <c r="CK30" s="186">
        <v>4.6440932002378901</v>
      </c>
      <c r="CL30" s="186">
        <v>5.0154230016102801</v>
      </c>
      <c r="CM30" s="186">
        <v>4.3739064123395099</v>
      </c>
      <c r="CN30" s="186">
        <v>4.8936078087824697</v>
      </c>
      <c r="CO30" s="186">
        <v>5.6747631600101203</v>
      </c>
      <c r="CP30" s="186">
        <v>3.7680475100639899</v>
      </c>
      <c r="CQ30" s="186">
        <v>4.81509013758855</v>
      </c>
      <c r="CR30" s="186">
        <v>4.8794726068432199</v>
      </c>
      <c r="CS30" s="186">
        <v>3.6054835943761101</v>
      </c>
      <c r="CT30" s="186">
        <v>5.2621351075653804</v>
      </c>
      <c r="CU30" s="186">
        <v>6.5921751417502099</v>
      </c>
      <c r="CV30" s="186">
        <v>3.7527704653836098</v>
      </c>
      <c r="CW30" s="186">
        <v>4.5054171377442902</v>
      </c>
      <c r="CX30" s="186">
        <v>4.0342789445038703</v>
      </c>
      <c r="CY30" s="186">
        <v>4.8853253397887899</v>
      </c>
      <c r="CZ30" s="186">
        <v>4.9535240837923897</v>
      </c>
      <c r="DA30" s="186">
        <v>5.1361335878461398</v>
      </c>
      <c r="DB30" s="186">
        <v>5.5878086196745098</v>
      </c>
      <c r="DC30" s="186">
        <v>3.5839380560296599</v>
      </c>
      <c r="DD30" s="186">
        <v>3.8961313969437898</v>
      </c>
      <c r="DE30" s="186">
        <v>3.7608936827458899</v>
      </c>
      <c r="DF30" s="186">
        <v>3.8566277654770502</v>
      </c>
      <c r="DG30" s="186">
        <v>5.1258320386611302</v>
      </c>
      <c r="DH30" s="186">
        <v>2.2782161614708998</v>
      </c>
      <c r="DI30" s="186">
        <v>3.87918859380301</v>
      </c>
      <c r="DJ30" s="186">
        <v>4.7430678057458504</v>
      </c>
      <c r="DK30" s="186">
        <v>3.7213954387669501</v>
      </c>
      <c r="DL30" s="186">
        <v>4.0062446951751296</v>
      </c>
      <c r="DM30" s="186">
        <v>3.5837729056282202</v>
      </c>
      <c r="DN30" s="186">
        <v>3.5988175349822602</v>
      </c>
      <c r="DO30" s="186">
        <v>3.7300435870657198</v>
      </c>
      <c r="DP30" s="186">
        <v>3.39202619125725</v>
      </c>
      <c r="DQ30" s="186">
        <v>3.9635092428044501</v>
      </c>
      <c r="DR30" s="186">
        <v>3.83037060549186</v>
      </c>
      <c r="DS30" s="186">
        <v>5.3568876523768898</v>
      </c>
      <c r="DT30" s="186">
        <v>2.9046266359290702</v>
      </c>
      <c r="DU30" s="186">
        <v>3.5206608623779498</v>
      </c>
      <c r="DV30" s="313">
        <f t="shared" si="2"/>
        <v>6.1574047552739097</v>
      </c>
      <c r="DW30" s="313">
        <f t="shared" si="3"/>
        <v>6.4252874983070196</v>
      </c>
      <c r="DX30" s="186">
        <f t="shared" si="0"/>
        <v>56.201240711410342</v>
      </c>
      <c r="DY30" s="186">
        <f t="shared" si="1"/>
        <v>53.078681118591113</v>
      </c>
      <c r="DZ30" s="186">
        <f t="shared" si="4"/>
        <v>46.083540414568489</v>
      </c>
      <c r="EA30" s="264"/>
      <c r="EB30" s="264"/>
    </row>
    <row r="31" spans="1:132" s="181" customFormat="1" ht="12.75">
      <c r="A31" s="260" t="str">
        <f>IF(I!$A$1=1,B31,C31)</f>
        <v>Чехія</v>
      </c>
      <c r="B31" s="254" t="s">
        <v>130</v>
      </c>
      <c r="C31" s="254" t="s">
        <v>221</v>
      </c>
      <c r="D31" s="185">
        <v>0.31964822595254599</v>
      </c>
      <c r="E31" s="185">
        <v>0.15910865250214001</v>
      </c>
      <c r="F31" s="185">
        <v>0.23205518456119301</v>
      </c>
      <c r="G31" s="185">
        <v>0.23794303644732001</v>
      </c>
      <c r="H31" s="185">
        <v>0.42261132424765002</v>
      </c>
      <c r="I31" s="185">
        <v>0.188159775563463</v>
      </c>
      <c r="J31" s="185">
        <v>0.23668239280511899</v>
      </c>
      <c r="K31" s="185">
        <v>0.18989778426756601</v>
      </c>
      <c r="L31" s="185">
        <v>0.181826722924119</v>
      </c>
      <c r="M31" s="185">
        <v>0.256462925686821</v>
      </c>
      <c r="N31" s="185">
        <v>0.27962312741973</v>
      </c>
      <c r="O31" s="185">
        <v>0.332062310800811</v>
      </c>
      <c r="P31" s="255">
        <v>0.160779836962955</v>
      </c>
      <c r="Q31" s="255">
        <v>0.18211527354513701</v>
      </c>
      <c r="R31" s="255">
        <v>0.35685350266752403</v>
      </c>
      <c r="S31" s="255">
        <v>0.23869731267518199</v>
      </c>
      <c r="T31" s="255">
        <v>0.22841760550562501</v>
      </c>
      <c r="U31" s="255">
        <v>0.34023765708662101</v>
      </c>
      <c r="V31" s="255">
        <v>0.257742814129436</v>
      </c>
      <c r="W31" s="255">
        <v>0.271175629117066</v>
      </c>
      <c r="X31" s="255">
        <v>0.264096694612028</v>
      </c>
      <c r="Y31" s="255">
        <v>0.29960717095959</v>
      </c>
      <c r="Z31" s="255">
        <v>0.257029400285265</v>
      </c>
      <c r="AA31" s="255">
        <v>0.61922772686635397</v>
      </c>
      <c r="AB31" s="255">
        <v>0.224417109880481</v>
      </c>
      <c r="AC31" s="255">
        <v>0.41239864212318</v>
      </c>
      <c r="AD31" s="255">
        <v>0.47591509587861502</v>
      </c>
      <c r="AE31" s="255">
        <v>1.04274360628463</v>
      </c>
      <c r="AF31" s="255">
        <v>0.47922682961632102</v>
      </c>
      <c r="AG31" s="255">
        <v>0.68940030343880099</v>
      </c>
      <c r="AH31" s="255">
        <v>0.52702861831959702</v>
      </c>
      <c r="AI31" s="255">
        <v>0.52747547990754096</v>
      </c>
      <c r="AJ31" s="255">
        <v>1.2363677866632701</v>
      </c>
      <c r="AK31" s="255">
        <v>0.65362248794452504</v>
      </c>
      <c r="AL31" s="255">
        <v>1.0677001323578801</v>
      </c>
      <c r="AM31" s="255">
        <v>1.2660872959328699</v>
      </c>
      <c r="AN31" s="255">
        <v>0.70161694203846203</v>
      </c>
      <c r="AO31" s="255">
        <v>0.89469545116708105</v>
      </c>
      <c r="AP31" s="255">
        <v>1.0351511652705101</v>
      </c>
      <c r="AQ31" s="255">
        <v>1.39011495402722</v>
      </c>
      <c r="AR31" s="255">
        <v>1.32047030720791</v>
      </c>
      <c r="AS31" s="255">
        <v>2.2213859518232</v>
      </c>
      <c r="AT31" s="255">
        <v>2.6413425195557698</v>
      </c>
      <c r="AU31" s="255">
        <v>3.3068659881827802</v>
      </c>
      <c r="AV31" s="255">
        <v>1.7319776229500301</v>
      </c>
      <c r="AW31" s="255">
        <v>2.5410737521919802</v>
      </c>
      <c r="AX31" s="186">
        <v>2.31250672576784</v>
      </c>
      <c r="AY31" s="186">
        <v>2.4336843575231799</v>
      </c>
      <c r="AZ31" s="186">
        <v>2.0423334472684598</v>
      </c>
      <c r="BA31" s="186">
        <v>2.2410312694607999</v>
      </c>
      <c r="BB31" s="186">
        <v>2.49601739538944</v>
      </c>
      <c r="BC31" s="186">
        <v>2.0698476331564599</v>
      </c>
      <c r="BD31" s="186">
        <v>2.5943792451607601</v>
      </c>
      <c r="BE31" s="186">
        <v>2.7760975997280699</v>
      </c>
      <c r="BF31" s="186">
        <v>2.9889360947655699</v>
      </c>
      <c r="BG31" s="186">
        <v>2.8301267100829501</v>
      </c>
      <c r="BH31" s="186">
        <v>3.3963131490004401</v>
      </c>
      <c r="BI31" s="186">
        <v>4.4651342939729997</v>
      </c>
      <c r="BJ31" s="186">
        <v>3.2345752541741</v>
      </c>
      <c r="BK31" s="186">
        <v>4.4753724960338799</v>
      </c>
      <c r="BL31" s="186">
        <v>3.75817314885566</v>
      </c>
      <c r="BM31" s="186">
        <v>3.6096796818250301</v>
      </c>
      <c r="BN31" s="186">
        <v>3.8672710717988301</v>
      </c>
      <c r="BO31" s="186">
        <v>3.5791835670336298</v>
      </c>
      <c r="BP31" s="186">
        <v>2.8238194839017901</v>
      </c>
      <c r="BQ31" s="186">
        <v>2.1136208919031798</v>
      </c>
      <c r="BR31" s="186">
        <v>2.7093408260229999</v>
      </c>
      <c r="BS31" s="186">
        <v>2.44573499095595</v>
      </c>
      <c r="BT31" s="186">
        <v>2.4300306895224599</v>
      </c>
      <c r="BU31" s="186">
        <v>2.6194131391623201</v>
      </c>
      <c r="BV31" s="186">
        <v>2.5317392194817501</v>
      </c>
      <c r="BW31" s="186">
        <v>3.6350775430134501</v>
      </c>
      <c r="BX31" s="186">
        <v>2.5406960609459701</v>
      </c>
      <c r="BY31" s="186">
        <v>2.7162971714588098</v>
      </c>
      <c r="BZ31" s="186">
        <v>3.2603069483357601</v>
      </c>
      <c r="CA31" s="186">
        <v>3.70766790171065</v>
      </c>
      <c r="CB31" s="186">
        <v>2.8612899324994499</v>
      </c>
      <c r="CC31" s="186">
        <v>2.9315645634446299</v>
      </c>
      <c r="CD31" s="186">
        <v>3.3192335006458999</v>
      </c>
      <c r="CE31" s="186">
        <v>3.3749247053237501</v>
      </c>
      <c r="CF31" s="186">
        <v>3.3890208379670299</v>
      </c>
      <c r="CG31" s="186">
        <v>3.79295979284983</v>
      </c>
      <c r="CH31" s="186">
        <v>4.4883518824620801</v>
      </c>
      <c r="CI31" s="186">
        <v>5.4567347420975398</v>
      </c>
      <c r="CJ31" s="186">
        <v>3.0067704360937402</v>
      </c>
      <c r="CK31" s="186">
        <v>3.5136038069836601</v>
      </c>
      <c r="CL31" s="186">
        <v>2.0509949118255402</v>
      </c>
      <c r="CM31" s="186">
        <v>3.2300717757530699</v>
      </c>
      <c r="CN31" s="186">
        <v>2.2969089598436301</v>
      </c>
      <c r="CO31" s="186">
        <v>2.2564755155478702</v>
      </c>
      <c r="CP31" s="186">
        <v>2.43893763396435</v>
      </c>
      <c r="CQ31" s="186">
        <v>2.4471486225610799</v>
      </c>
      <c r="CR31" s="186">
        <v>2.5295626978108601</v>
      </c>
      <c r="CS31" s="186">
        <v>3.0584986015935098</v>
      </c>
      <c r="CT31" s="186">
        <v>2.53021479528309</v>
      </c>
      <c r="CU31" s="186">
        <v>2.9771343095965399</v>
      </c>
      <c r="CV31" s="186">
        <v>2.7384443356690098</v>
      </c>
      <c r="CW31" s="186">
        <v>2.4583325824213298</v>
      </c>
      <c r="CX31" s="186">
        <v>2.5097557002188902</v>
      </c>
      <c r="CY31" s="186">
        <v>2.5282333163384698</v>
      </c>
      <c r="CZ31" s="186">
        <v>2.7574833281769702</v>
      </c>
      <c r="DA31" s="186">
        <v>2.78540063702104</v>
      </c>
      <c r="DB31" s="186">
        <v>2.4041959260065</v>
      </c>
      <c r="DC31" s="186">
        <v>2.6811543223604701</v>
      </c>
      <c r="DD31" s="186">
        <v>4.7161281994803801</v>
      </c>
      <c r="DE31" s="186">
        <v>2.4493275788620998</v>
      </c>
      <c r="DF31" s="186">
        <v>2.6771732065548299</v>
      </c>
      <c r="DG31" s="186">
        <v>2.9586874019555198</v>
      </c>
      <c r="DH31" s="186">
        <v>2.7556624666053602</v>
      </c>
      <c r="DI31" s="186">
        <v>2.60183132835812</v>
      </c>
      <c r="DJ31" s="186">
        <v>2.60191605628575</v>
      </c>
      <c r="DK31" s="186">
        <v>3.0390243274350799</v>
      </c>
      <c r="DL31" s="186">
        <v>2.7245398403123202</v>
      </c>
      <c r="DM31" s="186">
        <v>2.5585326713548402</v>
      </c>
      <c r="DN31" s="186">
        <v>2.95159448406767</v>
      </c>
      <c r="DO31" s="186">
        <v>3.1998828857566699</v>
      </c>
      <c r="DP31" s="186">
        <v>3.0941716234514498</v>
      </c>
      <c r="DQ31" s="186">
        <v>2.64483841736542</v>
      </c>
      <c r="DR31" s="186">
        <v>2.7247975072100998</v>
      </c>
      <c r="DS31" s="186">
        <v>3.6279722163664898</v>
      </c>
      <c r="DT31" s="186">
        <v>2.9736321162485799</v>
      </c>
      <c r="DU31" s="186">
        <v>3.0168483994238802</v>
      </c>
      <c r="DV31" s="313">
        <f t="shared" si="2"/>
        <v>5.3574937949634798</v>
      </c>
      <c r="DW31" s="313">
        <f t="shared" si="3"/>
        <v>5.9904805156724601</v>
      </c>
      <c r="DX31" s="186">
        <f>SUM(CJ31:CU31)</f>
        <v>32.336322066856937</v>
      </c>
      <c r="DY31" s="186">
        <f>SUM(CV31:DG31)</f>
        <v>33.66431653506551</v>
      </c>
      <c r="DZ31" s="186">
        <f t="shared" si="4"/>
        <v>34.524763824569263</v>
      </c>
      <c r="EA31" s="264"/>
      <c r="EB31" s="264"/>
    </row>
    <row r="32" spans="1:132" s="181" customFormat="1" ht="12.75">
      <c r="A32" s="260" t="str">
        <f>IF(I!$A$1=1,B32,C32)</f>
        <v>Норвегія</v>
      </c>
      <c r="B32" s="254" t="s">
        <v>125</v>
      </c>
      <c r="C32" s="254" t="s">
        <v>216</v>
      </c>
      <c r="D32" s="185">
        <v>1.5107306688357101</v>
      </c>
      <c r="E32" s="185">
        <v>1.4527343288911001</v>
      </c>
      <c r="F32" s="185">
        <v>1.3137322943135901</v>
      </c>
      <c r="G32" s="185">
        <v>1.3148190063898</v>
      </c>
      <c r="H32" s="185">
        <v>1.1018944809668401</v>
      </c>
      <c r="I32" s="185">
        <v>2.7893748477081002</v>
      </c>
      <c r="J32" s="185">
        <v>1.2926646387390699</v>
      </c>
      <c r="K32" s="185">
        <v>1.1982618240656</v>
      </c>
      <c r="L32" s="185">
        <v>2.70385613653553</v>
      </c>
      <c r="M32" s="185">
        <v>1.13093102027473</v>
      </c>
      <c r="N32" s="185">
        <v>1.2356027150229001</v>
      </c>
      <c r="O32" s="185">
        <v>2.8119032553490202</v>
      </c>
      <c r="P32" s="255">
        <v>1.15336828374572</v>
      </c>
      <c r="Q32" s="255">
        <v>1.15483488561412</v>
      </c>
      <c r="R32" s="255">
        <v>3.0387871260317598</v>
      </c>
      <c r="S32" s="255">
        <v>1.3049513871060401</v>
      </c>
      <c r="T32" s="255">
        <v>1.0714964794958799</v>
      </c>
      <c r="U32" s="255">
        <v>3.2787873865870001</v>
      </c>
      <c r="V32" s="255">
        <v>0.99664732273032997</v>
      </c>
      <c r="W32" s="255">
        <v>1.1561242062375301</v>
      </c>
      <c r="X32" s="255">
        <v>3.0573838519267298</v>
      </c>
      <c r="Y32" s="255">
        <v>1.28381429197246</v>
      </c>
      <c r="Z32" s="255">
        <v>1.1728102471445401</v>
      </c>
      <c r="AA32" s="255">
        <v>1.3551029318774199</v>
      </c>
      <c r="AB32" s="255">
        <v>3.03569345949081</v>
      </c>
      <c r="AC32" s="255">
        <v>1.2656772867010899</v>
      </c>
      <c r="AD32" s="255">
        <v>1.2382214050768501</v>
      </c>
      <c r="AE32" s="255">
        <v>3.1503508171838401</v>
      </c>
      <c r="AF32" s="255">
        <v>1.20096255952021</v>
      </c>
      <c r="AG32" s="255">
        <v>3.0580023360923998</v>
      </c>
      <c r="AH32" s="255">
        <v>2.3895623889172399</v>
      </c>
      <c r="AI32" s="255">
        <v>1.4927927345191701</v>
      </c>
      <c r="AJ32" s="255">
        <v>3.3803682708092002</v>
      </c>
      <c r="AK32" s="255">
        <v>2.64276482549581</v>
      </c>
      <c r="AL32" s="255">
        <v>3.7721084975627202</v>
      </c>
      <c r="AM32" s="255">
        <v>2.8107822224315302</v>
      </c>
      <c r="AN32" s="255">
        <v>1.46186097286481</v>
      </c>
      <c r="AO32" s="255">
        <v>1.6199124811252701</v>
      </c>
      <c r="AP32" s="255">
        <v>1.9913761134680199</v>
      </c>
      <c r="AQ32" s="255">
        <v>4.44901600080708</v>
      </c>
      <c r="AR32" s="255">
        <v>3.1502126504429002</v>
      </c>
      <c r="AS32" s="255">
        <v>3.3144904749591699</v>
      </c>
      <c r="AT32" s="255">
        <v>3.2615297977042701</v>
      </c>
      <c r="AU32" s="255">
        <v>2.2543832635027998</v>
      </c>
      <c r="AV32" s="255">
        <v>5.2032473694508097</v>
      </c>
      <c r="AW32" s="255">
        <v>3.5887594255083002</v>
      </c>
      <c r="AX32" s="186">
        <v>3.48415223943964</v>
      </c>
      <c r="AY32" s="186">
        <v>3.5104113335236602</v>
      </c>
      <c r="AZ32" s="186">
        <v>3.2784589341294001</v>
      </c>
      <c r="BA32" s="186">
        <v>3.4095095605911001</v>
      </c>
      <c r="BB32" s="186">
        <v>3.9542233449399999</v>
      </c>
      <c r="BC32" s="186">
        <v>3.5991115972027798</v>
      </c>
      <c r="BD32" s="186">
        <v>2.5942414657250099</v>
      </c>
      <c r="BE32" s="186">
        <v>4.8300895944431597</v>
      </c>
      <c r="BF32" s="186">
        <v>2.5381694525718501</v>
      </c>
      <c r="BG32" s="186">
        <v>5.20343954773461</v>
      </c>
      <c r="BH32" s="186">
        <v>2.8847939557182198</v>
      </c>
      <c r="BI32" s="186">
        <v>4.3539110699458101</v>
      </c>
      <c r="BJ32" s="186">
        <v>5.2325133982016299</v>
      </c>
      <c r="BK32" s="186">
        <v>3.1512891507251499</v>
      </c>
      <c r="BL32" s="186">
        <v>2.8391183894387799</v>
      </c>
      <c r="BM32" s="186">
        <v>6.4956791909494296</v>
      </c>
      <c r="BN32" s="186">
        <v>2.7775713681664702</v>
      </c>
      <c r="BO32" s="186">
        <v>3.1103012872233902</v>
      </c>
      <c r="BP32" s="186">
        <v>2.2303845125995898</v>
      </c>
      <c r="BQ32" s="186">
        <v>2.3632097718503799</v>
      </c>
      <c r="BR32" s="186">
        <v>3.1186356802311801</v>
      </c>
      <c r="BS32" s="186">
        <v>2.9966207631069199</v>
      </c>
      <c r="BT32" s="186">
        <v>2.89097477049194</v>
      </c>
      <c r="BU32" s="186">
        <v>3.1352287145799802</v>
      </c>
      <c r="BV32" s="186">
        <v>2.8707681451571299</v>
      </c>
      <c r="BW32" s="186">
        <v>3.51998696403184</v>
      </c>
      <c r="BX32" s="186">
        <v>3.9761437215202</v>
      </c>
      <c r="BY32" s="186">
        <v>3.2498608455431799</v>
      </c>
      <c r="BZ32" s="186">
        <v>3.4072837249888202</v>
      </c>
      <c r="CA32" s="186">
        <v>10.045496948756901</v>
      </c>
      <c r="CB32" s="186">
        <v>3.5229934628917401</v>
      </c>
      <c r="CC32" s="186">
        <v>4.5819748132832103</v>
      </c>
      <c r="CD32" s="186">
        <v>5.2085180329132497</v>
      </c>
      <c r="CE32" s="186">
        <v>3.9363837704030602</v>
      </c>
      <c r="CF32" s="186">
        <v>3.5465877812445701</v>
      </c>
      <c r="CG32" s="186">
        <v>4.0831185527715599</v>
      </c>
      <c r="CH32" s="186">
        <v>4.4954096728113502</v>
      </c>
      <c r="CI32" s="186">
        <v>4.8396363131295104</v>
      </c>
      <c r="CJ32" s="186">
        <v>4.8656809035969104</v>
      </c>
      <c r="CK32" s="186">
        <v>5.1712417981968599</v>
      </c>
      <c r="CL32" s="186">
        <v>2.7384820166325201</v>
      </c>
      <c r="CM32" s="186">
        <v>3.2269782290604598</v>
      </c>
      <c r="CN32" s="186">
        <v>4.0140616377150504</v>
      </c>
      <c r="CO32" s="186">
        <v>3.5744916475847801</v>
      </c>
      <c r="CP32" s="186">
        <v>4.39496154966207</v>
      </c>
      <c r="CQ32" s="186">
        <v>4.22626891145012</v>
      </c>
      <c r="CR32" s="186">
        <v>5.6097169612470497</v>
      </c>
      <c r="CS32" s="186">
        <v>4.4496421957125101</v>
      </c>
      <c r="CT32" s="186">
        <v>4.1514523100910399</v>
      </c>
      <c r="CU32" s="186">
        <v>3.71516882623918</v>
      </c>
      <c r="CV32" s="186">
        <v>4.1175341150747</v>
      </c>
      <c r="CW32" s="186">
        <v>4.2228300597262498</v>
      </c>
      <c r="CX32" s="186">
        <v>3.8455589353948598</v>
      </c>
      <c r="CY32" s="186">
        <v>4.1018410558990102</v>
      </c>
      <c r="CZ32" s="186">
        <v>4.1832266774860702</v>
      </c>
      <c r="DA32" s="186">
        <v>4.0753091485544397</v>
      </c>
      <c r="DB32" s="186">
        <v>3.7011683237458701</v>
      </c>
      <c r="DC32" s="186">
        <v>4.0000699573384599</v>
      </c>
      <c r="DD32" s="186">
        <v>3.59031207138421</v>
      </c>
      <c r="DE32" s="186">
        <v>3.5637226772220898</v>
      </c>
      <c r="DF32" s="186">
        <v>3.9671894641358398</v>
      </c>
      <c r="DG32" s="186">
        <v>2.6986668688443101</v>
      </c>
      <c r="DH32" s="186">
        <v>4.0478673667420697</v>
      </c>
      <c r="DI32" s="186">
        <v>3.0888082668757901</v>
      </c>
      <c r="DJ32" s="186">
        <v>3.1731920330696601</v>
      </c>
      <c r="DK32" s="186">
        <v>3.72645469606281</v>
      </c>
      <c r="DL32" s="186">
        <v>3.3162606237682501</v>
      </c>
      <c r="DM32" s="186">
        <v>3.0840100156954802</v>
      </c>
      <c r="DN32" s="186">
        <v>2.77724019093084</v>
      </c>
      <c r="DO32" s="186">
        <v>2.94433696678486</v>
      </c>
      <c r="DP32" s="186">
        <v>2.9158777609384301</v>
      </c>
      <c r="DQ32" s="186">
        <v>3.18785122939288</v>
      </c>
      <c r="DR32" s="186">
        <v>2.9182861332208301</v>
      </c>
      <c r="DS32" s="186">
        <v>3.1892052915595901</v>
      </c>
      <c r="DT32" s="186">
        <v>3.0095857869289602</v>
      </c>
      <c r="DU32" s="186">
        <v>2.6159669714048701</v>
      </c>
      <c r="DV32" s="313">
        <f t="shared" si="2"/>
        <v>7.1366756336178598</v>
      </c>
      <c r="DW32" s="313">
        <f t="shared" si="3"/>
        <v>5.6255527583338303</v>
      </c>
      <c r="DX32" s="186">
        <f t="shared" si="0"/>
        <v>50.138146987188556</v>
      </c>
      <c r="DY32" s="186">
        <f t="shared" si="1"/>
        <v>46.067429354806109</v>
      </c>
      <c r="DZ32" s="186">
        <f t="shared" si="4"/>
        <v>38.369390575041493</v>
      </c>
      <c r="EA32" s="264"/>
      <c r="EB32" s="264"/>
    </row>
    <row r="33" spans="1:132" s="181" customFormat="1" ht="12.75">
      <c r="A33" s="260" t="str">
        <f>IF(I!$A$1=1,B33,C33)</f>
        <v>Сінгапур</v>
      </c>
      <c r="B33" s="254" t="s">
        <v>127</v>
      </c>
      <c r="C33" s="254" t="s">
        <v>218</v>
      </c>
      <c r="D33" s="185">
        <v>0.11496281545966</v>
      </c>
      <c r="E33" s="185">
        <v>0.110293</v>
      </c>
      <c r="F33" s="185">
        <v>9.2628469832564897E-2</v>
      </c>
      <c r="G33" s="185">
        <v>9.9181920103185994E-2</v>
      </c>
      <c r="H33" s="185">
        <v>0.219002</v>
      </c>
      <c r="I33" s="185">
        <v>0.11679865362027</v>
      </c>
      <c r="J33" s="185">
        <v>0.26287700000000003</v>
      </c>
      <c r="K33" s="185">
        <v>0.34098000000000001</v>
      </c>
      <c r="L33" s="185">
        <v>0.48097531321480502</v>
      </c>
      <c r="M33" s="185">
        <v>0.193299</v>
      </c>
      <c r="N33" s="185">
        <v>0.39057651744558802</v>
      </c>
      <c r="O33" s="185">
        <v>0.36223004429773997</v>
      </c>
      <c r="P33" s="255">
        <v>0.11260298281092899</v>
      </c>
      <c r="Q33" s="255">
        <v>0.21918623106047899</v>
      </c>
      <c r="R33" s="255">
        <v>0.22231055</v>
      </c>
      <c r="S33" s="255">
        <v>0.227208182933473</v>
      </c>
      <c r="T33" s="255">
        <v>0.44337264999999998</v>
      </c>
      <c r="U33" s="255">
        <v>0.218779855977975</v>
      </c>
      <c r="V33" s="255">
        <v>0.27450024097189801</v>
      </c>
      <c r="W33" s="255">
        <v>0.51474665959239396</v>
      </c>
      <c r="X33" s="255">
        <v>0.25908335444929897</v>
      </c>
      <c r="Y33" s="255">
        <v>0.29220458857027698</v>
      </c>
      <c r="Z33" s="255">
        <v>0.32722498050795901</v>
      </c>
      <c r="AA33" s="255">
        <v>0.46427698526851602</v>
      </c>
      <c r="AB33" s="255">
        <v>0.40043911372990698</v>
      </c>
      <c r="AC33" s="255">
        <v>0.31942864357774098</v>
      </c>
      <c r="AD33" s="255">
        <v>0.400852054788984</v>
      </c>
      <c r="AE33" s="255">
        <v>0.30077930795869301</v>
      </c>
      <c r="AF33" s="255">
        <v>0.98768355637192995</v>
      </c>
      <c r="AG33" s="255">
        <v>0.50628347745367197</v>
      </c>
      <c r="AH33" s="255">
        <v>0.84320845018732105</v>
      </c>
      <c r="AI33" s="255">
        <v>0.77490621757785105</v>
      </c>
      <c r="AJ33" s="255">
        <v>0.77449715896606397</v>
      </c>
      <c r="AK33" s="255">
        <v>0.85495613180185703</v>
      </c>
      <c r="AL33" s="255">
        <v>1.36513678166413</v>
      </c>
      <c r="AM33" s="255">
        <v>2.6466258393056399</v>
      </c>
      <c r="AN33" s="255">
        <v>0.91897848948473004</v>
      </c>
      <c r="AO33" s="255">
        <v>1.78242258641948</v>
      </c>
      <c r="AP33" s="255">
        <v>2.0768617608627302</v>
      </c>
      <c r="AQ33" s="255">
        <v>1.0587410639135699</v>
      </c>
      <c r="AR33" s="255">
        <v>1.56617801158157</v>
      </c>
      <c r="AS33" s="255">
        <v>1.1885197920464301</v>
      </c>
      <c r="AT33" s="255">
        <v>1.3937532331091</v>
      </c>
      <c r="AU33" s="255">
        <v>1.51319607945593</v>
      </c>
      <c r="AV33" s="255">
        <v>1.0787467283393899</v>
      </c>
      <c r="AW33" s="255">
        <v>1.2025312401860699</v>
      </c>
      <c r="AX33" s="186">
        <v>1.49547109217951</v>
      </c>
      <c r="AY33" s="186">
        <v>2.2846103321687901</v>
      </c>
      <c r="AZ33" s="186">
        <v>1.46225174272937</v>
      </c>
      <c r="BA33" s="186">
        <v>2.2566813823621299</v>
      </c>
      <c r="BB33" s="186">
        <v>2.1419030754386399</v>
      </c>
      <c r="BC33" s="186">
        <v>1.8860125434727899</v>
      </c>
      <c r="BD33" s="186">
        <v>2.48663474587004</v>
      </c>
      <c r="BE33" s="186">
        <v>2.7495030153787101</v>
      </c>
      <c r="BF33" s="186">
        <v>2.3441777593206301</v>
      </c>
      <c r="BG33" s="186">
        <v>2.6033033057102402</v>
      </c>
      <c r="BH33" s="186">
        <v>2.1824968664426101</v>
      </c>
      <c r="BI33" s="186">
        <v>3.22557921023285</v>
      </c>
      <c r="BJ33" s="186">
        <v>2.93510854626934</v>
      </c>
      <c r="BK33" s="186">
        <v>3.8345786153013801</v>
      </c>
      <c r="BL33" s="186">
        <v>1.1036901998573301</v>
      </c>
      <c r="BM33" s="186">
        <v>3.7371192821539601</v>
      </c>
      <c r="BN33" s="186">
        <v>2.6987935861935601</v>
      </c>
      <c r="BO33" s="186">
        <v>3.32148803486582</v>
      </c>
      <c r="BP33" s="186">
        <v>2.2333683213134199</v>
      </c>
      <c r="BQ33" s="186">
        <v>3.35387860600756</v>
      </c>
      <c r="BR33" s="186">
        <v>3.3370751274620498</v>
      </c>
      <c r="BS33" s="186">
        <v>2.7645831219958201</v>
      </c>
      <c r="BT33" s="186">
        <v>2.8333495923687901</v>
      </c>
      <c r="BU33" s="186">
        <v>5.0564861784183304</v>
      </c>
      <c r="BV33" s="186">
        <v>3.5273389033895102</v>
      </c>
      <c r="BW33" s="186">
        <v>5.6625132512525003</v>
      </c>
      <c r="BX33" s="186">
        <v>3.4845074052728799</v>
      </c>
      <c r="BY33" s="186">
        <v>5.19094915039845</v>
      </c>
      <c r="BZ33" s="186">
        <v>6.4317450601204103</v>
      </c>
      <c r="CA33" s="186">
        <v>5.4082435906465198</v>
      </c>
      <c r="CB33" s="186">
        <v>5.3098016757086297</v>
      </c>
      <c r="CC33" s="186">
        <v>5.6668251183691902</v>
      </c>
      <c r="CD33" s="186">
        <v>5.3447607346037698</v>
      </c>
      <c r="CE33" s="186">
        <v>6.3459275060045401</v>
      </c>
      <c r="CF33" s="186">
        <v>4.7379971038888797</v>
      </c>
      <c r="CG33" s="186">
        <v>5.2335938799903996</v>
      </c>
      <c r="CH33" s="186">
        <v>6.1663005461423097</v>
      </c>
      <c r="CI33" s="186">
        <v>8.6716411977162196</v>
      </c>
      <c r="CJ33" s="186">
        <v>5.6590120014266603</v>
      </c>
      <c r="CK33" s="186">
        <v>5.1728689094447704</v>
      </c>
      <c r="CL33" s="186">
        <v>5.7062739675735896</v>
      </c>
      <c r="CM33" s="186">
        <v>5.2746913754782696</v>
      </c>
      <c r="CN33" s="186">
        <v>5.8643530804135198</v>
      </c>
      <c r="CO33" s="186">
        <v>4.8713380093706098</v>
      </c>
      <c r="CP33" s="186">
        <v>3.3401568357629299</v>
      </c>
      <c r="CQ33" s="186">
        <v>4.1847550698733498</v>
      </c>
      <c r="CR33" s="186">
        <v>3.8648129943726701</v>
      </c>
      <c r="CS33" s="186">
        <v>3.8614989640195798</v>
      </c>
      <c r="CT33" s="186">
        <v>3.8184763661371699</v>
      </c>
      <c r="CU33" s="186">
        <v>3.6833658289668398</v>
      </c>
      <c r="CV33" s="186">
        <v>2.7266091367742802</v>
      </c>
      <c r="CW33" s="186">
        <v>2.7645949425052301</v>
      </c>
      <c r="CX33" s="186">
        <v>3.79053436767976</v>
      </c>
      <c r="CY33" s="186">
        <v>3.56862432721644</v>
      </c>
      <c r="CZ33" s="186">
        <v>2.84605992340106</v>
      </c>
      <c r="DA33" s="186">
        <v>3.38530398250336</v>
      </c>
      <c r="DB33" s="186">
        <v>3.68649035565717</v>
      </c>
      <c r="DC33" s="186">
        <v>3.2387310291175901</v>
      </c>
      <c r="DD33" s="186">
        <v>2.9057773995763099</v>
      </c>
      <c r="DE33" s="186">
        <v>3.0099705113949899</v>
      </c>
      <c r="DF33" s="186">
        <v>2.8270515806416201</v>
      </c>
      <c r="DG33" s="186">
        <v>3.3318944570029299</v>
      </c>
      <c r="DH33" s="186">
        <v>3.5687290662009001</v>
      </c>
      <c r="DI33" s="186">
        <v>3.08308811293541</v>
      </c>
      <c r="DJ33" s="186">
        <v>3.97020626514872</v>
      </c>
      <c r="DK33" s="186">
        <v>2.8173923706352402</v>
      </c>
      <c r="DL33" s="186">
        <v>2.86997865329471</v>
      </c>
      <c r="DM33" s="186">
        <v>2.79991188845257</v>
      </c>
      <c r="DN33" s="186">
        <v>2.8706656128160701</v>
      </c>
      <c r="DO33" s="186">
        <v>2.70921047846219</v>
      </c>
      <c r="DP33" s="186">
        <v>2.3192910137619598</v>
      </c>
      <c r="DQ33" s="186">
        <v>2.5572461498752301</v>
      </c>
      <c r="DR33" s="186">
        <v>2.9235634473455101</v>
      </c>
      <c r="DS33" s="186">
        <v>2.8375443315717099</v>
      </c>
      <c r="DT33" s="186">
        <v>2.8054396855429999</v>
      </c>
      <c r="DU33" s="186">
        <v>2.5484526249154502</v>
      </c>
      <c r="DV33" s="313">
        <f t="shared" si="2"/>
        <v>6.6518171791363105</v>
      </c>
      <c r="DW33" s="313">
        <f t="shared" si="3"/>
        <v>5.3538923104584502</v>
      </c>
      <c r="DX33" s="186">
        <f t="shared" si="0"/>
        <v>55.301603402839959</v>
      </c>
      <c r="DY33" s="186">
        <f t="shared" si="1"/>
        <v>38.081642013470741</v>
      </c>
      <c r="DZ33" s="186">
        <f t="shared" si="4"/>
        <v>35.326827390500213</v>
      </c>
      <c r="EA33" s="264"/>
      <c r="EB33" s="264"/>
    </row>
    <row r="34" spans="1:132" s="181" customFormat="1" ht="12.75">
      <c r="A34" s="260" t="str">
        <f>IF(I!$A$1=1,B34,C34)</f>
        <v>Фінляндія</v>
      </c>
      <c r="B34" s="254" t="s">
        <v>134</v>
      </c>
      <c r="C34" s="254" t="s">
        <v>225</v>
      </c>
      <c r="D34" s="185">
        <v>0.121289645429389</v>
      </c>
      <c r="E34" s="185">
        <v>0.120307729875217</v>
      </c>
      <c r="F34" s="185">
        <v>7.9095020911651104E-2</v>
      </c>
      <c r="G34" s="185">
        <v>9.9568201128383799E-2</v>
      </c>
      <c r="H34" s="185">
        <v>7.3096276410988106E-2</v>
      </c>
      <c r="I34" s="185">
        <v>9.2900717060984295E-2</v>
      </c>
      <c r="J34" s="185">
        <v>9.5018508788516101E-2</v>
      </c>
      <c r="K34" s="185">
        <v>5.7403307784465098E-2</v>
      </c>
      <c r="L34" s="185">
        <v>0.13741575813895701</v>
      </c>
      <c r="M34" s="185">
        <v>0.108226488590364</v>
      </c>
      <c r="N34" s="185">
        <v>8.8417560934980294E-2</v>
      </c>
      <c r="O34" s="185">
        <v>0.17523572609746699</v>
      </c>
      <c r="P34" s="255">
        <v>0.223319878795953</v>
      </c>
      <c r="Q34" s="255">
        <v>7.8617670294754999E-2</v>
      </c>
      <c r="R34" s="255">
        <v>0.147373372707302</v>
      </c>
      <c r="S34" s="255">
        <v>0.179906119164948</v>
      </c>
      <c r="T34" s="255">
        <v>0.228570943799139</v>
      </c>
      <c r="U34" s="255">
        <v>0.21854654253521899</v>
      </c>
      <c r="V34" s="255">
        <v>0.17632214574850899</v>
      </c>
      <c r="W34" s="255">
        <v>0.16453882949625001</v>
      </c>
      <c r="X34" s="255">
        <v>0.193384118238842</v>
      </c>
      <c r="Y34" s="255">
        <v>0.18074927019655501</v>
      </c>
      <c r="Z34" s="255">
        <v>0.154052282675784</v>
      </c>
      <c r="AA34" s="255">
        <v>0.26722942396529098</v>
      </c>
      <c r="AB34" s="255">
        <v>0.16651094981466399</v>
      </c>
      <c r="AC34" s="255">
        <v>0.203476631836607</v>
      </c>
      <c r="AD34" s="255">
        <v>0.29151440161221698</v>
      </c>
      <c r="AE34" s="255">
        <v>0.20498608762595499</v>
      </c>
      <c r="AF34" s="255">
        <v>0.26461804630180202</v>
      </c>
      <c r="AG34" s="255">
        <v>0.30578300184094198</v>
      </c>
      <c r="AH34" s="255">
        <v>0.243434099438122</v>
      </c>
      <c r="AI34" s="255">
        <v>0.31329360219666502</v>
      </c>
      <c r="AJ34" s="255">
        <v>0.42036292930918501</v>
      </c>
      <c r="AK34" s="255">
        <v>0.41838626147986102</v>
      </c>
      <c r="AL34" s="255">
        <v>0.42374987935995001</v>
      </c>
      <c r="AM34" s="255">
        <v>0.43050751806570597</v>
      </c>
      <c r="AN34" s="255">
        <v>0.29159756988385199</v>
      </c>
      <c r="AO34" s="255">
        <v>0.22378749366537001</v>
      </c>
      <c r="AP34" s="255">
        <v>0.32167185334620102</v>
      </c>
      <c r="AQ34" s="255">
        <v>0.29542471292260503</v>
      </c>
      <c r="AR34" s="255">
        <v>0.52690941142408898</v>
      </c>
      <c r="AS34" s="255">
        <v>0.38788309088622602</v>
      </c>
      <c r="AT34" s="255">
        <v>0.450669299359027</v>
      </c>
      <c r="AU34" s="255">
        <v>0.259640351808539</v>
      </c>
      <c r="AV34" s="255">
        <v>0.42316757949800199</v>
      </c>
      <c r="AW34" s="255">
        <v>0.39961578549556298</v>
      </c>
      <c r="AX34" s="186">
        <v>0.51535215692065395</v>
      </c>
      <c r="AY34" s="186">
        <v>0.37706769810637503</v>
      </c>
      <c r="AZ34" s="186">
        <v>0.49060486134946801</v>
      </c>
      <c r="BA34" s="186">
        <v>0.28193785645421499</v>
      </c>
      <c r="BB34" s="186">
        <v>0.48128039765992198</v>
      </c>
      <c r="BC34" s="186">
        <v>0.34564936799989798</v>
      </c>
      <c r="BD34" s="186">
        <v>0.39605852848635098</v>
      </c>
      <c r="BE34" s="186">
        <v>0.37636591095663802</v>
      </c>
      <c r="BF34" s="186">
        <v>0.44450716624155001</v>
      </c>
      <c r="BG34" s="186">
        <v>0.56652513388052905</v>
      </c>
      <c r="BH34" s="186">
        <v>0.50423227831176798</v>
      </c>
      <c r="BI34" s="186">
        <v>0.52146168579130603</v>
      </c>
      <c r="BJ34" s="186">
        <v>0.54621745019836498</v>
      </c>
      <c r="BK34" s="186">
        <v>0.75080132257424903</v>
      </c>
      <c r="BL34" s="186">
        <v>0.63789394127367804</v>
      </c>
      <c r="BM34" s="186">
        <v>0.76168952954860303</v>
      </c>
      <c r="BN34" s="186">
        <v>0.64059233390460002</v>
      </c>
      <c r="BO34" s="186">
        <v>0.76451263699229999</v>
      </c>
      <c r="BP34" s="186">
        <v>0.60069428524187196</v>
      </c>
      <c r="BQ34" s="186">
        <v>0.65265829809447096</v>
      </c>
      <c r="BR34" s="186">
        <v>0.89319204944074304</v>
      </c>
      <c r="BS34" s="186">
        <v>1.2032648205193901</v>
      </c>
      <c r="BT34" s="186">
        <v>1.2165373754290001</v>
      </c>
      <c r="BU34" s="186">
        <v>1.01800640247713</v>
      </c>
      <c r="BV34" s="186">
        <v>0.955726809204963</v>
      </c>
      <c r="BW34" s="186">
        <v>1.0705124823702501</v>
      </c>
      <c r="BX34" s="186">
        <v>1.03547084459455</v>
      </c>
      <c r="BY34" s="186">
        <v>1.2044456965222801</v>
      </c>
      <c r="BZ34" s="186">
        <v>1.41190950897857</v>
      </c>
      <c r="CA34" s="186">
        <v>1.7725652485685699</v>
      </c>
      <c r="CB34" s="186">
        <v>1.4142622506295099</v>
      </c>
      <c r="CC34" s="186">
        <v>1.3480040671536</v>
      </c>
      <c r="CD34" s="186">
        <v>1.6089768807115601</v>
      </c>
      <c r="CE34" s="186">
        <v>1.2345540136137001</v>
      </c>
      <c r="CF34" s="186">
        <v>1.35271126064779</v>
      </c>
      <c r="CG34" s="186">
        <v>1.6626711624671</v>
      </c>
      <c r="CH34" s="186">
        <v>1.5701805118382099</v>
      </c>
      <c r="CI34" s="186">
        <v>1.52144133830256</v>
      </c>
      <c r="CJ34" s="186">
        <v>1.8666284562715201</v>
      </c>
      <c r="CK34" s="186">
        <v>1.86167060278788</v>
      </c>
      <c r="CL34" s="186">
        <v>0.49750012959364098</v>
      </c>
      <c r="CM34" s="186">
        <v>1.1032812101009699</v>
      </c>
      <c r="CN34" s="186">
        <v>2.6607639395633398</v>
      </c>
      <c r="CO34" s="186">
        <v>1.8511598932782001</v>
      </c>
      <c r="CP34" s="186">
        <v>1.3151022073004399</v>
      </c>
      <c r="CQ34" s="186">
        <v>1.44189897791142</v>
      </c>
      <c r="CR34" s="186">
        <v>1.50314495187138</v>
      </c>
      <c r="CS34" s="186">
        <v>1.6555869705647701</v>
      </c>
      <c r="CT34" s="186">
        <v>1.81502637898566</v>
      </c>
      <c r="CU34" s="186">
        <v>1.19606276412823</v>
      </c>
      <c r="CV34" s="186">
        <v>2.0331542909517699</v>
      </c>
      <c r="CW34" s="186">
        <v>1.2604832391935501</v>
      </c>
      <c r="CX34" s="186">
        <v>1.2884219149648399</v>
      </c>
      <c r="CY34" s="186">
        <v>1.3703898301430499</v>
      </c>
      <c r="CZ34" s="186">
        <v>2.7877071508904998</v>
      </c>
      <c r="DA34" s="186">
        <v>1.58735017055771</v>
      </c>
      <c r="DB34" s="186">
        <v>1.4338064037014</v>
      </c>
      <c r="DC34" s="186">
        <v>2.00482996875661</v>
      </c>
      <c r="DD34" s="186">
        <v>0.98434688797189496</v>
      </c>
      <c r="DE34" s="186">
        <v>1.1594437536998601</v>
      </c>
      <c r="DF34" s="186">
        <v>1.69144503900948</v>
      </c>
      <c r="DG34" s="186">
        <v>1.25035002997545</v>
      </c>
      <c r="DH34" s="186">
        <v>1.3813278385166401</v>
      </c>
      <c r="DI34" s="186">
        <v>1.9596616786419601</v>
      </c>
      <c r="DJ34" s="186">
        <v>1.1714241952291</v>
      </c>
      <c r="DK34" s="186">
        <v>2.0792674949186098</v>
      </c>
      <c r="DL34" s="186">
        <v>1.3500699534748299</v>
      </c>
      <c r="DM34" s="186">
        <v>0.87927238025049903</v>
      </c>
      <c r="DN34" s="186">
        <v>1.2341164858798901</v>
      </c>
      <c r="DO34" s="186">
        <v>1.4263358269038899</v>
      </c>
      <c r="DP34" s="186">
        <v>0.77632554811045396</v>
      </c>
      <c r="DQ34" s="186">
        <v>1.46846603273236</v>
      </c>
      <c r="DR34" s="186">
        <v>1.17716757827417</v>
      </c>
      <c r="DS34" s="186">
        <v>0.88876197237166399</v>
      </c>
      <c r="DT34" s="186">
        <v>1.22814991154815</v>
      </c>
      <c r="DU34" s="186">
        <v>3.7224725889156498</v>
      </c>
      <c r="DV34" s="313">
        <f t="shared" si="2"/>
        <v>3.3409895171585999</v>
      </c>
      <c r="DW34" s="313">
        <f t="shared" si="3"/>
        <v>4.9506225004637994</v>
      </c>
      <c r="DX34" s="186">
        <f t="shared" si="0"/>
        <v>18.767826482357449</v>
      </c>
      <c r="DY34" s="186">
        <f t="shared" si="1"/>
        <v>18.851728679816112</v>
      </c>
      <c r="DZ34" s="186">
        <f t="shared" si="4"/>
        <v>15.792196985304068</v>
      </c>
      <c r="EA34" s="264"/>
      <c r="EB34" s="264"/>
    </row>
    <row r="35" spans="1:132" s="181" customFormat="1" ht="12.75">
      <c r="A35" s="260" t="str">
        <f>IF(I!$A$1=1,B35,C35)</f>
        <v>Острів Мен</v>
      </c>
      <c r="B35" s="254" t="s">
        <v>132</v>
      </c>
      <c r="C35" s="254" t="s">
        <v>223</v>
      </c>
      <c r="D35" s="185">
        <v>1.6995772153038999</v>
      </c>
      <c r="E35" s="185">
        <v>0.62943097977857998</v>
      </c>
      <c r="F35" s="185">
        <v>3.0390759203904798</v>
      </c>
      <c r="G35" s="185">
        <v>1.3828795641157501</v>
      </c>
      <c r="H35" s="185">
        <v>1.29780721723106</v>
      </c>
      <c r="I35" s="185">
        <v>1.3281911963086299</v>
      </c>
      <c r="J35" s="185">
        <v>3.1487816335105401</v>
      </c>
      <c r="K35" s="185">
        <v>7.4008662917705498E-2</v>
      </c>
      <c r="L35" s="185">
        <v>3.9270372367707198</v>
      </c>
      <c r="M35" s="185">
        <v>1.1991741680533201</v>
      </c>
      <c r="N35" s="185">
        <v>2.5673753749125598</v>
      </c>
      <c r="O35" s="185">
        <v>2.5391251371829102</v>
      </c>
      <c r="P35" s="255">
        <v>1.6865978997559901</v>
      </c>
      <c r="Q35" s="255">
        <v>1.72808552206189</v>
      </c>
      <c r="R35" s="255">
        <v>2.2345089223444798</v>
      </c>
      <c r="S35" s="255">
        <v>2.0948194133701601</v>
      </c>
      <c r="T35" s="255">
        <v>2.4340152568355702</v>
      </c>
      <c r="U35" s="255">
        <v>0.57298401142894695</v>
      </c>
      <c r="V35" s="255">
        <v>5.4797709219606503</v>
      </c>
      <c r="W35" s="255">
        <v>1.9981199986334199</v>
      </c>
      <c r="X35" s="255">
        <v>3.0928344154110099</v>
      </c>
      <c r="Y35" s="255">
        <v>0.14592971789127299</v>
      </c>
      <c r="Z35" s="255">
        <v>4.5460574266321698</v>
      </c>
      <c r="AA35" s="255">
        <v>8.1999492734887103E-2</v>
      </c>
      <c r="AB35" s="255">
        <v>3.8995142474500498E-2</v>
      </c>
      <c r="AC35" s="255">
        <v>0.15608291115207301</v>
      </c>
      <c r="AD35" s="255">
        <v>0.13306742100734101</v>
      </c>
      <c r="AE35" s="255">
        <v>4.87529037751415E-2</v>
      </c>
      <c r="AF35" s="255">
        <v>2.905E-3</v>
      </c>
      <c r="AG35" s="255">
        <v>3.1216683492581401E-2</v>
      </c>
      <c r="AH35" s="255">
        <v>2.3599702603581199E-2</v>
      </c>
      <c r="AI35" s="255">
        <v>5.2645687353140999E-2</v>
      </c>
      <c r="AJ35" s="255">
        <v>6.3778842344944298E-2</v>
      </c>
      <c r="AK35" s="255">
        <v>2.3547930453858799E-2</v>
      </c>
      <c r="AL35" s="255">
        <v>0.123432683572748</v>
      </c>
      <c r="AM35" s="255">
        <v>0.15182634103182899</v>
      </c>
      <c r="AN35" s="255">
        <v>6.3604000000000004E-3</v>
      </c>
      <c r="AO35" s="255">
        <v>0.221840539784743</v>
      </c>
      <c r="AP35" s="255">
        <v>3.4234699022454601E-2</v>
      </c>
      <c r="AQ35" s="255">
        <v>0.134416596078929</v>
      </c>
      <c r="AR35" s="255">
        <v>0.12500376399077601</v>
      </c>
      <c r="AS35" s="255">
        <v>0.138483012762564</v>
      </c>
      <c r="AT35" s="255">
        <v>6.7515040796882794E-2</v>
      </c>
      <c r="AU35" s="255">
        <v>0.15443242982960301</v>
      </c>
      <c r="AV35" s="255">
        <v>5.66577416418911E-2</v>
      </c>
      <c r="AW35" s="255">
        <v>0.30940167898895399</v>
      </c>
      <c r="AX35" s="186">
        <v>0.250859957380896</v>
      </c>
      <c r="AY35" s="186">
        <v>0.45386933097372201</v>
      </c>
      <c r="AZ35" s="186">
        <v>0.287791695980675</v>
      </c>
      <c r="BA35" s="186">
        <v>0.90590505490634499</v>
      </c>
      <c r="BB35" s="186">
        <v>0.2195744</v>
      </c>
      <c r="BC35" s="186">
        <v>0.88898933908139799</v>
      </c>
      <c r="BD35" s="186">
        <v>1.3214727982527801</v>
      </c>
      <c r="BE35" s="186">
        <v>1.48176390526386</v>
      </c>
      <c r="BF35" s="186">
        <v>1.2332868162286901</v>
      </c>
      <c r="BG35" s="186">
        <v>1.14915963343975</v>
      </c>
      <c r="BH35" s="186">
        <v>1.6797727962112201</v>
      </c>
      <c r="BI35" s="186">
        <v>1.10103892650664</v>
      </c>
      <c r="BJ35" s="186">
        <v>1.2790245786465599</v>
      </c>
      <c r="BK35" s="186">
        <v>1.4917795094519299</v>
      </c>
      <c r="BL35" s="186">
        <v>3.4784932287760801</v>
      </c>
      <c r="BM35" s="186">
        <v>6.3448148709388903</v>
      </c>
      <c r="BN35" s="186">
        <v>3.3885912624913699</v>
      </c>
      <c r="BO35" s="186">
        <v>3.2117924706725001</v>
      </c>
      <c r="BP35" s="186">
        <v>1.8586734974688901</v>
      </c>
      <c r="BQ35" s="186">
        <v>1.48158294379235</v>
      </c>
      <c r="BR35" s="186">
        <v>4.7862532328590799</v>
      </c>
      <c r="BS35" s="186">
        <v>6.3754806989181398</v>
      </c>
      <c r="BT35" s="186">
        <v>2.1914102010577499</v>
      </c>
      <c r="BU35" s="186">
        <v>3.923940748563</v>
      </c>
      <c r="BV35" s="186">
        <v>4.7887512894077702</v>
      </c>
      <c r="BW35" s="186">
        <v>5.2107884499020702</v>
      </c>
      <c r="BX35" s="186">
        <v>1.85606893919973</v>
      </c>
      <c r="BY35" s="186">
        <v>2.0251729427395402</v>
      </c>
      <c r="BZ35" s="186">
        <v>2.8900895669859699</v>
      </c>
      <c r="CA35" s="186">
        <v>2.0377982646391599</v>
      </c>
      <c r="CB35" s="186">
        <v>2.9994732087870899</v>
      </c>
      <c r="CC35" s="186">
        <v>1.8855104936090601</v>
      </c>
      <c r="CD35" s="186">
        <v>2.07267661318643</v>
      </c>
      <c r="CE35" s="186">
        <v>1.8454436542880199</v>
      </c>
      <c r="CF35" s="186">
        <v>2.5229437163838102</v>
      </c>
      <c r="CG35" s="186">
        <v>1.8227018540483799</v>
      </c>
      <c r="CH35" s="186">
        <v>1.8053781437701599</v>
      </c>
      <c r="CI35" s="186">
        <v>1.9889141382670099</v>
      </c>
      <c r="CJ35" s="186">
        <v>2.4806078008932602</v>
      </c>
      <c r="CK35" s="186">
        <v>2.1796773834147101</v>
      </c>
      <c r="CL35" s="186">
        <v>1.74154061723096</v>
      </c>
      <c r="CM35" s="186">
        <v>2.20403176041658</v>
      </c>
      <c r="CN35" s="186">
        <v>2.1929098625481198</v>
      </c>
      <c r="CO35" s="186">
        <v>1.66798499853374</v>
      </c>
      <c r="CP35" s="186">
        <v>1.3178945590366</v>
      </c>
      <c r="CQ35" s="186">
        <v>1.46734203743406</v>
      </c>
      <c r="CR35" s="186">
        <v>2.1792248911127499</v>
      </c>
      <c r="CS35" s="186">
        <v>1.7065551773688601</v>
      </c>
      <c r="CT35" s="186">
        <v>1.8512406444876199</v>
      </c>
      <c r="CU35" s="186">
        <v>1.8886922727561799</v>
      </c>
      <c r="CV35" s="186">
        <v>1.67648204690077</v>
      </c>
      <c r="CW35" s="186">
        <v>2.3011811502841599</v>
      </c>
      <c r="CX35" s="186">
        <v>1.9403360721682299</v>
      </c>
      <c r="CY35" s="186">
        <v>1.1209313966495</v>
      </c>
      <c r="CZ35" s="186">
        <v>1.96161278733049</v>
      </c>
      <c r="DA35" s="186">
        <v>1.8114197486438399</v>
      </c>
      <c r="DB35" s="186">
        <v>1.29292074180272</v>
      </c>
      <c r="DC35" s="186">
        <v>2.3244328269176502</v>
      </c>
      <c r="DD35" s="186">
        <v>0.99464923476464995</v>
      </c>
      <c r="DE35" s="186">
        <v>1.7029718919355299</v>
      </c>
      <c r="DF35" s="186">
        <v>1.77523296434327</v>
      </c>
      <c r="DG35" s="186">
        <v>1.9156827222074</v>
      </c>
      <c r="DH35" s="186">
        <v>1.77540601631454</v>
      </c>
      <c r="DI35" s="186">
        <v>1.8593771436340001</v>
      </c>
      <c r="DJ35" s="186">
        <v>2.0520478730366398</v>
      </c>
      <c r="DK35" s="186">
        <v>1.9248688069290001</v>
      </c>
      <c r="DL35" s="186">
        <v>2.2572723435031499</v>
      </c>
      <c r="DM35" s="186">
        <v>2.0326604504088599</v>
      </c>
      <c r="DN35" s="186">
        <v>1.9787477500846899</v>
      </c>
      <c r="DO35" s="186">
        <v>2.1725685085754098</v>
      </c>
      <c r="DP35" s="186">
        <v>2.0451227554161999</v>
      </c>
      <c r="DQ35" s="186">
        <v>2.3267898540940801</v>
      </c>
      <c r="DR35" s="186">
        <v>2.3051269533957801</v>
      </c>
      <c r="DS35" s="186">
        <v>2.4173001520100001</v>
      </c>
      <c r="DT35" s="186">
        <v>2.16923538144946</v>
      </c>
      <c r="DU35" s="186">
        <v>2.4777261044729801</v>
      </c>
      <c r="DV35" s="313">
        <f t="shared" si="2"/>
        <v>3.6347831599485403</v>
      </c>
      <c r="DW35" s="313">
        <f t="shared" si="3"/>
        <v>4.6469614859224402</v>
      </c>
      <c r="DX35" s="186">
        <f t="shared" si="0"/>
        <v>22.877702005233441</v>
      </c>
      <c r="DY35" s="186">
        <f t="shared" si="1"/>
        <v>20.81785358394821</v>
      </c>
      <c r="DZ35" s="186">
        <f t="shared" si="4"/>
        <v>25.147288607402356</v>
      </c>
      <c r="EA35" s="264"/>
      <c r="EB35" s="264"/>
    </row>
    <row r="36" spans="1:132" s="181" customFormat="1" ht="12.75">
      <c r="A36" s="260" t="str">
        <f>IF(I!$A$1=1,B36,C36)</f>
        <v>Гібралтар</v>
      </c>
      <c r="B36" s="254" t="s">
        <v>144</v>
      </c>
      <c r="C36" s="254" t="s">
        <v>235</v>
      </c>
      <c r="D36" s="185">
        <v>1.1664706392773301</v>
      </c>
      <c r="E36" s="185">
        <v>1.3174073738260901</v>
      </c>
      <c r="F36" s="185">
        <v>1.7022055005602501</v>
      </c>
      <c r="G36" s="185">
        <v>1.0288373002209801</v>
      </c>
      <c r="H36" s="185">
        <v>1.44237101637867</v>
      </c>
      <c r="I36" s="185">
        <v>1.08342657398023</v>
      </c>
      <c r="J36" s="185">
        <v>0.95914417598691504</v>
      </c>
      <c r="K36" s="185">
        <v>0.89826836488954698</v>
      </c>
      <c r="L36" s="185">
        <v>0.96317650155607804</v>
      </c>
      <c r="M36" s="185">
        <v>1.3882493029718299</v>
      </c>
      <c r="N36" s="185">
        <v>0.85608535732305402</v>
      </c>
      <c r="O36" s="185">
        <v>0.82088711802728898</v>
      </c>
      <c r="P36" s="255">
        <v>5.6791130000000002E-2</v>
      </c>
      <c r="Q36" s="255">
        <v>0.84859946057675495</v>
      </c>
      <c r="R36" s="255">
        <v>0.967513568747985</v>
      </c>
      <c r="S36" s="255">
        <v>0.913359089608487</v>
      </c>
      <c r="T36" s="255">
        <v>2.872659E-2</v>
      </c>
      <c r="U36" s="255">
        <v>1.24255712546099</v>
      </c>
      <c r="V36" s="255">
        <v>0.89411046372874703</v>
      </c>
      <c r="W36" s="255">
        <v>0.94088134307224203</v>
      </c>
      <c r="X36" s="255">
        <v>0.89757365558255697</v>
      </c>
      <c r="Y36" s="255">
        <v>0.82163770257510205</v>
      </c>
      <c r="Z36" s="255">
        <v>5.1776620000000002E-2</v>
      </c>
      <c r="AA36" s="255">
        <v>1.48858653603237</v>
      </c>
      <c r="AB36" s="255">
        <v>0.84007898796828095</v>
      </c>
      <c r="AC36" s="255">
        <v>5.2323513372063299E-2</v>
      </c>
      <c r="AD36" s="255">
        <v>1.6114634070112099</v>
      </c>
      <c r="AE36" s="255">
        <v>8.9480334568373898E-2</v>
      </c>
      <c r="AF36" s="255">
        <v>2.28425789241013</v>
      </c>
      <c r="AG36" s="255">
        <v>8.14919114106918E-2</v>
      </c>
      <c r="AH36" s="255">
        <v>0.93936671333814303</v>
      </c>
      <c r="AI36" s="255">
        <v>0.81329843770281396</v>
      </c>
      <c r="AJ36" s="255">
        <v>0.19037597554331101</v>
      </c>
      <c r="AK36" s="255">
        <v>0.79839302480707597</v>
      </c>
      <c r="AL36" s="255">
        <v>0.86788696121060604</v>
      </c>
      <c r="AM36" s="255">
        <v>1.2759283611440499</v>
      </c>
      <c r="AN36" s="255">
        <v>0.82894858661116499</v>
      </c>
      <c r="AO36" s="255">
        <v>0.82804530906592799</v>
      </c>
      <c r="AP36" s="255">
        <v>0.95655622201546897</v>
      </c>
      <c r="AQ36" s="255">
        <v>1.6052747797657201</v>
      </c>
      <c r="AR36" s="255">
        <v>0.96616374697575202</v>
      </c>
      <c r="AS36" s="255">
        <v>0.91792153113988495</v>
      </c>
      <c r="AT36" s="255">
        <v>0.97071874330747199</v>
      </c>
      <c r="AU36" s="255">
        <v>1.0404309171514601</v>
      </c>
      <c r="AV36" s="255">
        <v>1.0229335285304999</v>
      </c>
      <c r="AW36" s="255">
        <v>1.1555255299352201</v>
      </c>
      <c r="AX36" s="186">
        <v>1.0098653675192699</v>
      </c>
      <c r="AY36" s="186">
        <v>1.16756165362919</v>
      </c>
      <c r="AZ36" s="186">
        <v>1.3910494454039399</v>
      </c>
      <c r="BA36" s="186">
        <v>0.41278594770084898</v>
      </c>
      <c r="BB36" s="186">
        <v>0.68309226356081598</v>
      </c>
      <c r="BC36" s="186">
        <v>0.248156032406982</v>
      </c>
      <c r="BD36" s="186">
        <v>0.37769367125818698</v>
      </c>
      <c r="BE36" s="186">
        <v>0.246538797094427</v>
      </c>
      <c r="BF36" s="186">
        <v>0.31953565953393698</v>
      </c>
      <c r="BG36" s="186">
        <v>0.31854913498619197</v>
      </c>
      <c r="BH36" s="186">
        <v>0.20854299125700501</v>
      </c>
      <c r="BI36" s="186">
        <v>0.54748365704609203</v>
      </c>
      <c r="BJ36" s="186">
        <v>0.42001006209381703</v>
      </c>
      <c r="BK36" s="186">
        <v>0.15771590515140099</v>
      </c>
      <c r="BL36" s="186">
        <v>0.32203435308544998</v>
      </c>
      <c r="BM36" s="186">
        <v>0.18298034051574499</v>
      </c>
      <c r="BN36" s="186">
        <v>0.586237072492793</v>
      </c>
      <c r="BO36" s="186">
        <v>0.28768806042492401</v>
      </c>
      <c r="BP36" s="186">
        <v>0.50600559138341905</v>
      </c>
      <c r="BQ36" s="186">
        <v>0.28357153258596601</v>
      </c>
      <c r="BR36" s="186">
        <v>0.280629365757258</v>
      </c>
      <c r="BS36" s="186">
        <v>0.164622887304223</v>
      </c>
      <c r="BT36" s="186">
        <v>0.15431715739684501</v>
      </c>
      <c r="BU36" s="186">
        <v>0.28679950682036698</v>
      </c>
      <c r="BV36" s="186">
        <v>0.49539338640135899</v>
      </c>
      <c r="BW36" s="186">
        <v>0.55150389519925302</v>
      </c>
      <c r="BX36" s="186">
        <v>0.27725725678451302</v>
      </c>
      <c r="BY36" s="186">
        <v>0.39907952442095801</v>
      </c>
      <c r="BZ36" s="186">
        <v>0.51441191504901396</v>
      </c>
      <c r="CA36" s="186">
        <v>0.45460051483955</v>
      </c>
      <c r="CB36" s="186">
        <v>0.40287772011191297</v>
      </c>
      <c r="CC36" s="186">
        <v>0.61133115040413799</v>
      </c>
      <c r="CD36" s="186">
        <v>0.48566362188131801</v>
      </c>
      <c r="CE36" s="186">
        <v>0.54293880380997395</v>
      </c>
      <c r="CF36" s="186">
        <v>0.46086048904745502</v>
      </c>
      <c r="CG36" s="186">
        <v>1.2174864670055401</v>
      </c>
      <c r="CH36" s="186">
        <v>0.32070724797325001</v>
      </c>
      <c r="CI36" s="186">
        <v>1.11089789327636</v>
      </c>
      <c r="CJ36" s="186">
        <v>0.56501393173053505</v>
      </c>
      <c r="CK36" s="186">
        <v>0.857316282828823</v>
      </c>
      <c r="CL36" s="186">
        <v>0.56612157535496599</v>
      </c>
      <c r="CM36" s="186">
        <v>0.65560115002144603</v>
      </c>
      <c r="CN36" s="186">
        <v>0.51929185621238505</v>
      </c>
      <c r="CO36" s="186">
        <v>0.96217453632243299</v>
      </c>
      <c r="CP36" s="186">
        <v>0.69657954413929102</v>
      </c>
      <c r="CQ36" s="186">
        <v>0.90207988892528301</v>
      </c>
      <c r="CR36" s="186">
        <v>0.89861226510936498</v>
      </c>
      <c r="CS36" s="186">
        <v>1.16705708721491</v>
      </c>
      <c r="CT36" s="186">
        <v>0.99673508850755399</v>
      </c>
      <c r="CU36" s="186">
        <v>1.06675089449736</v>
      </c>
      <c r="CV36" s="186">
        <v>0.39064417786156003</v>
      </c>
      <c r="CW36" s="186">
        <v>1.0025758937942</v>
      </c>
      <c r="CX36" s="186">
        <v>0.76125202059775099</v>
      </c>
      <c r="CY36" s="186">
        <v>0.69770957746052897</v>
      </c>
      <c r="CZ36" s="186">
        <v>0.71286952625604205</v>
      </c>
      <c r="DA36" s="186">
        <v>0.75343313582103799</v>
      </c>
      <c r="DB36" s="186">
        <v>0.96943213536064199</v>
      </c>
      <c r="DC36" s="186">
        <v>0.99888078545418002</v>
      </c>
      <c r="DD36" s="186">
        <v>0.76606367877687398</v>
      </c>
      <c r="DE36" s="186">
        <v>0.96146423360753797</v>
      </c>
      <c r="DF36" s="186">
        <v>0.92754075686862403</v>
      </c>
      <c r="DG36" s="186">
        <v>1.0522001474839799</v>
      </c>
      <c r="DH36" s="186">
        <v>1.14407751914186</v>
      </c>
      <c r="DI36" s="186">
        <v>1.3659789156900699</v>
      </c>
      <c r="DJ36" s="186">
        <v>1.81456651537958</v>
      </c>
      <c r="DK36" s="186">
        <v>2.0060110699354001</v>
      </c>
      <c r="DL36" s="186">
        <v>2.2472969914429402</v>
      </c>
      <c r="DM36" s="186">
        <v>1.87625652751033</v>
      </c>
      <c r="DN36" s="186">
        <v>1.94573234819299</v>
      </c>
      <c r="DO36" s="186">
        <v>2.3747371130585702</v>
      </c>
      <c r="DP36" s="186">
        <v>2.40915397838558</v>
      </c>
      <c r="DQ36" s="186">
        <v>2.6939302237101601</v>
      </c>
      <c r="DR36" s="186">
        <v>2.4377098836663098</v>
      </c>
      <c r="DS36" s="186">
        <v>3.1943323020057899</v>
      </c>
      <c r="DT36" s="186">
        <v>2.4753239160498799</v>
      </c>
      <c r="DU36" s="186">
        <v>1.78207413764219</v>
      </c>
      <c r="DV36" s="313">
        <f t="shared" si="2"/>
        <v>2.5100564348319301</v>
      </c>
      <c r="DW36" s="313">
        <f t="shared" si="3"/>
        <v>4.2573980536920697</v>
      </c>
      <c r="DX36" s="186">
        <f>SUM(CJ36:CU36)</f>
        <v>9.85333410086435</v>
      </c>
      <c r="DY36" s="186">
        <f>SUM(CV36:DG36)</f>
        <v>9.9940660693429564</v>
      </c>
      <c r="DZ36" s="186">
        <f t="shared" si="4"/>
        <v>25.50978338811958</v>
      </c>
      <c r="EA36" s="264"/>
      <c r="EB36" s="264"/>
    </row>
    <row r="37" spans="1:132" s="181" customFormat="1" ht="12.75">
      <c r="A37" s="260" t="str">
        <f>IF(I!$A$1=1,B37,C37)</f>
        <v>Іспанія</v>
      </c>
      <c r="B37" s="254" t="s">
        <v>137</v>
      </c>
      <c r="C37" s="254" t="s">
        <v>228</v>
      </c>
      <c r="D37" s="185">
        <v>0.131374267105064</v>
      </c>
      <c r="E37" s="185">
        <v>0.77268947975258195</v>
      </c>
      <c r="F37" s="185">
        <v>6.9869451110667197E-2</v>
      </c>
      <c r="G37" s="185">
        <v>0.55347402900374298</v>
      </c>
      <c r="H37" s="185">
        <v>0.19018257930391999</v>
      </c>
      <c r="I37" s="185">
        <v>8.1742263838177898E-2</v>
      </c>
      <c r="J37" s="185">
        <v>7.3952272988291198E-2</v>
      </c>
      <c r="K37" s="185">
        <v>1.13389047620768</v>
      </c>
      <c r="L37" s="185">
        <v>0.924757355666467</v>
      </c>
      <c r="M37" s="185">
        <v>0.61900136464392796</v>
      </c>
      <c r="N37" s="185">
        <v>9.6604381093633201E-2</v>
      </c>
      <c r="O37" s="185">
        <v>1.1289921728663499</v>
      </c>
      <c r="P37" s="255">
        <v>0.11218301747644201</v>
      </c>
      <c r="Q37" s="255">
        <v>0.60608135364331395</v>
      </c>
      <c r="R37" s="255">
        <v>1.23744481097778</v>
      </c>
      <c r="S37" s="255">
        <v>0.54793523769660102</v>
      </c>
      <c r="T37" s="255">
        <v>9.8649511167327605E-2</v>
      </c>
      <c r="U37" s="255">
        <v>0.82555216924934804</v>
      </c>
      <c r="V37" s="255">
        <v>0.1593951227522</v>
      </c>
      <c r="W37" s="255">
        <v>0.79333518715252505</v>
      </c>
      <c r="X37" s="255">
        <v>0.765238707443744</v>
      </c>
      <c r="Y37" s="255">
        <v>0.912003297826113</v>
      </c>
      <c r="Z37" s="255">
        <v>0.43606805512441299</v>
      </c>
      <c r="AA37" s="255">
        <v>1.0856228549735201</v>
      </c>
      <c r="AB37" s="255">
        <v>1.05280834159642</v>
      </c>
      <c r="AC37" s="255">
        <v>2.38110887365655</v>
      </c>
      <c r="AD37" s="255">
        <v>0.84425409863677003</v>
      </c>
      <c r="AE37" s="255">
        <v>1.32149773748401</v>
      </c>
      <c r="AF37" s="255">
        <v>1.0123856292409199</v>
      </c>
      <c r="AG37" s="255">
        <v>1.3141349258305499</v>
      </c>
      <c r="AH37" s="255">
        <v>1.26659442425971</v>
      </c>
      <c r="AI37" s="255">
        <v>0.42210942380820599</v>
      </c>
      <c r="AJ37" s="255">
        <v>1.75441370156454</v>
      </c>
      <c r="AK37" s="255">
        <v>1.0624364953497201</v>
      </c>
      <c r="AL37" s="255">
        <v>1.3291186175541401</v>
      </c>
      <c r="AM37" s="255">
        <v>1</v>
      </c>
      <c r="AN37" s="255">
        <v>0.91814866781138804</v>
      </c>
      <c r="AO37" s="255">
        <v>1.7712167554039</v>
      </c>
      <c r="AP37" s="255">
        <v>1.43920167953413</v>
      </c>
      <c r="AQ37" s="255">
        <v>1.9745445267881001</v>
      </c>
      <c r="AR37" s="255">
        <v>1.1968101050284099</v>
      </c>
      <c r="AS37" s="255">
        <v>1.4446303939652001</v>
      </c>
      <c r="AT37" s="255">
        <v>1.1107753769588899</v>
      </c>
      <c r="AU37" s="255">
        <v>0.91869979579997696</v>
      </c>
      <c r="AV37" s="255">
        <v>1.53828167436404</v>
      </c>
      <c r="AW37" s="255">
        <v>0.33990512803336298</v>
      </c>
      <c r="AX37" s="186">
        <v>1.03596325274504</v>
      </c>
      <c r="AY37" s="186">
        <v>0.74411771743395305</v>
      </c>
      <c r="AZ37" s="186">
        <v>0.47872503358705099</v>
      </c>
      <c r="BA37" s="186">
        <v>0.69878450630167899</v>
      </c>
      <c r="BB37" s="186">
        <v>0.786725578708249</v>
      </c>
      <c r="BC37" s="186">
        <v>0.697500425153737</v>
      </c>
      <c r="BD37" s="186">
        <v>1.67641267600974</v>
      </c>
      <c r="BE37" s="186">
        <v>1.5601556435291499</v>
      </c>
      <c r="BF37" s="186">
        <v>0.61654364171967102</v>
      </c>
      <c r="BG37" s="186">
        <v>2.8699218692880399</v>
      </c>
      <c r="BH37" s="186">
        <v>1.74802092901692</v>
      </c>
      <c r="BI37" s="186">
        <v>0.53147616554063404</v>
      </c>
      <c r="BJ37" s="186">
        <v>0.840634279378488</v>
      </c>
      <c r="BK37" s="186">
        <v>1.1513438224935599</v>
      </c>
      <c r="BL37" s="186">
        <v>0.57980784006688901</v>
      </c>
      <c r="BM37" s="186">
        <v>1.87134673777236</v>
      </c>
      <c r="BN37" s="186">
        <v>0.79611712551701896</v>
      </c>
      <c r="BO37" s="186">
        <v>0.89078385638093305</v>
      </c>
      <c r="BP37" s="186">
        <v>1.3236796598656</v>
      </c>
      <c r="BQ37" s="186">
        <v>0.84727052251232904</v>
      </c>
      <c r="BR37" s="186">
        <v>0.99213083192232099</v>
      </c>
      <c r="BS37" s="186">
        <v>0.95647942341564696</v>
      </c>
      <c r="BT37" s="186">
        <v>1.2703473843794499</v>
      </c>
      <c r="BU37" s="186">
        <v>0.96184563747013496</v>
      </c>
      <c r="BV37" s="186">
        <v>1.17196897014638</v>
      </c>
      <c r="BW37" s="186">
        <v>1.6115727544588601</v>
      </c>
      <c r="BX37" s="186">
        <v>0.79166044465903995</v>
      </c>
      <c r="BY37" s="186">
        <v>1.15338366991884</v>
      </c>
      <c r="BZ37" s="186">
        <v>1.3673650262927199</v>
      </c>
      <c r="CA37" s="186">
        <v>1.26017255393185</v>
      </c>
      <c r="CB37" s="186">
        <v>1.2565657783416699</v>
      </c>
      <c r="CC37" s="186">
        <v>1.0513886630035401</v>
      </c>
      <c r="CD37" s="186">
        <v>1.18900535742104</v>
      </c>
      <c r="CE37" s="186">
        <v>1.5620512532283899</v>
      </c>
      <c r="CF37" s="186">
        <v>1.35315459567692</v>
      </c>
      <c r="CG37" s="186">
        <v>1.37682450694391</v>
      </c>
      <c r="CH37" s="186">
        <v>0.99389594998646902</v>
      </c>
      <c r="CI37" s="186">
        <v>1.89354028342049</v>
      </c>
      <c r="CJ37" s="186">
        <v>1.71647308920135</v>
      </c>
      <c r="CK37" s="186">
        <v>1.5646686976341</v>
      </c>
      <c r="CL37" s="186">
        <v>1.6838277439677201</v>
      </c>
      <c r="CM37" s="186">
        <v>2.2218672106481399</v>
      </c>
      <c r="CN37" s="186">
        <v>1.5527297472125501</v>
      </c>
      <c r="CO37" s="186">
        <v>1.9071886241211899</v>
      </c>
      <c r="CP37" s="186">
        <v>0.80135486995997995</v>
      </c>
      <c r="CQ37" s="186">
        <v>1.5421252104422101</v>
      </c>
      <c r="CR37" s="186">
        <v>1.54113479147884</v>
      </c>
      <c r="CS37" s="186">
        <v>1.4715987737863501</v>
      </c>
      <c r="CT37" s="186">
        <v>2.3994603188655601</v>
      </c>
      <c r="CU37" s="186">
        <v>1.91753427075315</v>
      </c>
      <c r="CV37" s="186">
        <v>0.83154172864175102</v>
      </c>
      <c r="CW37" s="186">
        <v>1.0157471653280099</v>
      </c>
      <c r="CX37" s="186">
        <v>1.63299699587067</v>
      </c>
      <c r="CY37" s="186">
        <v>0.76036431446402197</v>
      </c>
      <c r="CZ37" s="186">
        <v>2.94039847690589</v>
      </c>
      <c r="DA37" s="186">
        <v>1.5077813679644501</v>
      </c>
      <c r="DB37" s="186">
        <v>1.68440209853658</v>
      </c>
      <c r="DC37" s="186">
        <v>0.87931649258019295</v>
      </c>
      <c r="DD37" s="186">
        <v>2.7360473296463699</v>
      </c>
      <c r="DE37" s="186">
        <v>1.43280888572145</v>
      </c>
      <c r="DF37" s="186">
        <v>1.4312932466902799</v>
      </c>
      <c r="DG37" s="186">
        <v>1.9488551980270901</v>
      </c>
      <c r="DH37" s="186">
        <v>0.878187776903669</v>
      </c>
      <c r="DI37" s="186">
        <v>2.2957999034125698</v>
      </c>
      <c r="DJ37" s="186">
        <v>1.5890198708839101</v>
      </c>
      <c r="DK37" s="186">
        <v>1.2251689207740299</v>
      </c>
      <c r="DL37" s="186">
        <v>2.63539054719952</v>
      </c>
      <c r="DM37" s="186">
        <v>2.1546906314837799</v>
      </c>
      <c r="DN37" s="186">
        <v>1.88749733283414</v>
      </c>
      <c r="DO37" s="186">
        <v>1.29250598973218</v>
      </c>
      <c r="DP37" s="186">
        <v>2.4270976638542399</v>
      </c>
      <c r="DQ37" s="186">
        <v>2.10598216014191</v>
      </c>
      <c r="DR37" s="186">
        <v>2.3061101284634402</v>
      </c>
      <c r="DS37" s="186">
        <v>2.2173620232510101</v>
      </c>
      <c r="DT37" s="186">
        <v>1.9769879808467701</v>
      </c>
      <c r="DU37" s="186">
        <v>2.1774803838953898</v>
      </c>
      <c r="DV37" s="313">
        <f t="shared" si="2"/>
        <v>3.1739876803162388</v>
      </c>
      <c r="DW37" s="313">
        <f t="shared" si="3"/>
        <v>4.1544683647421596</v>
      </c>
      <c r="DX37" s="186">
        <f t="shared" si="0"/>
        <v>20.319963348071141</v>
      </c>
      <c r="DY37" s="186">
        <f t="shared" si="1"/>
        <v>18.801553300376757</v>
      </c>
      <c r="DZ37" s="186">
        <f t="shared" si="4"/>
        <v>23.014812948934399</v>
      </c>
      <c r="EA37" s="264"/>
      <c r="EB37" s="264"/>
    </row>
    <row r="38" spans="1:132" s="181" customFormat="1" ht="12.75">
      <c r="A38" s="260" t="str">
        <f>IF(I!$A$1=1,B38,C38)</f>
        <v>Словаччина</v>
      </c>
      <c r="B38" s="254" t="s">
        <v>136</v>
      </c>
      <c r="C38" s="254" t="s">
        <v>227</v>
      </c>
      <c r="D38" s="185">
        <v>0.60041107985817799</v>
      </c>
      <c r="E38" s="185">
        <v>8.2088506340947595E-2</v>
      </c>
      <c r="F38" s="185">
        <v>0.95192135501637898</v>
      </c>
      <c r="G38" s="185">
        <v>5.0237381100133399E-2</v>
      </c>
      <c r="H38" s="185">
        <v>6.9947804959028803E-2</v>
      </c>
      <c r="I38" s="185">
        <v>8.7773333356737496E-2</v>
      </c>
      <c r="J38" s="185">
        <v>9.8507240108629199E-2</v>
      </c>
      <c r="K38" s="185">
        <v>8.8703828354521203E-2</v>
      </c>
      <c r="L38" s="185">
        <v>9.2723639783068995E-2</v>
      </c>
      <c r="M38" s="185">
        <v>8.3504857393028695E-2</v>
      </c>
      <c r="N38" s="185">
        <v>0.11439395095496099</v>
      </c>
      <c r="O38" s="185">
        <v>0.148244607477345</v>
      </c>
      <c r="P38" s="255">
        <v>0.63021492956203895</v>
      </c>
      <c r="Q38" s="255">
        <v>1.5832845786327601</v>
      </c>
      <c r="R38" s="255">
        <v>0.15123471659419799</v>
      </c>
      <c r="S38" s="255">
        <v>0.288564596997682</v>
      </c>
      <c r="T38" s="255">
        <v>0.10647174119340599</v>
      </c>
      <c r="U38" s="255">
        <v>0.42176284452795998</v>
      </c>
      <c r="V38" s="255">
        <v>0.14360470585195301</v>
      </c>
      <c r="W38" s="255">
        <v>0.214262805040385</v>
      </c>
      <c r="X38" s="255">
        <v>0.53794453206862403</v>
      </c>
      <c r="Y38" s="255">
        <v>0.14229994282160399</v>
      </c>
      <c r="Z38" s="255">
        <v>0.294999274094356</v>
      </c>
      <c r="AA38" s="255">
        <v>0.64412285799344005</v>
      </c>
      <c r="AB38" s="255">
        <v>0.26743006832413202</v>
      </c>
      <c r="AC38" s="255">
        <v>0.16818820387966901</v>
      </c>
      <c r="AD38" s="255">
        <v>0.79848981234569205</v>
      </c>
      <c r="AE38" s="255">
        <v>0.171204848100557</v>
      </c>
      <c r="AF38" s="255">
        <v>0.29765180949862902</v>
      </c>
      <c r="AG38" s="255">
        <v>0.27272671659302899</v>
      </c>
      <c r="AH38" s="255">
        <v>0.39990430728734599</v>
      </c>
      <c r="AI38" s="255">
        <v>0.44521349596814103</v>
      </c>
      <c r="AJ38" s="255">
        <v>0.48753273812023901</v>
      </c>
      <c r="AK38" s="255">
        <v>0.24526073917840899</v>
      </c>
      <c r="AL38" s="255">
        <v>0.29558127606590001</v>
      </c>
      <c r="AM38" s="255">
        <v>0</v>
      </c>
      <c r="AN38" s="255">
        <v>0.21823463137801</v>
      </c>
      <c r="AO38" s="255">
        <v>0.27646293428177199</v>
      </c>
      <c r="AP38" s="255">
        <v>0.52410142003819205</v>
      </c>
      <c r="AQ38" s="255">
        <v>0.35474273960715103</v>
      </c>
      <c r="AR38" s="255">
        <v>0.60382344808126698</v>
      </c>
      <c r="AS38" s="255">
        <v>0.45381133612665597</v>
      </c>
      <c r="AT38" s="255">
        <v>0.37845150011531398</v>
      </c>
      <c r="AU38" s="255">
        <v>0.45667513673742799</v>
      </c>
      <c r="AV38" s="255">
        <v>0.36195139681810701</v>
      </c>
      <c r="AW38" s="255">
        <v>0.433367107733929</v>
      </c>
      <c r="AX38" s="186">
        <v>0.54200967725694504</v>
      </c>
      <c r="AY38" s="186">
        <v>0.53097292035124</v>
      </c>
      <c r="AZ38" s="186">
        <v>0.52487099428680595</v>
      </c>
      <c r="BA38" s="186">
        <v>0.46399901041063202</v>
      </c>
      <c r="BB38" s="186">
        <v>0.42708172508839698</v>
      </c>
      <c r="BC38" s="186">
        <v>0.45093126095467201</v>
      </c>
      <c r="BD38" s="186">
        <v>0.70417171550535296</v>
      </c>
      <c r="BE38" s="186">
        <v>0.53193628367046197</v>
      </c>
      <c r="BF38" s="186">
        <v>0.64226884867108203</v>
      </c>
      <c r="BG38" s="186">
        <v>0.63750662554419701</v>
      </c>
      <c r="BH38" s="186">
        <v>0.61116060215494095</v>
      </c>
      <c r="BI38" s="186">
        <v>0.68618956843432299</v>
      </c>
      <c r="BJ38" s="186">
        <v>0.76410660827167798</v>
      </c>
      <c r="BK38" s="186">
        <v>0.73586531488262397</v>
      </c>
      <c r="BL38" s="186">
        <v>0.72242576693951299</v>
      </c>
      <c r="BM38" s="186">
        <v>0.80741232096399296</v>
      </c>
      <c r="BN38" s="186">
        <v>0.65392145763363896</v>
      </c>
      <c r="BO38" s="186">
        <v>0.53097330213191696</v>
      </c>
      <c r="BP38" s="186">
        <v>0.64674160331167896</v>
      </c>
      <c r="BQ38" s="186">
        <v>0.52107961716017004</v>
      </c>
      <c r="BR38" s="186">
        <v>0.65486492473163105</v>
      </c>
      <c r="BS38" s="186">
        <v>0.74364617460624405</v>
      </c>
      <c r="BT38" s="186">
        <v>0.79597903373816903</v>
      </c>
      <c r="BU38" s="186">
        <v>0.81999138462558496</v>
      </c>
      <c r="BV38" s="186">
        <v>1.25212017769499</v>
      </c>
      <c r="BW38" s="186">
        <v>1.5974574002989499</v>
      </c>
      <c r="BX38" s="186">
        <v>0.736440222908614</v>
      </c>
      <c r="BY38" s="186">
        <v>1.0688243431171001</v>
      </c>
      <c r="BZ38" s="186">
        <v>1.53855884418052</v>
      </c>
      <c r="CA38" s="186">
        <v>1.24410267686644</v>
      </c>
      <c r="CB38" s="186">
        <v>1.5814450503664099</v>
      </c>
      <c r="CC38" s="186">
        <v>1.55738454488041</v>
      </c>
      <c r="CD38" s="186">
        <v>1.31105113480247</v>
      </c>
      <c r="CE38" s="186">
        <v>1.1988012522749101</v>
      </c>
      <c r="CF38" s="186">
        <v>1.3734988396224499</v>
      </c>
      <c r="CG38" s="186">
        <v>1.7213702754639</v>
      </c>
      <c r="CH38" s="186">
        <v>1.61769570642354</v>
      </c>
      <c r="CI38" s="186">
        <v>1.9338670025409901</v>
      </c>
      <c r="CJ38" s="186">
        <v>1.2375128754087501</v>
      </c>
      <c r="CK38" s="186">
        <v>0.42567476381934</v>
      </c>
      <c r="CL38" s="186">
        <v>1.0473992224572799</v>
      </c>
      <c r="CM38" s="186">
        <v>1.2108762500772501</v>
      </c>
      <c r="CN38" s="186">
        <v>1.7416952730351101</v>
      </c>
      <c r="CO38" s="186">
        <v>1.3183381679847599</v>
      </c>
      <c r="CP38" s="186">
        <v>1.13217048290343</v>
      </c>
      <c r="CQ38" s="186">
        <v>1.33023187890949</v>
      </c>
      <c r="CR38" s="186">
        <v>1.5006884955362501</v>
      </c>
      <c r="CS38" s="186">
        <v>1.40012164208477</v>
      </c>
      <c r="CT38" s="186">
        <v>1.1231354739022801</v>
      </c>
      <c r="CU38" s="186">
        <v>1.8659813323985399</v>
      </c>
      <c r="CV38" s="186">
        <v>1.2321908980721501</v>
      </c>
      <c r="CW38" s="186">
        <v>1.3106456177530801</v>
      </c>
      <c r="CX38" s="186">
        <v>1.8584459241862401</v>
      </c>
      <c r="CY38" s="186">
        <v>1.6126831235358201</v>
      </c>
      <c r="CZ38" s="186">
        <v>1.7091110526815501</v>
      </c>
      <c r="DA38" s="186">
        <v>1.59904517401505</v>
      </c>
      <c r="DB38" s="186">
        <v>1.9888339017112699</v>
      </c>
      <c r="DC38" s="186">
        <v>1.79197498420398</v>
      </c>
      <c r="DD38" s="186">
        <v>1.74885921202744</v>
      </c>
      <c r="DE38" s="186">
        <v>1.98206354928819</v>
      </c>
      <c r="DF38" s="186">
        <v>2.5292304325670898</v>
      </c>
      <c r="DG38" s="186">
        <v>1.96821360708193</v>
      </c>
      <c r="DH38" s="186">
        <v>1.4440182107810899</v>
      </c>
      <c r="DI38" s="186">
        <v>1.72661733417462</v>
      </c>
      <c r="DJ38" s="186">
        <v>1.6796910397211</v>
      </c>
      <c r="DK38" s="186">
        <v>1.5800557915125899</v>
      </c>
      <c r="DL38" s="186">
        <v>1.8627543690033199</v>
      </c>
      <c r="DM38" s="186">
        <v>1.3658780616994</v>
      </c>
      <c r="DN38" s="186">
        <v>1.8731146668479</v>
      </c>
      <c r="DO38" s="186">
        <v>1.3000767269167901</v>
      </c>
      <c r="DP38" s="186">
        <v>2.0993218841280998</v>
      </c>
      <c r="DQ38" s="186">
        <v>2.16272258555118</v>
      </c>
      <c r="DR38" s="186">
        <v>1.9438213419402699</v>
      </c>
      <c r="DS38" s="186">
        <v>2.3698380345740402</v>
      </c>
      <c r="DT38" s="186">
        <v>1.78775919065206</v>
      </c>
      <c r="DU38" s="186">
        <v>1.82651521701981</v>
      </c>
      <c r="DV38" s="313">
        <f t="shared" si="2"/>
        <v>3.1706355449557098</v>
      </c>
      <c r="DW38" s="313">
        <f t="shared" si="3"/>
        <v>3.61427440767187</v>
      </c>
      <c r="DX38" s="186">
        <f t="shared" si="0"/>
        <v>15.333825858517253</v>
      </c>
      <c r="DY38" s="186">
        <f t="shared" si="1"/>
        <v>21.33129747712379</v>
      </c>
      <c r="DZ38" s="186">
        <f t="shared" si="4"/>
        <v>21.407910046850404</v>
      </c>
      <c r="EA38" s="264"/>
      <c r="EB38" s="264"/>
    </row>
    <row r="39" spans="1:132" s="181" customFormat="1" ht="12.75">
      <c r="A39" s="260" t="str">
        <f>IF(I!$A$1=1,B39,C39)</f>
        <v>Австрія</v>
      </c>
      <c r="B39" s="254" t="s">
        <v>128</v>
      </c>
      <c r="C39" s="254" t="s">
        <v>219</v>
      </c>
      <c r="D39" s="185">
        <v>0.185741187844086</v>
      </c>
      <c r="E39" s="185">
        <v>0.26067160263045103</v>
      </c>
      <c r="F39" s="185">
        <v>0.33572390937358099</v>
      </c>
      <c r="G39" s="185">
        <v>0.23808837836354399</v>
      </c>
      <c r="H39" s="185">
        <v>0.21630778475669199</v>
      </c>
      <c r="I39" s="185">
        <v>0.28289439825024998</v>
      </c>
      <c r="J39" s="185">
        <v>0.31880386150024698</v>
      </c>
      <c r="K39" s="185">
        <v>0.22599976540386199</v>
      </c>
      <c r="L39" s="185">
        <v>0.159889885514127</v>
      </c>
      <c r="M39" s="185">
        <v>0.36653409163301998</v>
      </c>
      <c r="N39" s="185">
        <v>0.30187043471346803</v>
      </c>
      <c r="O39" s="185">
        <v>0.49332803350454602</v>
      </c>
      <c r="P39" s="255">
        <v>0.33805315212348802</v>
      </c>
      <c r="Q39" s="255">
        <v>0.65589808615870104</v>
      </c>
      <c r="R39" s="255">
        <v>0.21154993042248399</v>
      </c>
      <c r="S39" s="255">
        <v>0.294545584581064</v>
      </c>
      <c r="T39" s="255">
        <v>0.24141449891045599</v>
      </c>
      <c r="U39" s="255">
        <v>0.26263320279611602</v>
      </c>
      <c r="V39" s="255">
        <v>0.26356282597416503</v>
      </c>
      <c r="W39" s="255">
        <v>0.29200041257473702</v>
      </c>
      <c r="X39" s="255">
        <v>0.322375275844277</v>
      </c>
      <c r="Y39" s="255">
        <v>0.40891423964373402</v>
      </c>
      <c r="Z39" s="255">
        <v>0.39968199090655798</v>
      </c>
      <c r="AA39" s="255">
        <v>0.67747392719621202</v>
      </c>
      <c r="AB39" s="255">
        <v>0.33355638066599702</v>
      </c>
      <c r="AC39" s="255">
        <v>0.37197740878894903</v>
      </c>
      <c r="AD39" s="255">
        <v>0.35161620959475998</v>
      </c>
      <c r="AE39" s="255">
        <v>0.47111709142505698</v>
      </c>
      <c r="AF39" s="255">
        <v>0.453097095654316</v>
      </c>
      <c r="AG39" s="255">
        <v>0.41486105583356397</v>
      </c>
      <c r="AH39" s="255">
        <v>0.49585665347441998</v>
      </c>
      <c r="AI39" s="255">
        <v>0.46544083230830002</v>
      </c>
      <c r="AJ39" s="255">
        <v>0.48758375285887801</v>
      </c>
      <c r="AK39" s="255">
        <v>0.70389900951320095</v>
      </c>
      <c r="AL39" s="255">
        <v>0.53049311664005805</v>
      </c>
      <c r="AM39" s="255">
        <v>0</v>
      </c>
      <c r="AN39" s="255">
        <v>0.60943721263544404</v>
      </c>
      <c r="AO39" s="255">
        <v>0.56496738575482197</v>
      </c>
      <c r="AP39" s="255">
        <v>0.57674210476993504</v>
      </c>
      <c r="AQ39" s="255">
        <v>0.596323726635553</v>
      </c>
      <c r="AR39" s="255">
        <v>0.50583686732738598</v>
      </c>
      <c r="AS39" s="255">
        <v>0.68192798531528098</v>
      </c>
      <c r="AT39" s="255">
        <v>1.1827594455605701</v>
      </c>
      <c r="AU39" s="255">
        <v>1.3146491033224801</v>
      </c>
      <c r="AV39" s="255">
        <v>0.71520604199390303</v>
      </c>
      <c r="AW39" s="255">
        <v>0.95011578872262903</v>
      </c>
      <c r="AX39" s="186">
        <v>0.90091145641674697</v>
      </c>
      <c r="AY39" s="186">
        <v>1.0146363932073601</v>
      </c>
      <c r="AZ39" s="186">
        <v>1.0360894029908101</v>
      </c>
      <c r="BA39" s="186">
        <v>0.80908333723493198</v>
      </c>
      <c r="BB39" s="186">
        <v>0.77756503440086899</v>
      </c>
      <c r="BC39" s="186">
        <v>0.99065328686122001</v>
      </c>
      <c r="BD39" s="186">
        <v>0.86835826893699397</v>
      </c>
      <c r="BE39" s="186">
        <v>0.92514956309665697</v>
      </c>
      <c r="BF39" s="186">
        <v>0.92291920088933199</v>
      </c>
      <c r="BG39" s="186">
        <v>1.12619344965548</v>
      </c>
      <c r="BH39" s="186">
        <v>1.1009565777935499</v>
      </c>
      <c r="BI39" s="186">
        <v>1.3054233154081001</v>
      </c>
      <c r="BJ39" s="186">
        <v>1.45900182115829</v>
      </c>
      <c r="BK39" s="186">
        <v>1.3061721432433899</v>
      </c>
      <c r="BL39" s="186">
        <v>1.12282515275388</v>
      </c>
      <c r="BM39" s="186">
        <v>1.3607660457674</v>
      </c>
      <c r="BN39" s="186">
        <v>1.63045918395302</v>
      </c>
      <c r="BO39" s="186">
        <v>1.26060724805708</v>
      </c>
      <c r="BP39" s="186">
        <v>0.90291668403243197</v>
      </c>
      <c r="BQ39" s="186">
        <v>1.61510807603087</v>
      </c>
      <c r="BR39" s="186">
        <v>1.44114635072883</v>
      </c>
      <c r="BS39" s="186">
        <v>1.5165792854779301</v>
      </c>
      <c r="BT39" s="186">
        <v>1.28995541678416</v>
      </c>
      <c r="BU39" s="186">
        <v>1.8223880498949501</v>
      </c>
      <c r="BV39" s="186">
        <v>1.6720500824923199</v>
      </c>
      <c r="BW39" s="186">
        <v>1.8905702956458099</v>
      </c>
      <c r="BX39" s="186">
        <v>1.7043718979000899</v>
      </c>
      <c r="BY39" s="186">
        <v>1.09584647545541</v>
      </c>
      <c r="BZ39" s="186">
        <v>1.79411804978615</v>
      </c>
      <c r="CA39" s="186">
        <v>1.7606940156580499</v>
      </c>
      <c r="CB39" s="186">
        <v>1.43153432906858</v>
      </c>
      <c r="CC39" s="186">
        <v>1.6937224802226001</v>
      </c>
      <c r="CD39" s="186">
        <v>1.46098406022545</v>
      </c>
      <c r="CE39" s="186">
        <v>2.4419751565552801</v>
      </c>
      <c r="CF39" s="186">
        <v>2.7818394800375801</v>
      </c>
      <c r="CG39" s="186">
        <v>2.1810719193075698</v>
      </c>
      <c r="CH39" s="186">
        <v>3.07255414238973</v>
      </c>
      <c r="CI39" s="186">
        <v>4.0477480943998101</v>
      </c>
      <c r="CJ39" s="186">
        <v>1.95451474892151</v>
      </c>
      <c r="CK39" s="186">
        <v>2.30820111705063</v>
      </c>
      <c r="CL39" s="186">
        <v>2.8886511336591401</v>
      </c>
      <c r="CM39" s="186">
        <v>1.7193478983434001</v>
      </c>
      <c r="CN39" s="186">
        <v>2.6512918183105998</v>
      </c>
      <c r="CO39" s="186">
        <v>2.2510609468462102</v>
      </c>
      <c r="CP39" s="186">
        <v>2.38555046048607</v>
      </c>
      <c r="CQ39" s="186">
        <v>2.7313623650975298</v>
      </c>
      <c r="CR39" s="186">
        <v>2.34654092369269</v>
      </c>
      <c r="CS39" s="186">
        <v>2.4972086381415601</v>
      </c>
      <c r="CT39" s="186">
        <v>2.9356583004767201</v>
      </c>
      <c r="CU39" s="186">
        <v>3.50510673546535</v>
      </c>
      <c r="CV39" s="186">
        <v>1.9524870560532701</v>
      </c>
      <c r="CW39" s="186">
        <v>2.6392612545162302</v>
      </c>
      <c r="CX39" s="186">
        <v>3.2100469267963399</v>
      </c>
      <c r="CY39" s="186">
        <v>2.78536306530428</v>
      </c>
      <c r="CZ39" s="186">
        <v>3.4049781291721999</v>
      </c>
      <c r="DA39" s="186">
        <v>2.25084607308718</v>
      </c>
      <c r="DB39" s="186">
        <v>2.45820497416595</v>
      </c>
      <c r="DC39" s="186">
        <v>5.2669765278708001</v>
      </c>
      <c r="DD39" s="186">
        <v>2.65770801134643</v>
      </c>
      <c r="DE39" s="186">
        <v>2.20333693546592</v>
      </c>
      <c r="DF39" s="186">
        <v>3.0937731145151899</v>
      </c>
      <c r="DG39" s="186">
        <v>3.4319551325803799</v>
      </c>
      <c r="DH39" s="186">
        <v>1.69395988996485</v>
      </c>
      <c r="DI39" s="186">
        <v>2.6970290276967201</v>
      </c>
      <c r="DJ39" s="186">
        <v>5.2858082405339504</v>
      </c>
      <c r="DK39" s="186">
        <v>4.9714115538009302</v>
      </c>
      <c r="DL39" s="186">
        <v>2.6681618730340202</v>
      </c>
      <c r="DM39" s="186">
        <v>5.3913249912278598</v>
      </c>
      <c r="DN39" s="186">
        <v>5.4749599337314399</v>
      </c>
      <c r="DO39" s="186">
        <v>2.8423422626750301</v>
      </c>
      <c r="DP39" s="186">
        <v>2.5673584196575998</v>
      </c>
      <c r="DQ39" s="186">
        <v>2.3105484922833601</v>
      </c>
      <c r="DR39" s="186">
        <v>2.7355647457587202</v>
      </c>
      <c r="DS39" s="186">
        <v>3.04166754206934</v>
      </c>
      <c r="DT39" s="186">
        <v>1.4991224371604199</v>
      </c>
      <c r="DU39" s="186">
        <v>1.8776145037959799</v>
      </c>
      <c r="DV39" s="313">
        <f t="shared" si="2"/>
        <v>4.39098891766157</v>
      </c>
      <c r="DW39" s="313">
        <f t="shared" si="3"/>
        <v>3.3767369409564001</v>
      </c>
      <c r="DX39" s="186">
        <f t="shared" si="0"/>
        <v>30.174495086491412</v>
      </c>
      <c r="DY39" s="186">
        <f t="shared" si="1"/>
        <v>35.354937200874168</v>
      </c>
      <c r="DZ39" s="186">
        <f t="shared" si="4"/>
        <v>41.680136972433822</v>
      </c>
      <c r="EA39" s="264"/>
      <c r="EB39" s="264"/>
    </row>
    <row r="40" spans="1:132" s="181" customFormat="1" ht="12.75">
      <c r="A40" s="260" t="str">
        <f>IF(I!$A$1=1,B40,C40)</f>
        <v>Угорщина</v>
      </c>
      <c r="B40" s="254" t="s">
        <v>133</v>
      </c>
      <c r="C40" s="254" t="s">
        <v>224</v>
      </c>
      <c r="D40" s="185">
        <v>0.100518045038029</v>
      </c>
      <c r="E40" s="185">
        <v>1.4548404527959099E-2</v>
      </c>
      <c r="F40" s="185">
        <v>0.40553828928414398</v>
      </c>
      <c r="G40" s="185">
        <v>0.111877516074193</v>
      </c>
      <c r="H40" s="185">
        <v>3.2589777679825599E-2</v>
      </c>
      <c r="I40" s="185">
        <v>9.6985913211385597E-2</v>
      </c>
      <c r="J40" s="185">
        <v>7.9547443304737994E-2</v>
      </c>
      <c r="K40" s="185">
        <v>0.78685871716854205</v>
      </c>
      <c r="L40" s="185">
        <v>0.136770350554374</v>
      </c>
      <c r="M40" s="185">
        <v>0.13703508602386699</v>
      </c>
      <c r="N40" s="185">
        <v>0.10704785568066701</v>
      </c>
      <c r="O40" s="185">
        <v>0.26740902015269202</v>
      </c>
      <c r="P40" s="255">
        <v>9.7266654224501897E-2</v>
      </c>
      <c r="Q40" s="255">
        <v>0.27716686111304301</v>
      </c>
      <c r="R40" s="255">
        <v>0.25431118107711598</v>
      </c>
      <c r="S40" s="255">
        <v>0.21352282328466901</v>
      </c>
      <c r="T40" s="255">
        <v>0.35994643382344899</v>
      </c>
      <c r="U40" s="255">
        <v>0.233074391451638</v>
      </c>
      <c r="V40" s="255">
        <v>0.23520169479188599</v>
      </c>
      <c r="W40" s="255">
        <v>0.40811758338204701</v>
      </c>
      <c r="X40" s="255">
        <v>0.39521043215976998</v>
      </c>
      <c r="Y40" s="255">
        <v>0.29747989443048001</v>
      </c>
      <c r="Z40" s="255">
        <v>0.22853707066922299</v>
      </c>
      <c r="AA40" s="255">
        <v>0.55135001749054302</v>
      </c>
      <c r="AB40" s="255">
        <v>0.238026975999133</v>
      </c>
      <c r="AC40" s="255">
        <v>0.101349436364211</v>
      </c>
      <c r="AD40" s="255">
        <v>0.57597121050266498</v>
      </c>
      <c r="AE40" s="255">
        <v>0.31446497551496799</v>
      </c>
      <c r="AF40" s="255">
        <v>0.28403395016699301</v>
      </c>
      <c r="AG40" s="255">
        <v>0.37166038396698597</v>
      </c>
      <c r="AH40" s="255">
        <v>0.21202200867325</v>
      </c>
      <c r="AI40" s="255">
        <v>0.56392274288048505</v>
      </c>
      <c r="AJ40" s="255">
        <v>0.34602502920200101</v>
      </c>
      <c r="AK40" s="255">
        <v>0.31283619571624799</v>
      </c>
      <c r="AL40" s="255">
        <v>0.49267919986530101</v>
      </c>
      <c r="AM40" s="255">
        <v>0.92954858373126803</v>
      </c>
      <c r="AN40" s="255">
        <v>0.47727770980389</v>
      </c>
      <c r="AO40" s="255">
        <v>0.17041040873088001</v>
      </c>
      <c r="AP40" s="255">
        <v>0.677448743250607</v>
      </c>
      <c r="AQ40" s="255">
        <v>0.47467341915410699</v>
      </c>
      <c r="AR40" s="255">
        <v>0.610622495288348</v>
      </c>
      <c r="AS40" s="255">
        <v>0.48439442401635302</v>
      </c>
      <c r="AT40" s="255">
        <v>0.61708589887486898</v>
      </c>
      <c r="AU40" s="255">
        <v>0.485147456064837</v>
      </c>
      <c r="AV40" s="255">
        <v>0.86515448183213495</v>
      </c>
      <c r="AW40" s="255">
        <v>0.57556591304093796</v>
      </c>
      <c r="AX40" s="186">
        <v>0.69644202495156804</v>
      </c>
      <c r="AY40" s="186">
        <v>0.64753705167543396</v>
      </c>
      <c r="AZ40" s="186">
        <v>0.76920861862171097</v>
      </c>
      <c r="BA40" s="186">
        <v>0.53583923841074099</v>
      </c>
      <c r="BB40" s="186">
        <v>0.61999015758032605</v>
      </c>
      <c r="BC40" s="186">
        <v>0.77182327814547602</v>
      </c>
      <c r="BD40" s="186">
        <v>0.57630059688538404</v>
      </c>
      <c r="BE40" s="186">
        <v>0.77031696166789598</v>
      </c>
      <c r="BF40" s="186">
        <v>1.4587290783125899</v>
      </c>
      <c r="BG40" s="186">
        <v>1.08545601266912</v>
      </c>
      <c r="BH40" s="186">
        <v>0.90450426063933498</v>
      </c>
      <c r="BI40" s="186">
        <v>1.37770056774951</v>
      </c>
      <c r="BJ40" s="186">
        <v>1.16651347723398</v>
      </c>
      <c r="BK40" s="186">
        <v>2.0258275156745298</v>
      </c>
      <c r="BL40" s="186">
        <v>1.3718248397880199</v>
      </c>
      <c r="BM40" s="186">
        <v>1.36186001679522</v>
      </c>
      <c r="BN40" s="186">
        <v>1.6763411301934199</v>
      </c>
      <c r="BO40" s="186">
        <v>1.93658314776489</v>
      </c>
      <c r="BP40" s="186">
        <v>1.56411300392107</v>
      </c>
      <c r="BQ40" s="186">
        <v>1.3968521875781801</v>
      </c>
      <c r="BR40" s="186">
        <v>2.21602106863992</v>
      </c>
      <c r="BS40" s="186">
        <v>1.3491872250567001</v>
      </c>
      <c r="BT40" s="186">
        <v>2.0734332872224202</v>
      </c>
      <c r="BU40" s="186">
        <v>1.4162678238606501</v>
      </c>
      <c r="BV40" s="186">
        <v>1.7909213774943999</v>
      </c>
      <c r="BW40" s="186">
        <v>3.0643008919758201</v>
      </c>
      <c r="BX40" s="186">
        <v>1.68518432906513</v>
      </c>
      <c r="BY40" s="186">
        <v>1.9310020802624199</v>
      </c>
      <c r="BZ40" s="186">
        <v>2.4073349680715799</v>
      </c>
      <c r="CA40" s="186">
        <v>1.7198012845089701</v>
      </c>
      <c r="CB40" s="186">
        <v>1.1339281416773701</v>
      </c>
      <c r="CC40" s="186">
        <v>1.9394618102752299</v>
      </c>
      <c r="CD40" s="186">
        <v>1.54493374823403</v>
      </c>
      <c r="CE40" s="186">
        <v>2.1130060572399398</v>
      </c>
      <c r="CF40" s="186">
        <v>1.8401147106498299</v>
      </c>
      <c r="CG40" s="186">
        <v>2.3842596877391</v>
      </c>
      <c r="CH40" s="186">
        <v>1.9383847699405701</v>
      </c>
      <c r="CI40" s="186">
        <v>3.88564282978923</v>
      </c>
      <c r="CJ40" s="186">
        <v>1.53940840041851</v>
      </c>
      <c r="CK40" s="186">
        <v>2.5038016892525099</v>
      </c>
      <c r="CL40" s="186">
        <v>1.4126840881006899</v>
      </c>
      <c r="CM40" s="186">
        <v>1.3827641235536501</v>
      </c>
      <c r="CN40" s="186">
        <v>1.9556527237679999</v>
      </c>
      <c r="CO40" s="186">
        <v>1.9522386606761799</v>
      </c>
      <c r="CP40" s="186">
        <v>2.2777299887565299</v>
      </c>
      <c r="CQ40" s="186">
        <v>1.3304243374686</v>
      </c>
      <c r="CR40" s="186">
        <v>2.0771751433911598</v>
      </c>
      <c r="CS40" s="186">
        <v>1.5892624915971101</v>
      </c>
      <c r="CT40" s="186">
        <v>1.8224891942507599</v>
      </c>
      <c r="CU40" s="186">
        <v>2.70475750281576</v>
      </c>
      <c r="CV40" s="186">
        <v>1.7029428069065899</v>
      </c>
      <c r="CW40" s="186">
        <v>1.80420854743785</v>
      </c>
      <c r="CX40" s="186">
        <v>2.0847253699506298</v>
      </c>
      <c r="CY40" s="186">
        <v>1.8521865163240501</v>
      </c>
      <c r="CZ40" s="186">
        <v>1.62393870813734</v>
      </c>
      <c r="DA40" s="186">
        <v>1.8565050930911</v>
      </c>
      <c r="DB40" s="186">
        <v>1.91792801781171</v>
      </c>
      <c r="DC40" s="186">
        <v>1.4711824231086299</v>
      </c>
      <c r="DD40" s="186">
        <v>1.55922579166986</v>
      </c>
      <c r="DE40" s="186">
        <v>1.4920930771629699</v>
      </c>
      <c r="DF40" s="186">
        <v>1.4172124984730401</v>
      </c>
      <c r="DG40" s="186">
        <v>2.1436189293524501</v>
      </c>
      <c r="DH40" s="186">
        <v>1.5684778023816901</v>
      </c>
      <c r="DI40" s="186">
        <v>1.30227726879462</v>
      </c>
      <c r="DJ40" s="186">
        <v>1.75161140480778</v>
      </c>
      <c r="DK40" s="186">
        <v>1.43761078163736</v>
      </c>
      <c r="DL40" s="186">
        <v>1.8245435921902</v>
      </c>
      <c r="DM40" s="186">
        <v>1.1144439592812301</v>
      </c>
      <c r="DN40" s="186">
        <v>1.82389275767687</v>
      </c>
      <c r="DO40" s="186">
        <v>1.25371114640486</v>
      </c>
      <c r="DP40" s="186">
        <v>1.0384978116966299</v>
      </c>
      <c r="DQ40" s="186">
        <v>1.13440559874683</v>
      </c>
      <c r="DR40" s="186">
        <v>1.03604045949823</v>
      </c>
      <c r="DS40" s="186">
        <v>1.58888401588162</v>
      </c>
      <c r="DT40" s="186">
        <v>0.97727587560707097</v>
      </c>
      <c r="DU40" s="186">
        <v>1.84140909927039</v>
      </c>
      <c r="DV40" s="313">
        <f t="shared" si="2"/>
        <v>2.8707550711763101</v>
      </c>
      <c r="DW40" s="313">
        <f t="shared" si="3"/>
        <v>2.8186849748774607</v>
      </c>
      <c r="DX40" s="186">
        <f t="shared" si="0"/>
        <v>22.54838834404946</v>
      </c>
      <c r="DY40" s="186">
        <f t="shared" si="1"/>
        <v>20.925767779426216</v>
      </c>
      <c r="DZ40" s="186">
        <f t="shared" si="4"/>
        <v>16.874396598997919</v>
      </c>
      <c r="EA40" s="264"/>
      <c r="EB40" s="264"/>
    </row>
    <row r="41" spans="1:132" s="181" customFormat="1" ht="12.75">
      <c r="A41" s="260" t="str">
        <f>IF(I!$A$1=1,B41,C41)</f>
        <v>Люксембург</v>
      </c>
      <c r="B41" s="254" t="s">
        <v>141</v>
      </c>
      <c r="C41" s="254" t="s">
        <v>232</v>
      </c>
      <c r="D41" s="185">
        <v>0.358239796634861</v>
      </c>
      <c r="E41" s="185">
        <v>0.39913152189021101</v>
      </c>
      <c r="F41" s="185">
        <v>0.511052977244013</v>
      </c>
      <c r="G41" s="185">
        <v>0.49882652162931101</v>
      </c>
      <c r="H41" s="185">
        <v>0.61111747709081299</v>
      </c>
      <c r="I41" s="185">
        <v>0.48603199015201298</v>
      </c>
      <c r="J41" s="185">
        <v>0.51262035949826501</v>
      </c>
      <c r="K41" s="185">
        <v>0.43817035731945397</v>
      </c>
      <c r="L41" s="185">
        <v>0.484331259195798</v>
      </c>
      <c r="M41" s="185">
        <v>0.46709460731772801</v>
      </c>
      <c r="N41" s="185">
        <v>0.468045256387081</v>
      </c>
      <c r="O41" s="185">
        <v>0.89352892069832701</v>
      </c>
      <c r="P41" s="255">
        <v>0.54456548402719096</v>
      </c>
      <c r="Q41" s="255">
        <v>0.75190788928974195</v>
      </c>
      <c r="R41" s="255">
        <v>0.58306916625264305</v>
      </c>
      <c r="S41" s="255">
        <v>0.60608661471301795</v>
      </c>
      <c r="T41" s="255">
        <v>1.01821445918391</v>
      </c>
      <c r="U41" s="255">
        <v>0.79082378199048897</v>
      </c>
      <c r="V41" s="255">
        <v>0.47226208461747199</v>
      </c>
      <c r="W41" s="255">
        <v>0.90708673871712298</v>
      </c>
      <c r="X41" s="255">
        <v>0.48145303139760898</v>
      </c>
      <c r="Y41" s="255">
        <v>0.83486802778864799</v>
      </c>
      <c r="Z41" s="255">
        <v>0.870048326977655</v>
      </c>
      <c r="AA41" s="255">
        <v>1.2670248198855101</v>
      </c>
      <c r="AB41" s="255">
        <v>0.42511475966935097</v>
      </c>
      <c r="AC41" s="255">
        <v>1.00035483774113</v>
      </c>
      <c r="AD41" s="255">
        <v>1.24503277239095</v>
      </c>
      <c r="AE41" s="255">
        <v>1.2985993581131301</v>
      </c>
      <c r="AF41" s="255">
        <v>1.2849179819422401</v>
      </c>
      <c r="AG41" s="255">
        <v>1.60038778558825</v>
      </c>
      <c r="AH41" s="255">
        <v>1.0979131975316301</v>
      </c>
      <c r="AI41" s="255">
        <v>1.4363459757847099</v>
      </c>
      <c r="AJ41" s="255">
        <v>1.41441442693479</v>
      </c>
      <c r="AK41" s="255">
        <v>0.909895053484858</v>
      </c>
      <c r="AL41" s="255">
        <v>0.84652319100829798</v>
      </c>
      <c r="AM41" s="255">
        <v>1.3834264896996</v>
      </c>
      <c r="AN41" s="255">
        <v>1.0171192906508899</v>
      </c>
      <c r="AO41" s="255">
        <v>1.3553852584538</v>
      </c>
      <c r="AP41" s="255">
        <v>1.2226975433599601</v>
      </c>
      <c r="AQ41" s="255">
        <v>1.3096143465769201</v>
      </c>
      <c r="AR41" s="255">
        <v>1.24891004613166</v>
      </c>
      <c r="AS41" s="255">
        <v>1.52667169702726</v>
      </c>
      <c r="AT41" s="255">
        <v>1.2896769523620999</v>
      </c>
      <c r="AU41" s="255">
        <v>1.08220721138649</v>
      </c>
      <c r="AV41" s="255">
        <v>1.1484117909483</v>
      </c>
      <c r="AW41" s="255">
        <v>1.21100604276086</v>
      </c>
      <c r="AX41" s="186">
        <v>1.3318635183229699</v>
      </c>
      <c r="AY41" s="186">
        <v>1.68351362168684</v>
      </c>
      <c r="AZ41" s="186">
        <v>1.86570624987658</v>
      </c>
      <c r="BA41" s="186">
        <v>1.45949261134666</v>
      </c>
      <c r="BB41" s="186">
        <v>1.1286254394838799</v>
      </c>
      <c r="BC41" s="186">
        <v>1.8014962236037499</v>
      </c>
      <c r="BD41" s="186">
        <v>1.65170181942406</v>
      </c>
      <c r="BE41" s="186">
        <v>0.93967159482306795</v>
      </c>
      <c r="BF41" s="186">
        <v>1.8917081493427901</v>
      </c>
      <c r="BG41" s="186">
        <v>1.37011957788156</v>
      </c>
      <c r="BH41" s="186">
        <v>1.8897821093529501</v>
      </c>
      <c r="BI41" s="186">
        <v>1.55943184967374</v>
      </c>
      <c r="BJ41" s="186">
        <v>1.48938585298931</v>
      </c>
      <c r="BK41" s="186">
        <v>1.73103492746872</v>
      </c>
      <c r="BL41" s="186">
        <v>1.24646858830749</v>
      </c>
      <c r="BM41" s="186">
        <v>1.9421115680408301</v>
      </c>
      <c r="BN41" s="186">
        <v>1.8637525260129599</v>
      </c>
      <c r="BO41" s="186">
        <v>1.5868172772226301</v>
      </c>
      <c r="BP41" s="186">
        <v>1.4999289616896201</v>
      </c>
      <c r="BQ41" s="186">
        <v>1.68496221414614</v>
      </c>
      <c r="BR41" s="186">
        <v>2.0241649771036698</v>
      </c>
      <c r="BS41" s="186">
        <v>1.8706042853159801</v>
      </c>
      <c r="BT41" s="186">
        <v>2.1270979730646902</v>
      </c>
      <c r="BU41" s="186">
        <v>3.10134996414136</v>
      </c>
      <c r="BV41" s="186">
        <v>1.9354781606233</v>
      </c>
      <c r="BW41" s="186">
        <v>3.6763065422132999</v>
      </c>
      <c r="BX41" s="186">
        <v>2.2039992759784499</v>
      </c>
      <c r="BY41" s="186">
        <v>2.8617919644865299</v>
      </c>
      <c r="BZ41" s="186">
        <v>2.9898689688742102</v>
      </c>
      <c r="CA41" s="186">
        <v>2.41528817592505</v>
      </c>
      <c r="CB41" s="186">
        <v>1.8061734323816001</v>
      </c>
      <c r="CC41" s="186">
        <v>2.17028498898115</v>
      </c>
      <c r="CD41" s="186">
        <v>3.05206920059589</v>
      </c>
      <c r="CE41" s="186">
        <v>3.8716803855415201</v>
      </c>
      <c r="CF41" s="186">
        <v>2.8862890706508302</v>
      </c>
      <c r="CG41" s="186">
        <v>3.4545691764436199</v>
      </c>
      <c r="CH41" s="186">
        <v>3.1342097263653299</v>
      </c>
      <c r="CI41" s="186">
        <v>3.8583685018379499</v>
      </c>
      <c r="CJ41" s="186">
        <v>2.0803297472703099</v>
      </c>
      <c r="CK41" s="186">
        <v>3.44691130727663</v>
      </c>
      <c r="CL41" s="186">
        <v>1.20431654273524</v>
      </c>
      <c r="CM41" s="186">
        <v>1.83059496718796</v>
      </c>
      <c r="CN41" s="186">
        <v>1.8126142138216399</v>
      </c>
      <c r="CO41" s="186">
        <v>1.7702048089381499</v>
      </c>
      <c r="CP41" s="186">
        <v>1.6087018105429101</v>
      </c>
      <c r="CQ41" s="186">
        <v>1.8851174479297099</v>
      </c>
      <c r="CR41" s="186">
        <v>2.0075918065662202</v>
      </c>
      <c r="CS41" s="186">
        <v>2.2630434987071402</v>
      </c>
      <c r="CT41" s="186">
        <v>1.8655833144529701</v>
      </c>
      <c r="CU41" s="186">
        <v>1.8416396596131099</v>
      </c>
      <c r="CV41" s="186">
        <v>0.82020497559362804</v>
      </c>
      <c r="CW41" s="186">
        <v>1.33546856803203</v>
      </c>
      <c r="CX41" s="186">
        <v>0.70755818159504902</v>
      </c>
      <c r="CY41" s="186">
        <v>1.6363312275170701</v>
      </c>
      <c r="CZ41" s="186">
        <v>0.77105840936155101</v>
      </c>
      <c r="DA41" s="186">
        <v>1.1850264634519301</v>
      </c>
      <c r="DB41" s="186">
        <v>1.2991348682772801</v>
      </c>
      <c r="DC41" s="186">
        <v>0.86719591974218602</v>
      </c>
      <c r="DD41" s="186">
        <v>0.33601343856555599</v>
      </c>
      <c r="DE41" s="186">
        <v>1.02239520238915</v>
      </c>
      <c r="DF41" s="186">
        <v>0.33064801248547498</v>
      </c>
      <c r="DG41" s="186">
        <v>0.69707751524500705</v>
      </c>
      <c r="DH41" s="186">
        <v>0.71718847554374998</v>
      </c>
      <c r="DI41" s="186">
        <v>0.41778707651974301</v>
      </c>
      <c r="DJ41" s="186">
        <v>1.0425051040319699</v>
      </c>
      <c r="DK41" s="186">
        <v>0.72018388566652203</v>
      </c>
      <c r="DL41" s="186">
        <v>1.5431196040251201</v>
      </c>
      <c r="DM41" s="186">
        <v>0.95650152771190999</v>
      </c>
      <c r="DN41" s="186">
        <v>0.87342314425933198</v>
      </c>
      <c r="DO41" s="186">
        <v>0.96338696631378096</v>
      </c>
      <c r="DP41" s="186">
        <v>1.5377298941253801</v>
      </c>
      <c r="DQ41" s="186">
        <v>0.91326277758543595</v>
      </c>
      <c r="DR41" s="186">
        <v>0.51102549164614797</v>
      </c>
      <c r="DS41" s="186">
        <v>1.07858454246358</v>
      </c>
      <c r="DT41" s="186">
        <v>1.4774100821628799</v>
      </c>
      <c r="DU41" s="186">
        <v>0.71463104494783702</v>
      </c>
      <c r="DV41" s="313">
        <f t="shared" si="2"/>
        <v>1.134975552063493</v>
      </c>
      <c r="DW41" s="313">
        <f t="shared" si="3"/>
        <v>2.1920411271107172</v>
      </c>
      <c r="DX41" s="186">
        <f t="shared" si="0"/>
        <v>23.616649125041992</v>
      </c>
      <c r="DY41" s="186">
        <f t="shared" si="1"/>
        <v>11.008112782255914</v>
      </c>
      <c r="DZ41" s="186">
        <f t="shared" si="4"/>
        <v>11.274698489892671</v>
      </c>
      <c r="EA41" s="264"/>
      <c r="EB41" s="264"/>
    </row>
    <row r="42" spans="1:132" s="181" customFormat="1" ht="12.75">
      <c r="A42" s="260" t="str">
        <f>IF(I!$A$1=1,B42,C42)</f>
        <v>Австралія</v>
      </c>
      <c r="B42" s="254" t="s">
        <v>138</v>
      </c>
      <c r="C42" s="254" t="s">
        <v>229</v>
      </c>
      <c r="D42" s="185">
        <v>0.218680251720096</v>
      </c>
      <c r="E42" s="185">
        <v>0.25284636128876398</v>
      </c>
      <c r="F42" s="185">
        <v>0.25726938654440601</v>
      </c>
      <c r="G42" s="185">
        <v>0.266957107373052</v>
      </c>
      <c r="H42" s="185">
        <v>0.249961120709353</v>
      </c>
      <c r="I42" s="185">
        <v>0.33169927899940499</v>
      </c>
      <c r="J42" s="185">
        <v>0.279391417989996</v>
      </c>
      <c r="K42" s="185">
        <v>0.23419222160365</v>
      </c>
      <c r="L42" s="185">
        <v>0.188393878153372</v>
      </c>
      <c r="M42" s="185">
        <v>0.27582000000000001</v>
      </c>
      <c r="N42" s="185">
        <v>0.26907910530907098</v>
      </c>
      <c r="O42" s="185">
        <v>0.51194398104823602</v>
      </c>
      <c r="P42" s="255">
        <v>0.163556748312779</v>
      </c>
      <c r="Q42" s="255">
        <v>0.27324737834096702</v>
      </c>
      <c r="R42" s="255">
        <v>0.33600704128299302</v>
      </c>
      <c r="S42" s="255">
        <v>0.24434550290756199</v>
      </c>
      <c r="T42" s="255">
        <v>0.31972817104732898</v>
      </c>
      <c r="U42" s="255">
        <v>0.36835503809268799</v>
      </c>
      <c r="V42" s="255">
        <v>0.30753391823873699</v>
      </c>
      <c r="W42" s="255">
        <v>0.42633185607122998</v>
      </c>
      <c r="X42" s="255">
        <v>0.385208175259108</v>
      </c>
      <c r="Y42" s="255">
        <v>0.45627843300751098</v>
      </c>
      <c r="Z42" s="255">
        <v>0.31429745625930799</v>
      </c>
      <c r="AA42" s="255">
        <v>0.38332817121114099</v>
      </c>
      <c r="AB42" s="255">
        <v>0.39390571199752</v>
      </c>
      <c r="AC42" s="255">
        <v>0.39880356633287101</v>
      </c>
      <c r="AD42" s="255">
        <v>0.41502093097999598</v>
      </c>
      <c r="AE42" s="255">
        <v>0.44087547217498102</v>
      </c>
      <c r="AF42" s="255">
        <v>0.54723312085045805</v>
      </c>
      <c r="AG42" s="255">
        <v>0.575695708582878</v>
      </c>
      <c r="AH42" s="255">
        <v>0.59372503395067799</v>
      </c>
      <c r="AI42" s="255">
        <v>0.52623760780495799</v>
      </c>
      <c r="AJ42" s="255">
        <v>0.50938844780965897</v>
      </c>
      <c r="AK42" s="255">
        <v>0.69808931489103898</v>
      </c>
      <c r="AL42" s="255">
        <v>0.66498395884283001</v>
      </c>
      <c r="AM42" s="255">
        <v>0</v>
      </c>
      <c r="AN42" s="255">
        <v>0.57747391008459303</v>
      </c>
      <c r="AO42" s="255">
        <v>0.67448007902745899</v>
      </c>
      <c r="AP42" s="255">
        <v>0.72631809585302998</v>
      </c>
      <c r="AQ42" s="255">
        <v>0.81114095147354603</v>
      </c>
      <c r="AR42" s="255">
        <v>0.76185158832822497</v>
      </c>
      <c r="AS42" s="255">
        <v>0.79295038510160998</v>
      </c>
      <c r="AT42" s="255">
        <v>0.99291811328893398</v>
      </c>
      <c r="AU42" s="255">
        <v>0.91221338468986202</v>
      </c>
      <c r="AV42" s="255">
        <v>0.865974541213406</v>
      </c>
      <c r="AW42" s="255">
        <v>0.93328466184969605</v>
      </c>
      <c r="AX42" s="186">
        <v>1.0591948227597201</v>
      </c>
      <c r="AY42" s="186">
        <v>1.1482419248435101</v>
      </c>
      <c r="AZ42" s="186">
        <v>1.02802525079648</v>
      </c>
      <c r="BA42" s="186">
        <v>1.04930292957834</v>
      </c>
      <c r="BB42" s="186">
        <v>1.03926651520276</v>
      </c>
      <c r="BC42" s="186">
        <v>1.00691974231114</v>
      </c>
      <c r="BD42" s="186">
        <v>1.2437609594680501</v>
      </c>
      <c r="BE42" s="186">
        <v>1.119581739769</v>
      </c>
      <c r="BF42" s="186">
        <v>1.0086069163273701</v>
      </c>
      <c r="BG42" s="186">
        <v>1.21165804109442</v>
      </c>
      <c r="BH42" s="186">
        <v>1.1310556625353601</v>
      </c>
      <c r="BI42" s="186">
        <v>1.2113107093284099</v>
      </c>
      <c r="BJ42" s="186">
        <v>1.3930231102439401</v>
      </c>
      <c r="BK42" s="186">
        <v>1.2205072284071099</v>
      </c>
      <c r="BL42" s="186">
        <v>1.25849272194578</v>
      </c>
      <c r="BM42" s="186">
        <v>1.05900195874822</v>
      </c>
      <c r="BN42" s="186">
        <v>1.1261136298621199</v>
      </c>
      <c r="BO42" s="186">
        <v>0.84048066408599498</v>
      </c>
      <c r="BP42" s="186">
        <v>0.93768275775387</v>
      </c>
      <c r="BQ42" s="186">
        <v>1.14945435822341</v>
      </c>
      <c r="BR42" s="186">
        <v>1.00933381427014</v>
      </c>
      <c r="BS42" s="186">
        <v>1.2093431910152399</v>
      </c>
      <c r="BT42" s="186">
        <v>0.98496990641430004</v>
      </c>
      <c r="BU42" s="186">
        <v>1.23172588064255</v>
      </c>
      <c r="BV42" s="186">
        <v>1.12755611477388</v>
      </c>
      <c r="BW42" s="186">
        <v>1.65460912993045</v>
      </c>
      <c r="BX42" s="186">
        <v>1.2041038390307099</v>
      </c>
      <c r="BY42" s="186">
        <v>1.51868948250596</v>
      </c>
      <c r="BZ42" s="186">
        <v>1.52726916279567</v>
      </c>
      <c r="CA42" s="186">
        <v>1.5036277837060501</v>
      </c>
      <c r="CB42" s="186">
        <v>1.30711252152764</v>
      </c>
      <c r="CC42" s="186">
        <v>1.5786578874369801</v>
      </c>
      <c r="CD42" s="186">
        <v>1.34448618796484</v>
      </c>
      <c r="CE42" s="186">
        <v>1.6493778792157101</v>
      </c>
      <c r="CF42" s="186">
        <v>1.61708319232971</v>
      </c>
      <c r="CG42" s="186">
        <v>2.0990985036912</v>
      </c>
      <c r="CH42" s="186">
        <v>1.89505273575855</v>
      </c>
      <c r="CI42" s="186">
        <v>2.2149946522143402</v>
      </c>
      <c r="CJ42" s="186">
        <v>1.96875176534052</v>
      </c>
      <c r="CK42" s="186">
        <v>1.77449466175771</v>
      </c>
      <c r="CL42" s="186">
        <v>1.23349190356593</v>
      </c>
      <c r="CM42" s="186">
        <v>1.8208348987917</v>
      </c>
      <c r="CN42" s="186">
        <v>1.51246348852519</v>
      </c>
      <c r="CO42" s="186">
        <v>1.4352134071125999</v>
      </c>
      <c r="CP42" s="186">
        <v>2.0844607780695901</v>
      </c>
      <c r="CQ42" s="186">
        <v>1.2958817010889001</v>
      </c>
      <c r="CR42" s="186">
        <v>1.22962255315225</v>
      </c>
      <c r="CS42" s="186">
        <v>1.2503909153986601</v>
      </c>
      <c r="CT42" s="186">
        <v>1.1763653267493299</v>
      </c>
      <c r="CU42" s="186">
        <v>1.3965897929278801</v>
      </c>
      <c r="CV42" s="186">
        <v>1.3754436804060099</v>
      </c>
      <c r="CW42" s="186">
        <v>1.08381850511442</v>
      </c>
      <c r="CX42" s="186">
        <v>1.19988939342982</v>
      </c>
      <c r="CY42" s="186">
        <v>1.04183171821763</v>
      </c>
      <c r="CZ42" s="186">
        <v>1.2031244014832101</v>
      </c>
      <c r="DA42" s="186">
        <v>1.25532356516341</v>
      </c>
      <c r="DB42" s="186">
        <v>1.11728063406209</v>
      </c>
      <c r="DC42" s="186">
        <v>1.00350937775242</v>
      </c>
      <c r="DD42" s="186">
        <v>1.13531451596221</v>
      </c>
      <c r="DE42" s="186">
        <v>1.1098094623377901</v>
      </c>
      <c r="DF42" s="186">
        <v>1.20579851372897</v>
      </c>
      <c r="DG42" s="186">
        <v>1.2864410426552699</v>
      </c>
      <c r="DH42" s="186">
        <v>1.17757192423141</v>
      </c>
      <c r="DI42" s="186">
        <v>1.6225104672585999</v>
      </c>
      <c r="DJ42" s="186">
        <v>1.7051150946126501</v>
      </c>
      <c r="DK42" s="186">
        <v>1.48336740426003</v>
      </c>
      <c r="DL42" s="186">
        <v>2.0542774722936499</v>
      </c>
      <c r="DM42" s="186">
        <v>1.1337245291010001</v>
      </c>
      <c r="DN42" s="186">
        <v>1.58945995901919</v>
      </c>
      <c r="DO42" s="186">
        <v>1.0766981523807999</v>
      </c>
      <c r="DP42" s="186">
        <v>1.18476172118901</v>
      </c>
      <c r="DQ42" s="186">
        <v>2.3562016425010999</v>
      </c>
      <c r="DR42" s="186">
        <v>0.99354404368351801</v>
      </c>
      <c r="DS42" s="186">
        <v>1.1916012253500601</v>
      </c>
      <c r="DT42" s="186">
        <v>1.0234139312242201</v>
      </c>
      <c r="DU42" s="186">
        <v>0.97006501384677901</v>
      </c>
      <c r="DV42" s="313">
        <f t="shared" si="2"/>
        <v>2.8000823914900099</v>
      </c>
      <c r="DW42" s="313">
        <f t="shared" si="3"/>
        <v>1.9934789450709991</v>
      </c>
      <c r="DX42" s="186">
        <f t="shared" si="0"/>
        <v>18.178561192480263</v>
      </c>
      <c r="DY42" s="186">
        <f t="shared" si="1"/>
        <v>14.017584810313251</v>
      </c>
      <c r="DZ42" s="186">
        <f t="shared" si="4"/>
        <v>17.568833635881017</v>
      </c>
      <c r="EA42" s="264"/>
      <c r="EB42" s="264"/>
    </row>
    <row r="43" spans="1:132" s="181" customFormat="1" ht="12.75">
      <c r="A43" s="260" t="str">
        <f>IF(I!$A$1=1,B43,C43)</f>
        <v>Італія</v>
      </c>
      <c r="B43" s="254" t="s">
        <v>135</v>
      </c>
      <c r="C43" s="254" t="s">
        <v>226</v>
      </c>
      <c r="D43" s="185">
        <v>0.27842568347423402</v>
      </c>
      <c r="E43" s="185">
        <v>0.29653718013279901</v>
      </c>
      <c r="F43" s="185">
        <v>0.37831554038036203</v>
      </c>
      <c r="G43" s="185">
        <v>0.43196032006752699</v>
      </c>
      <c r="H43" s="185">
        <v>0.29246055914742602</v>
      </c>
      <c r="I43" s="185">
        <v>0.37830278684163599</v>
      </c>
      <c r="J43" s="185">
        <v>0.37076513727481702</v>
      </c>
      <c r="K43" s="185">
        <v>0.35264316859307698</v>
      </c>
      <c r="L43" s="185">
        <v>0.212379497940379</v>
      </c>
      <c r="M43" s="185">
        <v>0.34719440051446399</v>
      </c>
      <c r="N43" s="185">
        <v>0.31177793424009598</v>
      </c>
      <c r="O43" s="185">
        <v>0.27858064409532501</v>
      </c>
      <c r="P43" s="255">
        <v>0.344656447959232</v>
      </c>
      <c r="Q43" s="255">
        <v>0.356884210008383</v>
      </c>
      <c r="R43" s="255">
        <v>0.489381670138271</v>
      </c>
      <c r="S43" s="255">
        <v>0.26773006762068202</v>
      </c>
      <c r="T43" s="255">
        <v>0.334287124166396</v>
      </c>
      <c r="U43" s="255">
        <v>0.29403960002512902</v>
      </c>
      <c r="V43" s="255">
        <v>0.35813860375268303</v>
      </c>
      <c r="W43" s="255">
        <v>0.293092660330946</v>
      </c>
      <c r="X43" s="255">
        <v>0.38066035896839401</v>
      </c>
      <c r="Y43" s="255">
        <v>0.31607742835975</v>
      </c>
      <c r="Z43" s="255">
        <v>0.31242907112634999</v>
      </c>
      <c r="AA43" s="255">
        <v>0.413874871915686</v>
      </c>
      <c r="AB43" s="255">
        <v>0.37145015463346998</v>
      </c>
      <c r="AC43" s="255">
        <v>0.55488454686136202</v>
      </c>
      <c r="AD43" s="255">
        <v>0.47744530932946</v>
      </c>
      <c r="AE43" s="255">
        <v>0.29683891330384399</v>
      </c>
      <c r="AF43" s="255">
        <v>0.561047741930085</v>
      </c>
      <c r="AG43" s="255">
        <v>0.51341016283168095</v>
      </c>
      <c r="AH43" s="255">
        <v>0.36371648599443901</v>
      </c>
      <c r="AI43" s="255">
        <v>0.315102144208595</v>
      </c>
      <c r="AJ43" s="255">
        <v>0.47674633182874998</v>
      </c>
      <c r="AK43" s="255">
        <v>0.30569287882983198</v>
      </c>
      <c r="AL43" s="255">
        <v>0.77033751821737295</v>
      </c>
      <c r="AM43" s="255">
        <v>0</v>
      </c>
      <c r="AN43" s="255">
        <v>0.54684721387785695</v>
      </c>
      <c r="AO43" s="255">
        <v>0.62130943490905999</v>
      </c>
      <c r="AP43" s="255">
        <v>0.80842363826240604</v>
      </c>
      <c r="AQ43" s="255">
        <v>0.98766426305959698</v>
      </c>
      <c r="AR43" s="255">
        <v>1.06920540387984</v>
      </c>
      <c r="AS43" s="255">
        <v>0.74535393662761995</v>
      </c>
      <c r="AT43" s="255">
        <v>0.681454449499727</v>
      </c>
      <c r="AU43" s="255">
        <v>0.551015498238836</v>
      </c>
      <c r="AV43" s="255">
        <v>0.85025771759045099</v>
      </c>
      <c r="AW43" s="255">
        <v>0.67768017419940996</v>
      </c>
      <c r="AX43" s="186">
        <v>0.69280346673211801</v>
      </c>
      <c r="AY43" s="186">
        <v>1.0131823384277601</v>
      </c>
      <c r="AZ43" s="186">
        <v>1.1658107740302199</v>
      </c>
      <c r="BA43" s="186">
        <v>0.58524195063241602</v>
      </c>
      <c r="BB43" s="186">
        <v>0.77384874368678602</v>
      </c>
      <c r="BC43" s="186">
        <v>0.77271281668403802</v>
      </c>
      <c r="BD43" s="186">
        <v>0.92576543483062901</v>
      </c>
      <c r="BE43" s="186">
        <v>1.50030727949293</v>
      </c>
      <c r="BF43" s="186">
        <v>0.85601473149594298</v>
      </c>
      <c r="BG43" s="186">
        <v>0.70011164984546104</v>
      </c>
      <c r="BH43" s="186">
        <v>1.2634567780171999</v>
      </c>
      <c r="BI43" s="186">
        <v>2.0042293789425898</v>
      </c>
      <c r="BJ43" s="186">
        <v>0.83479998662841604</v>
      </c>
      <c r="BK43" s="186">
        <v>1.1213159157338399</v>
      </c>
      <c r="BL43" s="186">
        <v>1.06631445829329</v>
      </c>
      <c r="BM43" s="186">
        <v>0.89205720779876596</v>
      </c>
      <c r="BN43" s="186">
        <v>1.2730337798448399</v>
      </c>
      <c r="BO43" s="186">
        <v>0.82899595891070998</v>
      </c>
      <c r="BP43" s="186">
        <v>0.69126591515718505</v>
      </c>
      <c r="BQ43" s="186">
        <v>1.08292520699272</v>
      </c>
      <c r="BR43" s="186">
        <v>1.4174204334643199</v>
      </c>
      <c r="BS43" s="186">
        <v>0.94471748570872804</v>
      </c>
      <c r="BT43" s="186">
        <v>0.92142560150762198</v>
      </c>
      <c r="BU43" s="186">
        <v>1.19950179174631</v>
      </c>
      <c r="BV43" s="186">
        <v>1.06457673407316</v>
      </c>
      <c r="BW43" s="186">
        <v>1.35874281993664</v>
      </c>
      <c r="BX43" s="186">
        <v>0.95216526556847703</v>
      </c>
      <c r="BY43" s="186">
        <v>1.3437640683800101</v>
      </c>
      <c r="BZ43" s="186">
        <v>1.20725790843853</v>
      </c>
      <c r="CA43" s="186">
        <v>0.95838807307716201</v>
      </c>
      <c r="CB43" s="186">
        <v>1.3974458462688499</v>
      </c>
      <c r="CC43" s="186">
        <v>1.6413487801812801</v>
      </c>
      <c r="CD43" s="186">
        <v>1.4156740830618399</v>
      </c>
      <c r="CE43" s="186">
        <v>2.5728279733520099</v>
      </c>
      <c r="CF43" s="186">
        <v>1.5157125724296701</v>
      </c>
      <c r="CG43" s="186">
        <v>1.5293261748796301</v>
      </c>
      <c r="CH43" s="186">
        <v>1.5862525734231401</v>
      </c>
      <c r="CI43" s="186">
        <v>1.8554617530661</v>
      </c>
      <c r="CJ43" s="186">
        <v>1.3619038842331801</v>
      </c>
      <c r="CK43" s="186">
        <v>3.1252775186717998</v>
      </c>
      <c r="CL43" s="186">
        <v>1.4204951596085</v>
      </c>
      <c r="CM43" s="186">
        <v>1.26659703832669</v>
      </c>
      <c r="CN43" s="186">
        <v>2.3008082140484598</v>
      </c>
      <c r="CO43" s="186">
        <v>1.70174967349388</v>
      </c>
      <c r="CP43" s="186">
        <v>2.2361148579042598</v>
      </c>
      <c r="CQ43" s="186">
        <v>1.11729076346028</v>
      </c>
      <c r="CR43" s="186">
        <v>1.0471785936564399</v>
      </c>
      <c r="CS43" s="186">
        <v>1.2443554933505401</v>
      </c>
      <c r="CT43" s="186">
        <v>2.7242164010311201</v>
      </c>
      <c r="CU43" s="186">
        <v>1.78966949281536</v>
      </c>
      <c r="CV43" s="186">
        <v>2.1946307850516402</v>
      </c>
      <c r="CW43" s="186">
        <v>1.64024091276967</v>
      </c>
      <c r="CX43" s="186">
        <v>1.1443553023703701</v>
      </c>
      <c r="CY43" s="186">
        <v>1.57157625536262</v>
      </c>
      <c r="CZ43" s="186">
        <v>1.37693109420988</v>
      </c>
      <c r="DA43" s="186">
        <v>0.971785715573798</v>
      </c>
      <c r="DB43" s="186">
        <v>3.54800617451277</v>
      </c>
      <c r="DC43" s="186">
        <v>1.0925222169939</v>
      </c>
      <c r="DD43" s="186">
        <v>1.1611997242329899</v>
      </c>
      <c r="DE43" s="186">
        <v>1.3461150548904199</v>
      </c>
      <c r="DF43" s="186">
        <v>1.25007761726989</v>
      </c>
      <c r="DG43" s="186">
        <v>1.4636101061887401</v>
      </c>
      <c r="DH43" s="186">
        <v>2.0935771708473898</v>
      </c>
      <c r="DI43" s="186">
        <v>0.71359560432331803</v>
      </c>
      <c r="DJ43" s="186">
        <v>1.3107116768263201</v>
      </c>
      <c r="DK43" s="186">
        <v>1.0654826478567401</v>
      </c>
      <c r="DL43" s="186">
        <v>1.14914607085294</v>
      </c>
      <c r="DM43" s="186">
        <v>1.04219446133842</v>
      </c>
      <c r="DN43" s="186">
        <v>1.6282123210441</v>
      </c>
      <c r="DO43" s="186">
        <v>0.77049858950801398</v>
      </c>
      <c r="DP43" s="186">
        <v>1.1111781161463099</v>
      </c>
      <c r="DQ43" s="186">
        <v>1.20237493190841</v>
      </c>
      <c r="DR43" s="186">
        <v>1.6914617831649601</v>
      </c>
      <c r="DS43" s="186">
        <v>1.4111999657493199</v>
      </c>
      <c r="DT43" s="186">
        <v>1.1312992554877801</v>
      </c>
      <c r="DU43" s="186">
        <v>0.847247992923018</v>
      </c>
      <c r="DV43" s="313">
        <f t="shared" si="2"/>
        <v>2.8071727751707076</v>
      </c>
      <c r="DW43" s="313">
        <f t="shared" si="3"/>
        <v>1.978547248410798</v>
      </c>
      <c r="DX43" s="186">
        <f t="shared" si="0"/>
        <v>21.335657090600513</v>
      </c>
      <c r="DY43" s="186">
        <f t="shared" si="1"/>
        <v>18.761050959426687</v>
      </c>
      <c r="DZ43" s="186">
        <f t="shared" si="4"/>
        <v>15.189633339566242</v>
      </c>
      <c r="EA43" s="264"/>
      <c r="EB43" s="264"/>
    </row>
    <row r="44" spans="1:132" s="181" customFormat="1" ht="12.75">
      <c r="A44" s="260" t="str">
        <f>IF(I!$A$1=1,B44,C44)</f>
        <v>Багамські Острови</v>
      </c>
      <c r="B44" s="254" t="s">
        <v>139</v>
      </c>
      <c r="C44" s="254" t="s">
        <v>230</v>
      </c>
      <c r="D44" s="185"/>
      <c r="E44" s="185">
        <v>8.23213926574008E-4</v>
      </c>
      <c r="F44" s="185">
        <v>8.4432204746478796E-4</v>
      </c>
      <c r="G44" s="185">
        <v>1.2270523852448101</v>
      </c>
      <c r="H44" s="185">
        <v>0.37199147809152999</v>
      </c>
      <c r="I44" s="185">
        <v>0.62391167789943203</v>
      </c>
      <c r="J44" s="185">
        <v>0.86088568432977597</v>
      </c>
      <c r="K44" s="185">
        <v>0.32087386451593702</v>
      </c>
      <c r="L44" s="185">
        <v>0.60075100000000003</v>
      </c>
      <c r="M44" s="185">
        <v>0.94081499999999996</v>
      </c>
      <c r="N44" s="185">
        <v>0.59657018271985196</v>
      </c>
      <c r="O44" s="185">
        <v>1.6997370000000001</v>
      </c>
      <c r="P44" s="255">
        <v>0.62243238999999995</v>
      </c>
      <c r="Q44" s="255">
        <v>0.71981092198725505</v>
      </c>
      <c r="R44" s="255">
        <v>1.37348907</v>
      </c>
      <c r="S44" s="255">
        <v>1.37137547</v>
      </c>
      <c r="T44" s="255">
        <v>0.73533740000000003</v>
      </c>
      <c r="U44" s="255">
        <v>1.0802355299999999</v>
      </c>
      <c r="V44" s="255">
        <v>1.3826513499999999</v>
      </c>
      <c r="W44" s="255">
        <v>1.1530930699999999</v>
      </c>
      <c r="X44" s="255">
        <v>1.0641671699999999</v>
      </c>
      <c r="Y44" s="255">
        <v>1.34679309</v>
      </c>
      <c r="Z44" s="255">
        <v>0.76552043999999997</v>
      </c>
      <c r="AA44" s="255">
        <v>1.49174915</v>
      </c>
      <c r="AB44" s="255">
        <v>0.35607927</v>
      </c>
      <c r="AC44" s="255">
        <v>1.0497710600000001</v>
      </c>
      <c r="AD44" s="255">
        <v>1.0946530000000001</v>
      </c>
      <c r="AE44" s="255">
        <v>0.79946921000000004</v>
      </c>
      <c r="AF44" s="255">
        <v>1.72364447</v>
      </c>
      <c r="AG44" s="255">
        <v>1.10123338</v>
      </c>
      <c r="AH44" s="255">
        <v>1.0920068199999999</v>
      </c>
      <c r="AI44" s="255">
        <v>1.1124714200000001</v>
      </c>
      <c r="AJ44" s="255">
        <v>0.78825103954715403</v>
      </c>
      <c r="AK44" s="255">
        <v>1.29452685</v>
      </c>
      <c r="AL44" s="255">
        <v>1.2669358500000001</v>
      </c>
      <c r="AM44" s="255">
        <v>0</v>
      </c>
      <c r="AN44" s="255">
        <v>0.35857393999999998</v>
      </c>
      <c r="AO44" s="255">
        <v>1.4678274099999999</v>
      </c>
      <c r="AP44" s="255">
        <v>0.93087549999999997</v>
      </c>
      <c r="AQ44" s="255">
        <v>2.3458574599999999</v>
      </c>
      <c r="AR44" s="255">
        <v>0.33124611999999998</v>
      </c>
      <c r="AS44" s="255">
        <v>1.3015718999999999</v>
      </c>
      <c r="AT44" s="255">
        <v>1.260154</v>
      </c>
      <c r="AU44" s="255">
        <v>1.8929377700000001</v>
      </c>
      <c r="AV44" s="255">
        <v>0.957484</v>
      </c>
      <c r="AW44" s="255">
        <v>1.8090930000000001</v>
      </c>
      <c r="AX44" s="186">
        <v>1.250791</v>
      </c>
      <c r="AY44" s="186">
        <v>1.3709439999999999</v>
      </c>
      <c r="AZ44" s="186">
        <v>0.38890400000000003</v>
      </c>
      <c r="BA44" s="186">
        <v>1.9047000000000001</v>
      </c>
      <c r="BB44" s="186">
        <v>2.0176687345983</v>
      </c>
      <c r="BC44" s="186">
        <v>1.6127</v>
      </c>
      <c r="BD44" s="186">
        <v>1.48224</v>
      </c>
      <c r="BE44" s="186">
        <v>1.3945000000000001</v>
      </c>
      <c r="BF44" s="186">
        <v>0.64149999999999996</v>
      </c>
      <c r="BG44" s="186">
        <v>2.3491</v>
      </c>
      <c r="BH44" s="186">
        <v>1.4637</v>
      </c>
      <c r="BI44" s="186">
        <v>0.92355060124744803</v>
      </c>
      <c r="BJ44" s="186">
        <v>1.99215818042385</v>
      </c>
      <c r="BK44" s="186">
        <v>1.8273600000000001</v>
      </c>
      <c r="BL44" s="186">
        <v>1.72831149970329</v>
      </c>
      <c r="BM44" s="186">
        <v>1.7311000000000001</v>
      </c>
      <c r="BN44" s="186">
        <v>1.6831971999999999</v>
      </c>
      <c r="BO44" s="186">
        <v>0.83630000000000004</v>
      </c>
      <c r="BP44" s="186">
        <v>2.4615</v>
      </c>
      <c r="BQ44" s="186">
        <v>1.537212</v>
      </c>
      <c r="BR44" s="186">
        <v>1.688518</v>
      </c>
      <c r="BS44" s="186">
        <v>1.6165</v>
      </c>
      <c r="BT44" s="186">
        <v>0.81283850000000002</v>
      </c>
      <c r="BU44" s="186">
        <v>2.6426639999999999</v>
      </c>
      <c r="BV44" s="186">
        <v>1.4683820000000001</v>
      </c>
      <c r="BW44" s="186">
        <v>1.2411380000000001</v>
      </c>
      <c r="BX44" s="186">
        <v>1.11493273</v>
      </c>
      <c r="BY44" s="186">
        <v>3.3156999999999999E-2</v>
      </c>
      <c r="BZ44" s="186">
        <v>2.1719840707177802</v>
      </c>
      <c r="CA44" s="186">
        <v>1.1003140499999999</v>
      </c>
      <c r="CB44" s="186">
        <v>1.0840235</v>
      </c>
      <c r="CC44" s="186">
        <v>1.1330439999999999</v>
      </c>
      <c r="CD44" s="186">
        <v>1.143249</v>
      </c>
      <c r="CE44" s="186">
        <v>1.1218109999999999</v>
      </c>
      <c r="CF44" s="186">
        <v>1.11435</v>
      </c>
      <c r="CG44" s="186">
        <v>1.2887850000000001</v>
      </c>
      <c r="CH44" s="186">
        <v>1.40937</v>
      </c>
      <c r="CI44" s="186">
        <v>1.30725740711334</v>
      </c>
      <c r="CJ44" s="186">
        <v>1.2744185729597399</v>
      </c>
      <c r="CK44" s="186">
        <v>0.13048406499630599</v>
      </c>
      <c r="CL44" s="186">
        <v>1.2004649999999999</v>
      </c>
      <c r="CM44" s="186">
        <v>1.2632140000000001</v>
      </c>
      <c r="CN44" s="186">
        <v>1.2536204399999999</v>
      </c>
      <c r="CO44" s="186">
        <v>1.233428</v>
      </c>
      <c r="CP44" s="186">
        <v>2.4253296770219901</v>
      </c>
      <c r="CQ44" s="186">
        <v>8.4899999999999993E-3</v>
      </c>
      <c r="CR44" s="186">
        <v>1.1185707114214101</v>
      </c>
      <c r="CS44" s="186">
        <v>1.1546875635318601</v>
      </c>
      <c r="CT44" s="186">
        <v>1.191505</v>
      </c>
      <c r="CU44" s="186">
        <v>1.2330332930391801</v>
      </c>
      <c r="CV44" s="186">
        <v>1.3025994839449699</v>
      </c>
      <c r="CW44" s="186">
        <v>1.28315</v>
      </c>
      <c r="CX44" s="186">
        <v>2.2224499999999998</v>
      </c>
      <c r="CY44" s="186">
        <v>2.75611165028317E-2</v>
      </c>
      <c r="CZ44" s="186">
        <v>1.1260549827077599</v>
      </c>
      <c r="DA44" s="186">
        <v>2.1050135406740198</v>
      </c>
      <c r="DB44" s="186">
        <v>1.0167580000000001</v>
      </c>
      <c r="DC44" s="186">
        <v>1.5396460000000001E-2</v>
      </c>
      <c r="DD44" s="186">
        <v>1.0483180000000001</v>
      </c>
      <c r="DE44" s="186">
        <v>1.0319</v>
      </c>
      <c r="DF44" s="186">
        <v>1.0410200000000001</v>
      </c>
      <c r="DG44" s="186">
        <v>1.162695</v>
      </c>
      <c r="DH44" s="186">
        <v>0.98046907999999999</v>
      </c>
      <c r="DI44" s="186">
        <v>1.1227119999999999</v>
      </c>
      <c r="DJ44" s="186">
        <v>0.99007699999999998</v>
      </c>
      <c r="DK44" s="186">
        <v>0.94584699999999999</v>
      </c>
      <c r="DL44" s="186">
        <v>0.92617700000000003</v>
      </c>
      <c r="DM44" s="186">
        <v>0.90847</v>
      </c>
      <c r="DN44" s="186">
        <v>0.93121149999999997</v>
      </c>
      <c r="DO44" s="186">
        <v>0.91891849999999997</v>
      </c>
      <c r="DP44" s="186">
        <v>0.87451135999999996</v>
      </c>
      <c r="DQ44" s="186">
        <v>0.92088942055133205</v>
      </c>
      <c r="DR44" s="186">
        <v>0.90597000000000005</v>
      </c>
      <c r="DS44" s="186">
        <v>1.00326</v>
      </c>
      <c r="DT44" s="186">
        <v>0.898724138097167</v>
      </c>
      <c r="DU44" s="186">
        <v>0.99281547999999997</v>
      </c>
      <c r="DV44" s="313">
        <f t="shared" si="2"/>
        <v>2.1031810799999997</v>
      </c>
      <c r="DW44" s="313">
        <f t="shared" si="3"/>
        <v>1.8915396180971671</v>
      </c>
      <c r="DX44" s="186">
        <f t="shared" si="0"/>
        <v>13.487246322970485</v>
      </c>
      <c r="DY44" s="186">
        <f t="shared" si="1"/>
        <v>13.38291658382958</v>
      </c>
      <c r="DZ44" s="186">
        <f t="shared" si="4"/>
        <v>11.428512860551333</v>
      </c>
      <c r="EA44" s="264"/>
      <c r="EB44" s="264"/>
    </row>
    <row r="45" spans="1:132" s="181" customFormat="1" ht="12.75">
      <c r="A45" s="260" t="str">
        <f>IF(I!$A$1=1,B45,C45)</f>
        <v>Казахстан</v>
      </c>
      <c r="B45" s="254" t="s">
        <v>140</v>
      </c>
      <c r="C45" s="254" t="s">
        <v>231</v>
      </c>
      <c r="D45" s="185">
        <v>0.39605137438999899</v>
      </c>
      <c r="E45" s="185">
        <v>0.402083697193856</v>
      </c>
      <c r="F45" s="185">
        <v>0.10958301603456801</v>
      </c>
      <c r="G45" s="185">
        <v>0.20384439640308899</v>
      </c>
      <c r="H45" s="185">
        <v>0.119266191767167</v>
      </c>
      <c r="I45" s="185">
        <v>0.48369905088517701</v>
      </c>
      <c r="J45" s="185">
        <v>0.17144768373892799</v>
      </c>
      <c r="K45" s="185">
        <v>0.53285846655286995</v>
      </c>
      <c r="L45" s="185">
        <v>0.15683717158720201</v>
      </c>
      <c r="M45" s="185">
        <v>0.28300175349622297</v>
      </c>
      <c r="N45" s="185">
        <v>0.202096609016129</v>
      </c>
      <c r="O45" s="185">
        <v>0.62324353510951802</v>
      </c>
      <c r="P45" s="255">
        <v>0.14083534340897999</v>
      </c>
      <c r="Q45" s="255">
        <v>0.27604273899354898</v>
      </c>
      <c r="R45" s="255">
        <v>0.19027451584202601</v>
      </c>
      <c r="S45" s="255">
        <v>0.18804085441631799</v>
      </c>
      <c r="T45" s="255">
        <v>0.186056386033848</v>
      </c>
      <c r="U45" s="255">
        <v>0.24626768951804701</v>
      </c>
      <c r="V45" s="255">
        <v>0.51308030154508499</v>
      </c>
      <c r="W45" s="255">
        <v>0.17946964075275701</v>
      </c>
      <c r="X45" s="255">
        <v>0.46371455073784801</v>
      </c>
      <c r="Y45" s="255">
        <v>0.30311398998606898</v>
      </c>
      <c r="Z45" s="255">
        <v>0.30873442184606498</v>
      </c>
      <c r="AA45" s="255">
        <v>0.62116736258401695</v>
      </c>
      <c r="AB45" s="255">
        <v>0.36912090229120198</v>
      </c>
      <c r="AC45" s="255">
        <v>0.38585798653354902</v>
      </c>
      <c r="AD45" s="255">
        <v>0.55426420266364196</v>
      </c>
      <c r="AE45" s="255">
        <v>0.49731035794170603</v>
      </c>
      <c r="AF45" s="255">
        <v>0.26821069762732103</v>
      </c>
      <c r="AG45" s="255">
        <v>0.37051369400324202</v>
      </c>
      <c r="AH45" s="255">
        <v>0.30425137416535097</v>
      </c>
      <c r="AI45" s="255">
        <v>0.27655522935786198</v>
      </c>
      <c r="AJ45" s="255">
        <v>0.38079555660507602</v>
      </c>
      <c r="AK45" s="255">
        <v>0.42023260639001803</v>
      </c>
      <c r="AL45" s="255">
        <v>0.49497961707977101</v>
      </c>
      <c r="AM45" s="255">
        <v>0.76280305946963101</v>
      </c>
      <c r="AN45" s="255">
        <v>0.33031502803954799</v>
      </c>
      <c r="AO45" s="255">
        <v>0.27696031101200502</v>
      </c>
      <c r="AP45" s="255">
        <v>0.42169678010510397</v>
      </c>
      <c r="AQ45" s="255">
        <v>0.62469242272766001</v>
      </c>
      <c r="AR45" s="255">
        <v>1.2980422433688901</v>
      </c>
      <c r="AS45" s="255">
        <v>0.75584402960276498</v>
      </c>
      <c r="AT45" s="255">
        <v>0.74693325967464996</v>
      </c>
      <c r="AU45" s="255">
        <v>0.64359777592085998</v>
      </c>
      <c r="AV45" s="255">
        <v>0.78698027967676998</v>
      </c>
      <c r="AW45" s="255">
        <v>0.77099606906806395</v>
      </c>
      <c r="AX45" s="186">
        <v>0.41015335147801102</v>
      </c>
      <c r="AY45" s="186">
        <v>1.24482079272846</v>
      </c>
      <c r="AZ45" s="186">
        <v>0.50203392758061305</v>
      </c>
      <c r="BA45" s="186">
        <v>0.77878387097232404</v>
      </c>
      <c r="BB45" s="186">
        <v>0.44925414483044901</v>
      </c>
      <c r="BC45" s="186">
        <v>0.76197190110976698</v>
      </c>
      <c r="BD45" s="186">
        <v>0.47794436670200102</v>
      </c>
      <c r="BE45" s="186">
        <v>0.41416953736572798</v>
      </c>
      <c r="BF45" s="186">
        <v>0.791121435413776</v>
      </c>
      <c r="BG45" s="186">
        <v>0.61255026391786904</v>
      </c>
      <c r="BH45" s="186">
        <v>0.51222814628296398</v>
      </c>
      <c r="BI45" s="186">
        <v>0.63996200394402902</v>
      </c>
      <c r="BJ45" s="186">
        <v>0.74403974910076598</v>
      </c>
      <c r="BK45" s="186">
        <v>0.84366138814321801</v>
      </c>
      <c r="BL45" s="186">
        <v>0.489505424570985</v>
      </c>
      <c r="BM45" s="186">
        <v>0.71738504296114802</v>
      </c>
      <c r="BN45" s="186">
        <v>0.77231953834029499</v>
      </c>
      <c r="BO45" s="186">
        <v>0.55401173976026696</v>
      </c>
      <c r="BP45" s="186">
        <v>0.42894522833633197</v>
      </c>
      <c r="BQ45" s="186">
        <v>0.63205460803935298</v>
      </c>
      <c r="BR45" s="186">
        <v>0.94328418290334504</v>
      </c>
      <c r="BS45" s="186">
        <v>0.54915099829213898</v>
      </c>
      <c r="BT45" s="186">
        <v>1.2464877082730901</v>
      </c>
      <c r="BU45" s="186">
        <v>1.29573760701803</v>
      </c>
      <c r="BV45" s="186">
        <v>0.70236862304216496</v>
      </c>
      <c r="BW45" s="186">
        <v>1.28460505358607</v>
      </c>
      <c r="BX45" s="186">
        <v>0.82823615769746695</v>
      </c>
      <c r="BY45" s="186">
        <v>0.82319948020959799</v>
      </c>
      <c r="BZ45" s="186">
        <v>0.85846688777302005</v>
      </c>
      <c r="CA45" s="186">
        <v>0.764557448378127</v>
      </c>
      <c r="CB45" s="186">
        <v>0.60189064370851098</v>
      </c>
      <c r="CC45" s="186">
        <v>0.85513301355066496</v>
      </c>
      <c r="CD45" s="186">
        <v>0.68696489161146201</v>
      </c>
      <c r="CE45" s="186">
        <v>0.82690195176622505</v>
      </c>
      <c r="CF45" s="186">
        <v>1.87437344057898</v>
      </c>
      <c r="CG45" s="186">
        <v>1.13370147377462</v>
      </c>
      <c r="CH45" s="186">
        <v>1.1158938496616599</v>
      </c>
      <c r="CI45" s="186">
        <v>2.37861339089386</v>
      </c>
      <c r="CJ45" s="186">
        <v>0.93949110547983705</v>
      </c>
      <c r="CK45" s="186">
        <v>1.05000422385093</v>
      </c>
      <c r="CL45" s="186">
        <v>0.34993684835634797</v>
      </c>
      <c r="CM45" s="186">
        <v>1.0002619964522499</v>
      </c>
      <c r="CN45" s="186">
        <v>1.1676453503840101</v>
      </c>
      <c r="CO45" s="186">
        <v>1.4929265487027401</v>
      </c>
      <c r="CP45" s="186">
        <v>1.22722636483875</v>
      </c>
      <c r="CQ45" s="186">
        <v>1.54131204932261</v>
      </c>
      <c r="CR45" s="186">
        <v>1.5332605756089299</v>
      </c>
      <c r="CS45" s="186">
        <v>1.10557401510717</v>
      </c>
      <c r="CT45" s="186">
        <v>1.22881211897757</v>
      </c>
      <c r="CU45" s="186">
        <v>1.3714627374791</v>
      </c>
      <c r="CV45" s="186">
        <v>0.80727417781612598</v>
      </c>
      <c r="CW45" s="186">
        <v>1.0426242756331301</v>
      </c>
      <c r="CX45" s="186">
        <v>1.01224733042049</v>
      </c>
      <c r="CY45" s="186">
        <v>1.2822519073579299</v>
      </c>
      <c r="CZ45" s="186">
        <v>1.35576635967092</v>
      </c>
      <c r="DA45" s="186">
        <v>1.2772782844636601</v>
      </c>
      <c r="DB45" s="186">
        <v>0.91662698231547401</v>
      </c>
      <c r="DC45" s="186">
        <v>1.1642816127810001</v>
      </c>
      <c r="DD45" s="186">
        <v>1.15690279357225</v>
      </c>
      <c r="DE45" s="186">
        <v>0.91459668475537603</v>
      </c>
      <c r="DF45" s="186">
        <v>1.12751578713147</v>
      </c>
      <c r="DG45" s="186">
        <v>1.3608229051540199</v>
      </c>
      <c r="DH45" s="186">
        <v>0.88253911875811697</v>
      </c>
      <c r="DI45" s="186">
        <v>1.22260406421555</v>
      </c>
      <c r="DJ45" s="186">
        <v>1.8416963915846301</v>
      </c>
      <c r="DK45" s="186">
        <v>1.0370783297087001</v>
      </c>
      <c r="DL45" s="186">
        <v>1.11565198564502</v>
      </c>
      <c r="DM45" s="186">
        <v>0.93169223325450701</v>
      </c>
      <c r="DN45" s="186">
        <v>0.92225127999655798</v>
      </c>
      <c r="DO45" s="186">
        <v>0.74539817013381304</v>
      </c>
      <c r="DP45" s="186">
        <v>0.68784649241529106</v>
      </c>
      <c r="DQ45" s="186">
        <v>1.15626252112882</v>
      </c>
      <c r="DR45" s="186">
        <v>0.78345202394455304</v>
      </c>
      <c r="DS45" s="186">
        <v>1.3530977971281499</v>
      </c>
      <c r="DT45" s="186">
        <v>0.95937658728105202</v>
      </c>
      <c r="DU45" s="186">
        <v>0.88620674005853795</v>
      </c>
      <c r="DV45" s="313">
        <f t="shared" si="2"/>
        <v>2.1051431829736669</v>
      </c>
      <c r="DW45" s="313">
        <f t="shared" si="3"/>
        <v>1.8455833273395901</v>
      </c>
      <c r="DX45" s="186">
        <f t="shared" si="0"/>
        <v>14.007913934560245</v>
      </c>
      <c r="DY45" s="186">
        <f t="shared" si="1"/>
        <v>13.418189101071846</v>
      </c>
      <c r="DZ45" s="186">
        <f t="shared" si="4"/>
        <v>12.67957040791371</v>
      </c>
      <c r="EA45" s="264"/>
      <c r="EB45" s="264"/>
    </row>
    <row r="46" spans="1:132" s="181" customFormat="1" ht="12.75">
      <c r="A46" s="260" t="str">
        <f>IF(I!$A$1=1,B46,C46)</f>
        <v>Латвія</v>
      </c>
      <c r="B46" s="254" t="s">
        <v>145</v>
      </c>
      <c r="C46" s="254" t="s">
        <v>236</v>
      </c>
      <c r="D46" s="185">
        <v>0.21453530882513899</v>
      </c>
      <c r="E46" s="185">
        <v>0.13453453448597399</v>
      </c>
      <c r="F46" s="185">
        <v>0.17293240430947601</v>
      </c>
      <c r="G46" s="185">
        <v>0.307564590273535</v>
      </c>
      <c r="H46" s="185">
        <v>0.26535278089237901</v>
      </c>
      <c r="I46" s="185">
        <v>0.352776701048722</v>
      </c>
      <c r="J46" s="185">
        <v>0.47286858495149903</v>
      </c>
      <c r="K46" s="185">
        <v>0.31710921003304798</v>
      </c>
      <c r="L46" s="185">
        <v>0.34975079643469797</v>
      </c>
      <c r="M46" s="185">
        <v>0.28146810971875103</v>
      </c>
      <c r="N46" s="185">
        <v>0.40067809953672701</v>
      </c>
      <c r="O46" s="185">
        <v>0.58147347371578395</v>
      </c>
      <c r="P46" s="255">
        <v>0.32081398664352601</v>
      </c>
      <c r="Q46" s="255">
        <v>0.379170852560414</v>
      </c>
      <c r="R46" s="255">
        <v>0.25318387217688398</v>
      </c>
      <c r="S46" s="255">
        <v>0.32793499207246501</v>
      </c>
      <c r="T46" s="255">
        <v>0.474046325088472</v>
      </c>
      <c r="U46" s="255">
        <v>0.21186123756420699</v>
      </c>
      <c r="V46" s="255">
        <v>0.43077693852743598</v>
      </c>
      <c r="W46" s="255">
        <v>0.48370935364434398</v>
      </c>
      <c r="X46" s="255">
        <v>0.36390099035071899</v>
      </c>
      <c r="Y46" s="255">
        <v>0.49352025722548798</v>
      </c>
      <c r="Z46" s="255">
        <v>0.443149260954326</v>
      </c>
      <c r="AA46" s="255">
        <v>0.58767627666237598</v>
      </c>
      <c r="AB46" s="255">
        <v>0.76042276722378299</v>
      </c>
      <c r="AC46" s="255">
        <v>0.45656225661224997</v>
      </c>
      <c r="AD46" s="255">
        <v>0.58561506504576</v>
      </c>
      <c r="AE46" s="255">
        <v>0.72777906276124704</v>
      </c>
      <c r="AF46" s="255">
        <v>1.6668594704466799</v>
      </c>
      <c r="AG46" s="255">
        <v>1.35906720943037</v>
      </c>
      <c r="AH46" s="255">
        <v>1.38085230730449</v>
      </c>
      <c r="AI46" s="255">
        <v>1.1607042053660299</v>
      </c>
      <c r="AJ46" s="255">
        <v>1.2968014197167499</v>
      </c>
      <c r="AK46" s="255">
        <v>1.5952601466026</v>
      </c>
      <c r="AL46" s="255">
        <v>1.65430298338224</v>
      </c>
      <c r="AM46" s="255">
        <v>1</v>
      </c>
      <c r="AN46" s="255">
        <v>1.6594881263929799</v>
      </c>
      <c r="AO46" s="255">
        <v>1.7028972291367901</v>
      </c>
      <c r="AP46" s="255">
        <v>1.05125835058831</v>
      </c>
      <c r="AQ46" s="255">
        <v>1.43081664156211</v>
      </c>
      <c r="AR46" s="255">
        <v>1.6891007778354601</v>
      </c>
      <c r="AS46" s="255">
        <v>0.68183662740121498</v>
      </c>
      <c r="AT46" s="255">
        <v>0.92016397940693495</v>
      </c>
      <c r="AU46" s="255">
        <v>0.81160890038467404</v>
      </c>
      <c r="AV46" s="255">
        <v>0.89222187861699698</v>
      </c>
      <c r="AW46" s="255">
        <v>1.06808440329652</v>
      </c>
      <c r="AX46" s="186">
        <v>0.709639601495067</v>
      </c>
      <c r="AY46" s="186">
        <v>0.80402156562023397</v>
      </c>
      <c r="AZ46" s="186">
        <v>1.03498900885055</v>
      </c>
      <c r="BA46" s="186">
        <v>0.91622569701476997</v>
      </c>
      <c r="BB46" s="186">
        <v>0.76258359860670999</v>
      </c>
      <c r="BC46" s="186">
        <v>0.787875194493594</v>
      </c>
      <c r="BD46" s="186">
        <v>0.97172617788919202</v>
      </c>
      <c r="BE46" s="186">
        <v>0.82247188582446196</v>
      </c>
      <c r="BF46" s="186">
        <v>0.89312016758991397</v>
      </c>
      <c r="BG46" s="186">
        <v>0.71409988035001504</v>
      </c>
      <c r="BH46" s="186">
        <v>0.79202235760628203</v>
      </c>
      <c r="BI46" s="186">
        <v>1.0738593760292301</v>
      </c>
      <c r="BJ46" s="186">
        <v>1.2917012894323301</v>
      </c>
      <c r="BK46" s="186">
        <v>2.1919971315371898</v>
      </c>
      <c r="BL46" s="186">
        <v>1.4381459630756099</v>
      </c>
      <c r="BM46" s="186">
        <v>0.77109432808800304</v>
      </c>
      <c r="BN46" s="186">
        <v>0.85564246809248401</v>
      </c>
      <c r="BO46" s="186">
        <v>0.81204866027581801</v>
      </c>
      <c r="BP46" s="186">
        <v>0.74325916513381896</v>
      </c>
      <c r="BQ46" s="186">
        <v>0.94627291509298495</v>
      </c>
      <c r="BR46" s="186">
        <v>0.97053605338170101</v>
      </c>
      <c r="BS46" s="186">
        <v>1.1016887201673899</v>
      </c>
      <c r="BT46" s="186">
        <v>1.01400275249349</v>
      </c>
      <c r="BU46" s="186">
        <v>0.967386576090974</v>
      </c>
      <c r="BV46" s="186">
        <v>1.00216600450036</v>
      </c>
      <c r="BW46" s="186">
        <v>1.11316882704773</v>
      </c>
      <c r="BX46" s="186">
        <v>0.74673766830182597</v>
      </c>
      <c r="BY46" s="186">
        <v>1.0035811006614901</v>
      </c>
      <c r="BZ46" s="186">
        <v>0.88044547967313203</v>
      </c>
      <c r="CA46" s="186">
        <v>1.1115128988495599</v>
      </c>
      <c r="CB46" s="186">
        <v>0.72213495021673302</v>
      </c>
      <c r="CC46" s="186">
        <v>0.75708764863411604</v>
      </c>
      <c r="CD46" s="186">
        <v>0.65653762449514597</v>
      </c>
      <c r="CE46" s="186">
        <v>0.80926605744465197</v>
      </c>
      <c r="CF46" s="186">
        <v>0.85840747542941498</v>
      </c>
      <c r="CG46" s="186">
        <v>0.93309227376354997</v>
      </c>
      <c r="CH46" s="186">
        <v>0.91333600618183597</v>
      </c>
      <c r="CI46" s="186">
        <v>1.03719821249545</v>
      </c>
      <c r="CJ46" s="186">
        <v>1.0429889367282199</v>
      </c>
      <c r="CK46" s="186">
        <v>1.0272485944116301</v>
      </c>
      <c r="CL46" s="186">
        <v>0.75423304452672801</v>
      </c>
      <c r="CM46" s="186">
        <v>0.65575003979259505</v>
      </c>
      <c r="CN46" s="186">
        <v>0.74069747126030805</v>
      </c>
      <c r="CO46" s="186">
        <v>0.68881094880726701</v>
      </c>
      <c r="CP46" s="186">
        <v>0.61483825003862502</v>
      </c>
      <c r="CQ46" s="186">
        <v>0.88129810594884805</v>
      </c>
      <c r="CR46" s="186">
        <v>0.62099662652861198</v>
      </c>
      <c r="CS46" s="186">
        <v>0.77629208725453003</v>
      </c>
      <c r="CT46" s="186">
        <v>0.57673711232537805</v>
      </c>
      <c r="CU46" s="186">
        <v>0.79534635619851501</v>
      </c>
      <c r="CV46" s="186">
        <v>0.599269318121602</v>
      </c>
      <c r="CW46" s="186">
        <v>0.62560969413576695</v>
      </c>
      <c r="CX46" s="186">
        <v>0.66726612724993395</v>
      </c>
      <c r="CY46" s="186">
        <v>0.632751446470186</v>
      </c>
      <c r="CZ46" s="186">
        <v>0.79179540789031999</v>
      </c>
      <c r="DA46" s="186">
        <v>0.72156665652574103</v>
      </c>
      <c r="DB46" s="186">
        <v>0.88496488304187104</v>
      </c>
      <c r="DC46" s="186">
        <v>0.71562052353649697</v>
      </c>
      <c r="DD46" s="186">
        <v>0.669170241512415</v>
      </c>
      <c r="DE46" s="186">
        <v>0.76448636426668803</v>
      </c>
      <c r="DF46" s="186">
        <v>0.71875517499322905</v>
      </c>
      <c r="DG46" s="186">
        <v>0.70154298985320396</v>
      </c>
      <c r="DH46" s="186">
        <v>0.78315751593523297</v>
      </c>
      <c r="DI46" s="186">
        <v>0.77322918597902401</v>
      </c>
      <c r="DJ46" s="186">
        <v>0.75883699347746703</v>
      </c>
      <c r="DK46" s="186">
        <v>0.78966225619329</v>
      </c>
      <c r="DL46" s="186">
        <v>0.83718391213237797</v>
      </c>
      <c r="DM46" s="186">
        <v>0.76083881992468505</v>
      </c>
      <c r="DN46" s="186">
        <v>0.84233600256387098</v>
      </c>
      <c r="DO46" s="186">
        <v>0.860081073052404</v>
      </c>
      <c r="DP46" s="186">
        <v>0.76568523890041695</v>
      </c>
      <c r="DQ46" s="186">
        <v>0.87987812696901502</v>
      </c>
      <c r="DR46" s="186">
        <v>0.89635587868376099</v>
      </c>
      <c r="DS46" s="186">
        <v>1.1275735371889399</v>
      </c>
      <c r="DT46" s="186">
        <v>0.83426302543263597</v>
      </c>
      <c r="DU46" s="186">
        <v>0.94636413458507995</v>
      </c>
      <c r="DV46" s="313">
        <f t="shared" si="2"/>
        <v>1.556386701914257</v>
      </c>
      <c r="DW46" s="313">
        <f t="shared" si="3"/>
        <v>1.7806271600177159</v>
      </c>
      <c r="DX46" s="186">
        <f t="shared" si="0"/>
        <v>9.1752375738212564</v>
      </c>
      <c r="DY46" s="186">
        <f t="shared" si="1"/>
        <v>8.4927988275974524</v>
      </c>
      <c r="DZ46" s="186">
        <f t="shared" si="4"/>
        <v>10.074818541000486</v>
      </c>
      <c r="EA46" s="264"/>
      <c r="EB46" s="264"/>
    </row>
    <row r="47" spans="1:132" s="181" customFormat="1" ht="12.75">
      <c r="A47" s="260" t="str">
        <f>IF(I!$A$1=1,B47,C47)</f>
        <v>Румунія</v>
      </c>
      <c r="B47" s="254" t="s">
        <v>142</v>
      </c>
      <c r="C47" s="254" t="s">
        <v>233</v>
      </c>
      <c r="D47" s="185">
        <v>2.9746375309909898E-2</v>
      </c>
      <c r="E47" s="185">
        <v>4.4161218483308597E-2</v>
      </c>
      <c r="F47" s="185">
        <v>9.7076197920155007E-3</v>
      </c>
      <c r="G47" s="185">
        <v>9.8733588226322701E-3</v>
      </c>
      <c r="H47" s="185">
        <v>2.8352251593361799E-2</v>
      </c>
      <c r="I47" s="185">
        <v>1.7089558936010399E-2</v>
      </c>
      <c r="J47" s="185">
        <v>3.1725960576747397E-2</v>
      </c>
      <c r="K47" s="185">
        <v>1.1687167666592699E-2</v>
      </c>
      <c r="L47" s="185">
        <v>2.70050563416032E-2</v>
      </c>
      <c r="M47" s="185">
        <v>2.0302242256763199E-2</v>
      </c>
      <c r="N47" s="185">
        <v>1.2159671418934301E-2</v>
      </c>
      <c r="O47" s="185">
        <v>2.0616505246262799E-2</v>
      </c>
      <c r="P47" s="255">
        <v>2.50877556415126E-2</v>
      </c>
      <c r="Q47" s="255">
        <v>2.1946726574111401E-2</v>
      </c>
      <c r="R47" s="255">
        <v>2.0782790747174502E-2</v>
      </c>
      <c r="S47" s="255">
        <v>2.4901069671771602E-2</v>
      </c>
      <c r="T47" s="255">
        <v>2.3583900672066699E-2</v>
      </c>
      <c r="U47" s="255">
        <v>1.74726047263873E-2</v>
      </c>
      <c r="V47" s="255">
        <v>6.5302421438065E-2</v>
      </c>
      <c r="W47" s="255">
        <v>1.7620491825509101E-2</v>
      </c>
      <c r="X47" s="255">
        <v>2.7069079315508601E-2</v>
      </c>
      <c r="Y47" s="255">
        <v>5.8958373989457503E-2</v>
      </c>
      <c r="Z47" s="255">
        <v>4.8496537693708701E-2</v>
      </c>
      <c r="AA47" s="255">
        <v>5.3361565724415201E-2</v>
      </c>
      <c r="AB47" s="255">
        <v>3.8621535496768701E-2</v>
      </c>
      <c r="AC47" s="255">
        <v>5.0585666224493397E-2</v>
      </c>
      <c r="AD47" s="255">
        <v>3.5175693368804099E-2</v>
      </c>
      <c r="AE47" s="255">
        <v>5.0406179548636597E-2</v>
      </c>
      <c r="AF47" s="255">
        <v>4.8891747399216701E-2</v>
      </c>
      <c r="AG47" s="255">
        <v>8.1398008655822404E-2</v>
      </c>
      <c r="AH47" s="255">
        <v>0.101926379942807</v>
      </c>
      <c r="AI47" s="255">
        <v>7.8433684568120998E-2</v>
      </c>
      <c r="AJ47" s="255">
        <v>0.22775504391662599</v>
      </c>
      <c r="AK47" s="255">
        <v>0.18102512406832999</v>
      </c>
      <c r="AL47" s="255">
        <v>0.19182958470825401</v>
      </c>
      <c r="AM47" s="255">
        <v>0.10984163185224601</v>
      </c>
      <c r="AN47" s="255">
        <v>0.214806809931576</v>
      </c>
      <c r="AO47" s="255">
        <v>0.209490428978471</v>
      </c>
      <c r="AP47" s="255">
        <v>0.24281628562618801</v>
      </c>
      <c r="AQ47" s="255">
        <v>0.19803358385335301</v>
      </c>
      <c r="AR47" s="255">
        <v>0.16097657982320401</v>
      </c>
      <c r="AS47" s="255">
        <v>0.17683070197030201</v>
      </c>
      <c r="AT47" s="255">
        <v>0.302988249212646</v>
      </c>
      <c r="AU47" s="255">
        <v>0.243059021375997</v>
      </c>
      <c r="AV47" s="255">
        <v>0.15934573889756801</v>
      </c>
      <c r="AW47" s="255">
        <v>0.19915298612905599</v>
      </c>
      <c r="AX47" s="186">
        <v>0.276736711569747</v>
      </c>
      <c r="AY47" s="186">
        <v>0.206321642550269</v>
      </c>
      <c r="AZ47" s="186">
        <v>0.30492938433435901</v>
      </c>
      <c r="BA47" s="186">
        <v>0.23020968279991</v>
      </c>
      <c r="BB47" s="186">
        <v>0.22780888993086201</v>
      </c>
      <c r="BC47" s="186">
        <v>0.19707955217798501</v>
      </c>
      <c r="BD47" s="186">
        <v>0.48434154380101402</v>
      </c>
      <c r="BE47" s="186">
        <v>0.45939762189469502</v>
      </c>
      <c r="BF47" s="186">
        <v>0.402329637717386</v>
      </c>
      <c r="BG47" s="186">
        <v>0.44750542425004503</v>
      </c>
      <c r="BH47" s="186">
        <v>0.41205735231956703</v>
      </c>
      <c r="BI47" s="186">
        <v>0.75072043742383798</v>
      </c>
      <c r="BJ47" s="186">
        <v>0.41838154214934697</v>
      </c>
      <c r="BK47" s="186">
        <v>0.90904687459517797</v>
      </c>
      <c r="BL47" s="186">
        <v>0.75033392359011297</v>
      </c>
      <c r="BM47" s="186">
        <v>0.42026096635535498</v>
      </c>
      <c r="BN47" s="186">
        <v>0.83129024105054805</v>
      </c>
      <c r="BO47" s="186">
        <v>0.32203015951272002</v>
      </c>
      <c r="BP47" s="186">
        <v>0.37934740938231198</v>
      </c>
      <c r="BQ47" s="186">
        <v>0.56384239010176496</v>
      </c>
      <c r="BR47" s="186">
        <v>0.77409334203834201</v>
      </c>
      <c r="BS47" s="186">
        <v>0.64792130574504803</v>
      </c>
      <c r="BT47" s="186">
        <v>0.91159350901657898</v>
      </c>
      <c r="BU47" s="186">
        <v>0.90733565316776699</v>
      </c>
      <c r="BV47" s="186">
        <v>0.462405843691376</v>
      </c>
      <c r="BW47" s="186">
        <v>0.85894228743021905</v>
      </c>
      <c r="BX47" s="186">
        <v>0.43283886293719198</v>
      </c>
      <c r="BY47" s="186">
        <v>0.56675796194463601</v>
      </c>
      <c r="BZ47" s="186">
        <v>0.79243854252069201</v>
      </c>
      <c r="CA47" s="186">
        <v>0.57964593772947004</v>
      </c>
      <c r="CB47" s="186">
        <v>1.0699166703077301</v>
      </c>
      <c r="CC47" s="186">
        <v>0.56661086456949505</v>
      </c>
      <c r="CD47" s="186">
        <v>0.76494177761070004</v>
      </c>
      <c r="CE47" s="186">
        <v>0.68378354824548204</v>
      </c>
      <c r="CF47" s="186">
        <v>0.61676661456926996</v>
      </c>
      <c r="CG47" s="186">
        <v>0.829752791045406</v>
      </c>
      <c r="CH47" s="186">
        <v>0.83567092169531298</v>
      </c>
      <c r="CI47" s="186">
        <v>1.06786923274569</v>
      </c>
      <c r="CJ47" s="186">
        <v>0.85424277237978397</v>
      </c>
      <c r="CK47" s="186">
        <v>0.94731512333341095</v>
      </c>
      <c r="CL47" s="186">
        <v>0.67052000781474097</v>
      </c>
      <c r="CM47" s="186">
        <v>0.85026379481532299</v>
      </c>
      <c r="CN47" s="186">
        <v>0.74935867250695998</v>
      </c>
      <c r="CO47" s="186">
        <v>0.77266057826514201</v>
      </c>
      <c r="CP47" s="186">
        <v>0.59338517390239998</v>
      </c>
      <c r="CQ47" s="186">
        <v>0.79553487876900897</v>
      </c>
      <c r="CR47" s="186">
        <v>0.87608068648398996</v>
      </c>
      <c r="CS47" s="186">
        <v>0.692923428312613</v>
      </c>
      <c r="CT47" s="186">
        <v>0.793293472201829</v>
      </c>
      <c r="CU47" s="186">
        <v>1.09279445148344</v>
      </c>
      <c r="CV47" s="186">
        <v>0.95141824256021301</v>
      </c>
      <c r="CW47" s="186">
        <v>0.81951471595570902</v>
      </c>
      <c r="CX47" s="186">
        <v>0.84917756858176197</v>
      </c>
      <c r="CY47" s="186">
        <v>0.96394931566740505</v>
      </c>
      <c r="CZ47" s="186">
        <v>1.22351771974894</v>
      </c>
      <c r="DA47" s="186">
        <v>1.0235200992775999</v>
      </c>
      <c r="DB47" s="186">
        <v>0.93529475795918804</v>
      </c>
      <c r="DC47" s="186">
        <v>1.11036811186462</v>
      </c>
      <c r="DD47" s="186">
        <v>0.96993921567521602</v>
      </c>
      <c r="DE47" s="186">
        <v>1.1042700805252399</v>
      </c>
      <c r="DF47" s="186">
        <v>1.0245823663792299</v>
      </c>
      <c r="DG47" s="186">
        <v>1.19612859071461</v>
      </c>
      <c r="DH47" s="186">
        <v>1.02999259207136</v>
      </c>
      <c r="DI47" s="186">
        <v>1.1141599118491301</v>
      </c>
      <c r="DJ47" s="186">
        <v>0.80373755550757597</v>
      </c>
      <c r="DK47" s="186">
        <v>0.99961800621975305</v>
      </c>
      <c r="DL47" s="186">
        <v>0.94485043891190801</v>
      </c>
      <c r="DM47" s="186">
        <v>0.93310017845874604</v>
      </c>
      <c r="DN47" s="186">
        <v>1.0664568287941101</v>
      </c>
      <c r="DO47" s="186">
        <v>0.97564466620502599</v>
      </c>
      <c r="DP47" s="186">
        <v>0.85945881383550904</v>
      </c>
      <c r="DQ47" s="186">
        <v>1.0195849606092799</v>
      </c>
      <c r="DR47" s="186">
        <v>0.67368292271230301</v>
      </c>
      <c r="DS47" s="186">
        <v>1.2016393711637701</v>
      </c>
      <c r="DT47" s="186">
        <v>0.69853093844190295</v>
      </c>
      <c r="DU47" s="186">
        <v>0.90679907739499599</v>
      </c>
      <c r="DV47" s="313">
        <f t="shared" si="2"/>
        <v>2.1441525039204903</v>
      </c>
      <c r="DW47" s="313">
        <f t="shared" si="3"/>
        <v>1.6053300158368988</v>
      </c>
      <c r="DX47" s="186">
        <f t="shared" si="0"/>
        <v>9.6883730402686421</v>
      </c>
      <c r="DY47" s="186">
        <f t="shared" si="1"/>
        <v>12.171680784909732</v>
      </c>
      <c r="DZ47" s="186">
        <f t="shared" si="4"/>
        <v>11.62192624633847</v>
      </c>
      <c r="EA47" s="264"/>
      <c r="EB47" s="264"/>
    </row>
    <row r="48" spans="1:132" s="181" customFormat="1" ht="12.75">
      <c r="A48" s="260" t="str">
        <f>IF(I!$A$1=1,B48,C48)</f>
        <v>Грузія</v>
      </c>
      <c r="B48" s="254" t="s">
        <v>143</v>
      </c>
      <c r="C48" s="254" t="s">
        <v>234</v>
      </c>
      <c r="D48" s="185">
        <v>0.12507615152877399</v>
      </c>
      <c r="E48" s="185">
        <v>4.0357090003265199E-2</v>
      </c>
      <c r="F48" s="185">
        <v>8.74919560479748E-2</v>
      </c>
      <c r="G48" s="185">
        <v>4.61353331162139E-2</v>
      </c>
      <c r="H48" s="185">
        <v>7.2262957693466703E-2</v>
      </c>
      <c r="I48" s="185">
        <v>0.22217767642174799</v>
      </c>
      <c r="J48" s="185">
        <v>4.4960642765436397E-2</v>
      </c>
      <c r="K48" s="185">
        <v>7.7412708080267706E-2</v>
      </c>
      <c r="L48" s="185">
        <v>4.34836210234847E-2</v>
      </c>
      <c r="M48" s="185">
        <v>0.22199377443365101</v>
      </c>
      <c r="N48" s="185">
        <v>0.105355020807121</v>
      </c>
      <c r="O48" s="185">
        <v>0.204159353636411</v>
      </c>
      <c r="P48" s="255">
        <v>7.2967566957474306E-2</v>
      </c>
      <c r="Q48" s="255">
        <v>0.228178383990434</v>
      </c>
      <c r="R48" s="255">
        <v>0.12585107158638201</v>
      </c>
      <c r="S48" s="255">
        <v>0.30711922448565598</v>
      </c>
      <c r="T48" s="255">
        <v>0.153304981741679</v>
      </c>
      <c r="U48" s="255">
        <v>0.13538398834110599</v>
      </c>
      <c r="V48" s="255">
        <v>0.206552853974142</v>
      </c>
      <c r="W48" s="255">
        <v>0.2316564193564</v>
      </c>
      <c r="X48" s="255">
        <v>0.14856856969505999</v>
      </c>
      <c r="Y48" s="255">
        <v>0.241349901492523</v>
      </c>
      <c r="Z48" s="255">
        <v>0.137009494407832</v>
      </c>
      <c r="AA48" s="255">
        <v>8.8191854831129901E-2</v>
      </c>
      <c r="AB48" s="255">
        <v>0.365584819392962</v>
      </c>
      <c r="AC48" s="255">
        <v>0.156092444732778</v>
      </c>
      <c r="AD48" s="255">
        <v>0.29609177159473399</v>
      </c>
      <c r="AE48" s="255">
        <v>0.427745742450793</v>
      </c>
      <c r="AF48" s="255">
        <v>0.34446640328319</v>
      </c>
      <c r="AG48" s="255">
        <v>0.218223491395445</v>
      </c>
      <c r="AH48" s="255">
        <v>0.27036865190762199</v>
      </c>
      <c r="AI48" s="255">
        <v>0.26364724224941799</v>
      </c>
      <c r="AJ48" s="255">
        <v>0.22198713867057299</v>
      </c>
      <c r="AK48" s="255">
        <v>0.24148127391843899</v>
      </c>
      <c r="AL48" s="255">
        <v>0.32734863798786101</v>
      </c>
      <c r="AM48" s="255">
        <v>0.210189623050035</v>
      </c>
      <c r="AN48" s="255">
        <v>0.23411594794166801</v>
      </c>
      <c r="AO48" s="255">
        <v>0.321610675582296</v>
      </c>
      <c r="AP48" s="255">
        <v>0.316006287492133</v>
      </c>
      <c r="AQ48" s="255">
        <v>0.49548721224654801</v>
      </c>
      <c r="AR48" s="255">
        <v>0.43251368637460202</v>
      </c>
      <c r="AS48" s="255">
        <v>0.43458441260661501</v>
      </c>
      <c r="AT48" s="255">
        <v>0.86851817844256896</v>
      </c>
      <c r="AU48" s="255">
        <v>0.53675852960531301</v>
      </c>
      <c r="AV48" s="255">
        <v>0.45179170446008099</v>
      </c>
      <c r="AW48" s="255">
        <v>0.50270221711283702</v>
      </c>
      <c r="AX48" s="186">
        <v>0.80313468550738398</v>
      </c>
      <c r="AY48" s="186">
        <v>0.83468594981465005</v>
      </c>
      <c r="AZ48" s="186">
        <v>0.63458665059276098</v>
      </c>
      <c r="BA48" s="186">
        <v>0.70769834427061895</v>
      </c>
      <c r="BB48" s="186">
        <v>0.81733995849280106</v>
      </c>
      <c r="BC48" s="186">
        <v>0.77957799077490297</v>
      </c>
      <c r="BD48" s="186">
        <v>0.82325519939718605</v>
      </c>
      <c r="BE48" s="186">
        <v>0.452236887967782</v>
      </c>
      <c r="BF48" s="186">
        <v>0.41030038083894599</v>
      </c>
      <c r="BG48" s="186">
        <v>0.53308559427250202</v>
      </c>
      <c r="BH48" s="186">
        <v>0.49637203493524401</v>
      </c>
      <c r="BI48" s="186">
        <v>0.67917331535057202</v>
      </c>
      <c r="BJ48" s="186">
        <v>0.50708787292885305</v>
      </c>
      <c r="BK48" s="186">
        <v>0.565790818307361</v>
      </c>
      <c r="BL48" s="186">
        <v>0.663325377021178</v>
      </c>
      <c r="BM48" s="186">
        <v>0.45244080884869597</v>
      </c>
      <c r="BN48" s="186">
        <v>0.79315803567717502</v>
      </c>
      <c r="BO48" s="186">
        <v>0.81053569531222402</v>
      </c>
      <c r="BP48" s="186">
        <v>0.70441215064847296</v>
      </c>
      <c r="BQ48" s="186">
        <v>0.62863144742044197</v>
      </c>
      <c r="BR48" s="186">
        <v>0.50727906535949296</v>
      </c>
      <c r="BS48" s="186">
        <v>0.36543299786592198</v>
      </c>
      <c r="BT48" s="186">
        <v>0.27181109361210298</v>
      </c>
      <c r="BU48" s="186">
        <v>0.46456443432592998</v>
      </c>
      <c r="BV48" s="186">
        <v>0.574130934522876</v>
      </c>
      <c r="BW48" s="186">
        <v>0.87488917560845603</v>
      </c>
      <c r="BX48" s="186">
        <v>0.52974385194756501</v>
      </c>
      <c r="BY48" s="186">
        <v>0.564271738199143</v>
      </c>
      <c r="BZ48" s="186">
        <v>0.42590653993909999</v>
      </c>
      <c r="CA48" s="186">
        <v>0.69812356113433904</v>
      </c>
      <c r="CB48" s="186">
        <v>0.71714960014513296</v>
      </c>
      <c r="CC48" s="186">
        <v>0.62952642435227002</v>
      </c>
      <c r="CD48" s="186">
        <v>0.91970141420917595</v>
      </c>
      <c r="CE48" s="186">
        <v>0.63355859638954803</v>
      </c>
      <c r="CF48" s="186">
        <v>0.57499351202049398</v>
      </c>
      <c r="CG48" s="186">
        <v>0.73681086639329396</v>
      </c>
      <c r="CH48" s="186">
        <v>0.78880326411290802</v>
      </c>
      <c r="CI48" s="186">
        <v>1.9394040758681701</v>
      </c>
      <c r="CJ48" s="186">
        <v>0.57976876781521303</v>
      </c>
      <c r="CK48" s="186">
        <v>1.28662803241986</v>
      </c>
      <c r="CL48" s="186">
        <v>0.867832680649541</v>
      </c>
      <c r="CM48" s="186">
        <v>1.0404052471626599</v>
      </c>
      <c r="CN48" s="186">
        <v>0.88205613128009897</v>
      </c>
      <c r="CO48" s="186">
        <v>0.50966076300532204</v>
      </c>
      <c r="CP48" s="186">
        <v>0.80429932768752199</v>
      </c>
      <c r="CQ48" s="186">
        <v>0.84883970829903399</v>
      </c>
      <c r="CR48" s="186">
        <v>0.48434051146305501</v>
      </c>
      <c r="CS48" s="186">
        <v>0.67502872538868697</v>
      </c>
      <c r="CT48" s="186">
        <v>0.509605818257161</v>
      </c>
      <c r="CU48" s="186">
        <v>1.0525467340036101</v>
      </c>
      <c r="CV48" s="186">
        <v>0.72267346021114998</v>
      </c>
      <c r="CW48" s="186">
        <v>0.73759736765555195</v>
      </c>
      <c r="CX48" s="186">
        <v>0.91761285588443897</v>
      </c>
      <c r="CY48" s="186">
        <v>0.81019536207873599</v>
      </c>
      <c r="CZ48" s="186">
        <v>0.84325092047730299</v>
      </c>
      <c r="DA48" s="186">
        <v>0.99085475929294498</v>
      </c>
      <c r="DB48" s="186">
        <v>1.18624688613214</v>
      </c>
      <c r="DC48" s="186">
        <v>0.95895410967322203</v>
      </c>
      <c r="DD48" s="186">
        <v>0.69019392240422095</v>
      </c>
      <c r="DE48" s="186">
        <v>0.68558514611496701</v>
      </c>
      <c r="DF48" s="186">
        <v>1.0338369411643</v>
      </c>
      <c r="DG48" s="186">
        <v>0.87601464899929404</v>
      </c>
      <c r="DH48" s="186">
        <v>0.92790244870687799</v>
      </c>
      <c r="DI48" s="186">
        <v>0.96945016651538396</v>
      </c>
      <c r="DJ48" s="186">
        <v>0.69612663101906302</v>
      </c>
      <c r="DK48" s="186">
        <v>0.85966610523028897</v>
      </c>
      <c r="DL48" s="186">
        <v>0.69111042699992598</v>
      </c>
      <c r="DM48" s="186">
        <v>0.95493966799451002</v>
      </c>
      <c r="DN48" s="186">
        <v>0.87140111317188595</v>
      </c>
      <c r="DO48" s="186">
        <v>0.90610301785960101</v>
      </c>
      <c r="DP48" s="186">
        <v>0.83751164121606303</v>
      </c>
      <c r="DQ48" s="186">
        <v>0.80893779083100203</v>
      </c>
      <c r="DR48" s="186">
        <v>0.57535580562817501</v>
      </c>
      <c r="DS48" s="186">
        <v>0.704619534435731</v>
      </c>
      <c r="DT48" s="186">
        <v>0.58020969677071799</v>
      </c>
      <c r="DU48" s="186">
        <v>0.585353994324049</v>
      </c>
      <c r="DV48" s="313">
        <f t="shared" si="2"/>
        <v>1.897352615222262</v>
      </c>
      <c r="DW48" s="313">
        <f t="shared" si="3"/>
        <v>1.1655636910947669</v>
      </c>
      <c r="DX48" s="186">
        <f t="shared" si="0"/>
        <v>9.541012447431763</v>
      </c>
      <c r="DY48" s="186">
        <f t="shared" si="1"/>
        <v>10.453016380088268</v>
      </c>
      <c r="DZ48" s="186">
        <f t="shared" si="4"/>
        <v>9.8031243496085079</v>
      </c>
      <c r="EA48" s="264"/>
      <c r="EB48" s="264"/>
    </row>
    <row r="49" spans="1:132" s="181" customFormat="1" ht="12.75">
      <c r="A49" s="260" t="str">
        <f>IF(I!$A$1=1,B49,C49)</f>
        <v>російська федерація</v>
      </c>
      <c r="B49" s="254" t="s">
        <v>242</v>
      </c>
      <c r="C49" s="254" t="s">
        <v>243</v>
      </c>
      <c r="D49" s="185">
        <v>1.4890278404478401</v>
      </c>
      <c r="E49" s="185">
        <v>3.2213200013536798</v>
      </c>
      <c r="F49" s="185">
        <v>1.9068619453683799</v>
      </c>
      <c r="G49" s="185">
        <v>2.0663287666093302</v>
      </c>
      <c r="H49" s="185">
        <v>2.4894218085120001</v>
      </c>
      <c r="I49" s="185">
        <v>2.0523504192314102</v>
      </c>
      <c r="J49" s="185">
        <v>1.67671388595158</v>
      </c>
      <c r="K49" s="185">
        <v>1.3440799708814199</v>
      </c>
      <c r="L49" s="185">
        <v>1.48541698421468</v>
      </c>
      <c r="M49" s="185">
        <v>1.8854524072507299</v>
      </c>
      <c r="N49" s="185">
        <v>2.4045971677666498</v>
      </c>
      <c r="O49" s="185">
        <v>2.8425174273892502</v>
      </c>
      <c r="P49" s="255">
        <v>1.56263790620723</v>
      </c>
      <c r="Q49" s="255">
        <v>2.7426452343204799</v>
      </c>
      <c r="R49" s="255">
        <v>2.1267460133383</v>
      </c>
      <c r="S49" s="255">
        <v>1.5713957530295</v>
      </c>
      <c r="T49" s="255">
        <v>1.2472449507529599</v>
      </c>
      <c r="U49" s="255">
        <v>1.7747007330192699</v>
      </c>
      <c r="V49" s="255">
        <v>2.2476272565180899</v>
      </c>
      <c r="W49" s="255">
        <v>2.2884177860595898</v>
      </c>
      <c r="X49" s="255">
        <v>1.65717916404328</v>
      </c>
      <c r="Y49" s="255">
        <v>2.0605130736435799</v>
      </c>
      <c r="Z49" s="255">
        <v>2.4370362434563102</v>
      </c>
      <c r="AA49" s="255">
        <v>2.8722372213007201</v>
      </c>
      <c r="AB49" s="255">
        <v>1.23301862409089</v>
      </c>
      <c r="AC49" s="255">
        <v>1.99103692334615</v>
      </c>
      <c r="AD49" s="255">
        <v>1.9247715958567</v>
      </c>
      <c r="AE49" s="255">
        <v>2.7075985537385301</v>
      </c>
      <c r="AF49" s="255">
        <v>1.9569002759691201</v>
      </c>
      <c r="AG49" s="255">
        <v>2.08891625929328</v>
      </c>
      <c r="AH49" s="255">
        <v>2.2736295498872701</v>
      </c>
      <c r="AI49" s="255">
        <v>2.75380221253458</v>
      </c>
      <c r="AJ49" s="255">
        <v>2.1894046530764499</v>
      </c>
      <c r="AK49" s="255">
        <v>2.9003000353684101</v>
      </c>
      <c r="AL49" s="255">
        <v>2.3423672182811299</v>
      </c>
      <c r="AM49" s="255">
        <v>2.0131223345906299</v>
      </c>
      <c r="AN49" s="255">
        <v>2.24254284002205</v>
      </c>
      <c r="AO49" s="255">
        <v>2.5874582990290902</v>
      </c>
      <c r="AP49" s="255">
        <v>2.57687215496914</v>
      </c>
      <c r="AQ49" s="255">
        <v>3.16888495669901</v>
      </c>
      <c r="AR49" s="255">
        <v>2.97428892424769</v>
      </c>
      <c r="AS49" s="255">
        <v>2.8562789269629301</v>
      </c>
      <c r="AT49" s="255">
        <v>3.0140273833184099</v>
      </c>
      <c r="AU49" s="255">
        <v>3.37348366377929</v>
      </c>
      <c r="AV49" s="255">
        <v>2.8518559711021001</v>
      </c>
      <c r="AW49" s="255">
        <v>2.72206773492384</v>
      </c>
      <c r="AX49" s="186">
        <v>3.7138401072009999</v>
      </c>
      <c r="AY49" s="186">
        <v>5.3989184606768204</v>
      </c>
      <c r="AZ49" s="186">
        <v>2.6632548194351302</v>
      </c>
      <c r="BA49" s="186">
        <v>3.9372700953841901</v>
      </c>
      <c r="BB49" s="186">
        <v>3.69124600509191</v>
      </c>
      <c r="BC49" s="186">
        <v>3.5354966543800899</v>
      </c>
      <c r="BD49" s="186">
        <v>4.4384014322026299</v>
      </c>
      <c r="BE49" s="186">
        <v>3.5527520289595702</v>
      </c>
      <c r="BF49" s="186">
        <v>3.7118207582637801</v>
      </c>
      <c r="BG49" s="186">
        <v>3.5785061074362599</v>
      </c>
      <c r="BH49" s="186">
        <v>3.2902435748482701</v>
      </c>
      <c r="BI49" s="186">
        <v>3.2612571671769501</v>
      </c>
      <c r="BJ49" s="186">
        <v>4.1737803626313097</v>
      </c>
      <c r="BK49" s="186">
        <v>4.8577466599135697</v>
      </c>
      <c r="BL49" s="186">
        <v>2.6580606363941102</v>
      </c>
      <c r="BM49" s="186">
        <v>3.8036140017984699</v>
      </c>
      <c r="BN49" s="186">
        <v>4.7562651237010298</v>
      </c>
      <c r="BO49" s="186">
        <v>4.9434329937328396</v>
      </c>
      <c r="BP49" s="186">
        <v>3.56212546589824</v>
      </c>
      <c r="BQ49" s="186">
        <v>3.5292321297779599</v>
      </c>
      <c r="BR49" s="186">
        <v>3.62918152507077</v>
      </c>
      <c r="BS49" s="186">
        <v>3.79150278807534</v>
      </c>
      <c r="BT49" s="186">
        <v>3.69528861891559</v>
      </c>
      <c r="BU49" s="186">
        <v>3.4583080795636798</v>
      </c>
      <c r="BV49" s="186">
        <v>3.83327253433171</v>
      </c>
      <c r="BW49" s="186">
        <v>6.7486041049765904</v>
      </c>
      <c r="BX49" s="186">
        <v>2.5181170013805798</v>
      </c>
      <c r="BY49" s="186">
        <v>3.30124087504243</v>
      </c>
      <c r="BZ49" s="186">
        <v>4.4131395675359597</v>
      </c>
      <c r="CA49" s="186">
        <v>4.1722823277689498</v>
      </c>
      <c r="CB49" s="186">
        <v>3.1979946285955201</v>
      </c>
      <c r="CC49" s="186">
        <v>3.9000230702743499</v>
      </c>
      <c r="CD49" s="186">
        <v>3.9187645979674901</v>
      </c>
      <c r="CE49" s="186">
        <v>4.4901637761620901</v>
      </c>
      <c r="CF49" s="186">
        <v>4.4649240626532896</v>
      </c>
      <c r="CG49" s="186">
        <v>4.7123269380898698</v>
      </c>
      <c r="CH49" s="186">
        <v>4.55264523139956</v>
      </c>
      <c r="CI49" s="186">
        <v>7.0205065280986299</v>
      </c>
      <c r="CJ49" s="186">
        <v>3.4725977512337698</v>
      </c>
      <c r="CK49" s="186">
        <v>3.6665220624194101</v>
      </c>
      <c r="CL49" s="186">
        <v>1.6916794473130999E-2</v>
      </c>
      <c r="CM49" s="186">
        <v>0</v>
      </c>
      <c r="CN49" s="186">
        <v>0.13490694933427899</v>
      </c>
      <c r="CO49" s="186">
        <v>1.1832145494976101E-2</v>
      </c>
      <c r="CP49" s="186">
        <v>0</v>
      </c>
      <c r="CQ49" s="186">
        <v>0.386871905443953</v>
      </c>
      <c r="CR49" s="186">
        <v>0</v>
      </c>
      <c r="CS49" s="186">
        <v>0</v>
      </c>
      <c r="CT49" s="186">
        <v>1.01597709510345E-2</v>
      </c>
      <c r="CU49" s="186">
        <v>5.2878055257789503E-3</v>
      </c>
      <c r="CV49" s="186">
        <v>0</v>
      </c>
      <c r="CW49" s="186">
        <v>1.1273251505800099E-2</v>
      </c>
      <c r="CX49" s="186">
        <v>1.12188617033466E-2</v>
      </c>
      <c r="CY49" s="186">
        <v>0</v>
      </c>
      <c r="CZ49" s="186">
        <v>0</v>
      </c>
      <c r="DA49" s="186">
        <v>0</v>
      </c>
      <c r="DB49" s="186">
        <v>0</v>
      </c>
      <c r="DC49" s="186">
        <v>0</v>
      </c>
      <c r="DD49" s="186">
        <v>0</v>
      </c>
      <c r="DE49" s="186">
        <v>0</v>
      </c>
      <c r="DF49" s="186">
        <v>0</v>
      </c>
      <c r="DG49" s="186">
        <v>0</v>
      </c>
      <c r="DH49" s="186">
        <v>0</v>
      </c>
      <c r="DI49" s="186">
        <v>0</v>
      </c>
      <c r="DJ49" s="186">
        <v>0</v>
      </c>
      <c r="DK49" s="186">
        <v>0</v>
      </c>
      <c r="DL49" s="186">
        <v>0</v>
      </c>
      <c r="DM49" s="186">
        <v>0</v>
      </c>
      <c r="DN49" s="186">
        <v>0</v>
      </c>
      <c r="DO49" s="186">
        <v>0</v>
      </c>
      <c r="DP49" s="186">
        <v>0</v>
      </c>
      <c r="DQ49" s="186">
        <v>0</v>
      </c>
      <c r="DR49" s="186">
        <v>0</v>
      </c>
      <c r="DS49" s="186">
        <v>0</v>
      </c>
      <c r="DT49" s="186">
        <v>0</v>
      </c>
      <c r="DU49" s="186">
        <v>0</v>
      </c>
      <c r="DV49" s="313">
        <f t="shared" si="2"/>
        <v>0</v>
      </c>
      <c r="DW49" s="313">
        <f t="shared" si="3"/>
        <v>0</v>
      </c>
      <c r="DX49" s="186">
        <f t="shared" si="0"/>
        <v>7.7050951848763312</v>
      </c>
      <c r="DY49" s="186">
        <f t="shared" si="1"/>
        <v>2.2492113209146701E-2</v>
      </c>
      <c r="DZ49" s="186">
        <f t="shared" si="4"/>
        <v>0</v>
      </c>
      <c r="EA49" s="264"/>
      <c r="EB49" s="264"/>
    </row>
    <row r="50" spans="1:132" s="181" customFormat="1" ht="12.75">
      <c r="A50" s="260" t="str">
        <f>IF(I!$A$1=1,B50,C50)</f>
        <v>Інші країни</v>
      </c>
      <c r="B50" s="240" t="s">
        <v>146</v>
      </c>
      <c r="C50" s="240" t="s">
        <v>237</v>
      </c>
      <c r="D50" s="242">
        <v>11.516662805455688</v>
      </c>
      <c r="E50" s="242">
        <v>6.0027745981215688</v>
      </c>
      <c r="F50" s="242">
        <v>20.19038054076567</v>
      </c>
      <c r="G50" s="242">
        <v>15.478283902987339</v>
      </c>
      <c r="H50" s="242">
        <v>6.2726131307257642</v>
      </c>
      <c r="I50" s="242">
        <v>17.529822910517566</v>
      </c>
      <c r="J50" s="242">
        <v>10.354608481608521</v>
      </c>
      <c r="K50" s="242">
        <v>12.790857439390289</v>
      </c>
      <c r="L50" s="242">
        <v>20.350052790093034</v>
      </c>
      <c r="M50" s="242">
        <v>8.5014183083547028</v>
      </c>
      <c r="N50" s="242">
        <v>14.054086969605883</v>
      </c>
      <c r="O50" s="242">
        <v>24.13214983550278</v>
      </c>
      <c r="P50" s="277">
        <v>4.6758192305718831</v>
      </c>
      <c r="Q50" s="277">
        <v>13.651449673536071</v>
      </c>
      <c r="R50" s="277">
        <v>20.267764621314114</v>
      </c>
      <c r="S50" s="277">
        <v>14.31860912001714</v>
      </c>
      <c r="T50" s="277">
        <v>7.3447183877776192</v>
      </c>
      <c r="U50" s="277">
        <v>13.06217704683635</v>
      </c>
      <c r="V50" s="277">
        <v>14.14692085221602</v>
      </c>
      <c r="W50" s="277">
        <v>14.347009182408467</v>
      </c>
      <c r="X50" s="277">
        <v>17.21604100111751</v>
      </c>
      <c r="Y50" s="277">
        <v>16.959361104843534</v>
      </c>
      <c r="Z50" s="277">
        <v>17.736917488611184</v>
      </c>
      <c r="AA50" s="277">
        <v>28.321053226765699</v>
      </c>
      <c r="AB50" s="277">
        <v>6.0120426322991776</v>
      </c>
      <c r="AC50" s="277">
        <v>17.557018757359586</v>
      </c>
      <c r="AD50" s="277">
        <v>21.221569045360695</v>
      </c>
      <c r="AE50" s="277">
        <v>20.381727425971391</v>
      </c>
      <c r="AF50" s="277">
        <v>20.192864564618311</v>
      </c>
      <c r="AG50" s="277">
        <v>20.629629285062197</v>
      </c>
      <c r="AH50" s="277">
        <v>12.189951310077884</v>
      </c>
      <c r="AI50" s="277">
        <v>18.242320348479854</v>
      </c>
      <c r="AJ50" s="277">
        <v>18.059809790767542</v>
      </c>
      <c r="AK50" s="277">
        <v>37.257026172795122</v>
      </c>
      <c r="AL50" s="277">
        <v>35.585277514406954</v>
      </c>
      <c r="AM50" s="277">
        <v>-0.10001349946535587</v>
      </c>
      <c r="AN50" s="277">
        <v>10.510704090835409</v>
      </c>
      <c r="AO50" s="277">
        <v>18.412272580859199</v>
      </c>
      <c r="AP50" s="277">
        <v>19.533442575046468</v>
      </c>
      <c r="AQ50" s="277">
        <v>14.844761276302449</v>
      </c>
      <c r="AR50" s="277">
        <v>13.074663084408384</v>
      </c>
      <c r="AS50" s="277">
        <v>10.80728659675146</v>
      </c>
      <c r="AT50" s="277">
        <v>13.454276952541719</v>
      </c>
      <c r="AU50" s="277">
        <v>11.213613418981485</v>
      </c>
      <c r="AV50" s="277">
        <v>8.8598321265282021</v>
      </c>
      <c r="AW50" s="277">
        <v>11.736762694105442</v>
      </c>
      <c r="AX50" s="242">
        <v>12.012157426696062</v>
      </c>
      <c r="AY50" s="242">
        <v>13.421278993754736</v>
      </c>
      <c r="AZ50" s="242">
        <v>10.650220491916153</v>
      </c>
      <c r="BA50" s="242">
        <v>10.190249206803188</v>
      </c>
      <c r="BB50" s="242">
        <v>12.276920548042812</v>
      </c>
      <c r="BC50" s="242">
        <v>12.969514486656166</v>
      </c>
      <c r="BD50" s="242">
        <v>12.198351145294838</v>
      </c>
      <c r="BE50" s="242">
        <v>10.317367872727058</v>
      </c>
      <c r="BF50" s="242">
        <v>12.266765871077116</v>
      </c>
      <c r="BG50" s="242">
        <v>11.308785068308024</v>
      </c>
      <c r="BH50" s="242">
        <v>11.242305962784304</v>
      </c>
      <c r="BI50" s="242">
        <v>13.00429605564176</v>
      </c>
      <c r="BJ50" s="242">
        <v>13.747715499832893</v>
      </c>
      <c r="BK50" s="242">
        <v>12.829615414782413</v>
      </c>
      <c r="BL50" s="242">
        <v>8.9450943015009852</v>
      </c>
      <c r="BM50" s="242">
        <v>10.099970175611213</v>
      </c>
      <c r="BN50" s="242">
        <v>12.167937992057166</v>
      </c>
      <c r="BO50" s="242">
        <v>11.110360746938168</v>
      </c>
      <c r="BP50" s="242">
        <v>12.278060914167419</v>
      </c>
      <c r="BQ50" s="242">
        <v>11.296353028970545</v>
      </c>
      <c r="BR50" s="242">
        <v>9.5134261765412074</v>
      </c>
      <c r="BS50" s="242">
        <v>11.140714017762697</v>
      </c>
      <c r="BT50" s="242">
        <v>11.203412155229655</v>
      </c>
      <c r="BU50" s="242">
        <v>11.326680898040834</v>
      </c>
      <c r="BV50" s="242">
        <v>9.6605662487168473</v>
      </c>
      <c r="BW50" s="242">
        <v>14.350740776592403</v>
      </c>
      <c r="BX50" s="242">
        <v>8.8869868624601089</v>
      </c>
      <c r="BY50" s="242">
        <v>10.551424806032015</v>
      </c>
      <c r="BZ50" s="242">
        <v>11.295059560971232</v>
      </c>
      <c r="CA50" s="242">
        <v>10.42362693805763</v>
      </c>
      <c r="CB50" s="242">
        <v>10.691386819658383</v>
      </c>
      <c r="CC50" s="242">
        <v>11.746024518307461</v>
      </c>
      <c r="CD50" s="242">
        <v>10.757358011627655</v>
      </c>
      <c r="CE50" s="242">
        <v>10.087995773119845</v>
      </c>
      <c r="CF50" s="242">
        <v>10.590755731313457</v>
      </c>
      <c r="CG50" s="242">
        <v>10.568644368925453</v>
      </c>
      <c r="CH50" s="242">
        <v>13.082361433948073</v>
      </c>
      <c r="CI50" s="242">
        <v>14.2992152159288</v>
      </c>
      <c r="CJ50" s="242">
        <v>11.357457682881268</v>
      </c>
      <c r="CK50" s="242">
        <v>32.222377127375111</v>
      </c>
      <c r="CL50" s="242">
        <v>6.7927843758313458</v>
      </c>
      <c r="CM50" s="242">
        <v>7.8308993139770635</v>
      </c>
      <c r="CN50" s="242">
        <v>7.6159174943217218</v>
      </c>
      <c r="CO50" s="242">
        <v>7.9359327902007726</v>
      </c>
      <c r="CP50" s="242">
        <v>6.5271803844403982</v>
      </c>
      <c r="CQ50" s="242">
        <v>6.1548783491168502</v>
      </c>
      <c r="CR50" s="242">
        <v>8.3804523415984882</v>
      </c>
      <c r="CS50" s="242">
        <v>7.0371919209549443</v>
      </c>
      <c r="CT50" s="242">
        <v>6.4490921112330346</v>
      </c>
      <c r="CU50" s="242">
        <v>10.647244517655015</v>
      </c>
      <c r="CV50" s="242">
        <v>6.5326555833900333</v>
      </c>
      <c r="CW50" s="242">
        <v>7.9944908529481307</v>
      </c>
      <c r="CX50" s="242">
        <v>8.2307635708952045</v>
      </c>
      <c r="CY50" s="242">
        <v>7.5897434386635894</v>
      </c>
      <c r="CZ50" s="242">
        <v>6.5144152690286594</v>
      </c>
      <c r="DA50" s="242">
        <v>10.732023208808679</v>
      </c>
      <c r="DB50" s="242">
        <v>7.5679112684541501</v>
      </c>
      <c r="DC50" s="242">
        <v>7.7399168760337682</v>
      </c>
      <c r="DD50" s="242">
        <v>7.18264250962772</v>
      </c>
      <c r="DE50" s="241">
        <v>9.1158909661469867</v>
      </c>
      <c r="DF50" s="241">
        <v>7.8590532632336219</v>
      </c>
      <c r="DG50" s="241">
        <v>9.7219180310056981</v>
      </c>
      <c r="DH50" s="241">
        <v>6.335344988795506</v>
      </c>
      <c r="DI50" s="241">
        <v>8.5792147052761649</v>
      </c>
      <c r="DJ50" s="241">
        <v>7.8380588005274356</v>
      </c>
      <c r="DK50" s="241">
        <v>8.8220305386351949</v>
      </c>
      <c r="DL50" s="241">
        <v>8.2333730640059031</v>
      </c>
      <c r="DM50" s="241">
        <v>7.6851197266365281</v>
      </c>
      <c r="DN50" s="241">
        <v>8.5931949211907135</v>
      </c>
      <c r="DO50" s="241">
        <v>8.2397006845721261</v>
      </c>
      <c r="DP50" s="241">
        <v>7.7605846041247819</v>
      </c>
      <c r="DQ50" s="241">
        <v>9.4216594746391333</v>
      </c>
      <c r="DR50" s="241">
        <v>9.7947006971696613</v>
      </c>
      <c r="DS50" s="241">
        <v>9.1930580023725774</v>
      </c>
      <c r="DT50" s="241">
        <v>6.9679468592418861</v>
      </c>
      <c r="DU50" s="241">
        <v>7.7283889386251188</v>
      </c>
      <c r="DV50" s="319">
        <f t="shared" si="2"/>
        <v>14.91455969407167</v>
      </c>
      <c r="DW50" s="319">
        <f t="shared" si="3"/>
        <v>14.696335797867004</v>
      </c>
      <c r="DX50" s="241">
        <f t="shared" si="0"/>
        <v>118.95140840958599</v>
      </c>
      <c r="DY50" s="241">
        <f t="shared" si="1"/>
        <v>96.781424838236248</v>
      </c>
      <c r="DZ50" s="241">
        <f t="shared" si="4"/>
        <v>100.49604020794573</v>
      </c>
      <c r="EA50" s="264"/>
      <c r="EB50" s="264"/>
    </row>
    <row r="51" spans="1:132" s="120" customFormat="1" ht="12.75">
      <c r="A51" s="56" t="str">
        <f>IF(I!$A$1=1,B51,C51)</f>
        <v xml:space="preserve"> * Попередні  дані</v>
      </c>
      <c r="B51" s="57" t="s">
        <v>12</v>
      </c>
      <c r="C51" s="58" t="s">
        <v>35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290"/>
      <c r="DW51" s="290"/>
      <c r="DX51" s="3"/>
      <c r="DY51" s="3"/>
      <c r="DZ51" s="3"/>
      <c r="EA51" s="264"/>
      <c r="EB51" s="264"/>
    </row>
    <row r="52" spans="1:132" s="152" customFormat="1" ht="12.75">
      <c r="A52" s="61" t="str">
        <f>IF(I!$A$1=1,B52,C52)</f>
        <v>Примітка</v>
      </c>
      <c r="B52" s="63" t="s">
        <v>58</v>
      </c>
      <c r="C52" s="59" t="s">
        <v>59</v>
      </c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151"/>
      <c r="W52" s="151"/>
      <c r="X52" s="151"/>
      <c r="Y52" s="151"/>
      <c r="Z52" s="151"/>
      <c r="AA52" s="151"/>
      <c r="AB52" s="151"/>
      <c r="AC52" s="151"/>
      <c r="AD52" s="151"/>
      <c r="AE52" s="151"/>
      <c r="AF52" s="151"/>
      <c r="AG52" s="151"/>
      <c r="AH52" s="151"/>
      <c r="AI52" s="151"/>
      <c r="AJ52" s="151"/>
      <c r="AK52" s="151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50"/>
      <c r="AW52" s="150"/>
      <c r="AX52" s="150"/>
      <c r="AY52" s="150"/>
      <c r="AZ52" s="150"/>
      <c r="BA52" s="150"/>
      <c r="BB52" s="150"/>
      <c r="BC52" s="150"/>
      <c r="BD52" s="150"/>
      <c r="BE52" s="150"/>
      <c r="BF52" s="150"/>
      <c r="BG52" s="150"/>
      <c r="BH52" s="150"/>
      <c r="BI52" s="150"/>
      <c r="BJ52" s="150"/>
      <c r="BK52" s="150"/>
      <c r="BL52" s="150"/>
      <c r="BM52" s="150"/>
      <c r="BN52" s="150"/>
      <c r="BO52" s="150"/>
      <c r="BP52" s="150"/>
      <c r="BQ52" s="150"/>
      <c r="BR52" s="150"/>
      <c r="BS52" s="150"/>
      <c r="BT52" s="150"/>
      <c r="BU52" s="150"/>
      <c r="BV52" s="150"/>
      <c r="BW52" s="150"/>
      <c r="BX52" s="150"/>
      <c r="BY52" s="150"/>
      <c r="BZ52" s="150"/>
      <c r="CA52" s="150"/>
      <c r="CB52" s="150"/>
      <c r="CC52" s="150"/>
      <c r="CD52" s="150"/>
      <c r="CE52" s="150"/>
      <c r="CF52" s="150"/>
      <c r="CG52" s="150"/>
      <c r="CH52" s="150"/>
      <c r="CI52" s="150"/>
      <c r="CJ52" s="150"/>
      <c r="CK52" s="150"/>
      <c r="CL52" s="150"/>
      <c r="CM52" s="150"/>
      <c r="CN52" s="150"/>
      <c r="CO52" s="150"/>
      <c r="CP52" s="150"/>
      <c r="CQ52" s="150"/>
      <c r="CR52" s="150"/>
      <c r="CS52" s="150"/>
      <c r="CT52" s="150"/>
      <c r="CU52" s="150"/>
      <c r="CV52" s="150"/>
      <c r="CW52" s="150"/>
      <c r="CX52" s="150"/>
      <c r="CY52" s="150"/>
      <c r="CZ52" s="150"/>
      <c r="DA52" s="150"/>
      <c r="DB52" s="150"/>
      <c r="DC52" s="150"/>
      <c r="DD52" s="150"/>
      <c r="DE52" s="150"/>
      <c r="DF52" s="150"/>
      <c r="DG52" s="150"/>
      <c r="DH52" s="150"/>
      <c r="DI52" s="150"/>
      <c r="DJ52" s="150"/>
      <c r="DK52" s="150"/>
      <c r="DL52" s="150"/>
      <c r="DM52" s="150"/>
      <c r="DN52" s="150"/>
      <c r="DO52" s="150"/>
      <c r="DP52" s="150"/>
      <c r="DQ52" s="150"/>
      <c r="DR52" s="150"/>
      <c r="DS52" s="150"/>
      <c r="DT52" s="150"/>
      <c r="DU52" s="150"/>
      <c r="DV52" s="285"/>
      <c r="DW52" s="285"/>
      <c r="DX52" s="307"/>
      <c r="DY52" s="307"/>
      <c r="DZ52" s="307"/>
    </row>
    <row r="53" spans="1:132" customFormat="1" ht="11.25" customHeight="1">
      <c r="A53" s="3" t="str">
        <f>IF(I!$A$1=1,B53,C53)</f>
        <v>1. З 2014 року дані подаються без урахування тимчасово окупованої російською федерацією території України.</v>
      </c>
      <c r="B53" s="151" t="s">
        <v>240</v>
      </c>
      <c r="C53" s="157" t="s">
        <v>241</v>
      </c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1"/>
      <c r="AG53" s="151"/>
      <c r="AH53" s="151"/>
      <c r="AI53" s="151"/>
      <c r="AJ53" s="151"/>
      <c r="AK53" s="151"/>
      <c r="AL53" s="151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50"/>
      <c r="AY53" s="150"/>
      <c r="AZ53" s="150"/>
      <c r="BA53" s="150"/>
      <c r="BB53" s="150"/>
      <c r="BC53" s="150"/>
      <c r="BD53" s="150"/>
      <c r="BE53" s="150"/>
      <c r="BF53" s="150"/>
      <c r="BG53" s="150"/>
      <c r="BH53" s="150"/>
      <c r="BI53" s="150"/>
      <c r="BJ53" s="150"/>
      <c r="BK53" s="150"/>
      <c r="BL53" s="150"/>
      <c r="BM53" s="150"/>
      <c r="BN53" s="150"/>
      <c r="BO53" s="150"/>
      <c r="BP53" s="150"/>
      <c r="BQ53" s="150"/>
      <c r="BR53" s="150"/>
      <c r="BS53" s="150"/>
      <c r="BT53" s="150"/>
      <c r="BU53" s="150"/>
      <c r="BV53" s="150"/>
      <c r="BW53" s="150"/>
      <c r="BX53" s="150"/>
      <c r="BY53" s="150"/>
      <c r="BZ53" s="150"/>
      <c r="CA53" s="150"/>
      <c r="CB53" s="150"/>
      <c r="CC53" s="150"/>
      <c r="CD53" s="150"/>
      <c r="CE53" s="150"/>
      <c r="CF53" s="150"/>
      <c r="CG53" s="150"/>
      <c r="CH53" s="150"/>
      <c r="CI53" s="150"/>
      <c r="CJ53" s="150"/>
      <c r="CK53" s="150"/>
      <c r="CL53" s="150"/>
      <c r="CM53" s="150"/>
      <c r="CN53" s="150"/>
      <c r="CO53" s="150"/>
      <c r="CP53" s="150"/>
      <c r="CQ53" s="150"/>
      <c r="CR53" s="150"/>
      <c r="CS53" s="150"/>
      <c r="CT53" s="150"/>
      <c r="CU53" s="150"/>
      <c r="CV53" s="150"/>
      <c r="CW53" s="150"/>
      <c r="CX53" s="150"/>
      <c r="CY53" s="150"/>
      <c r="CZ53" s="150"/>
      <c r="DA53" s="150"/>
      <c r="DB53" s="150"/>
      <c r="DC53" s="150"/>
      <c r="DD53" s="150"/>
      <c r="DE53" s="150"/>
      <c r="DF53" s="150"/>
      <c r="DG53" s="150"/>
      <c r="DH53" s="150"/>
      <c r="DI53" s="150"/>
      <c r="DJ53" s="150"/>
      <c r="DK53" s="150"/>
      <c r="DL53" s="150"/>
      <c r="DM53" s="150"/>
      <c r="DN53" s="150"/>
      <c r="DO53" s="150"/>
      <c r="DP53" s="150"/>
      <c r="DQ53" s="150"/>
      <c r="DR53" s="150"/>
      <c r="DS53" s="150"/>
      <c r="DT53" s="150"/>
      <c r="DU53" s="150"/>
      <c r="DV53" s="285"/>
      <c r="DW53" s="285"/>
      <c r="DX53" s="307"/>
      <c r="DY53" s="307"/>
      <c r="DZ53" s="307"/>
    </row>
    <row r="54" spans="1:132" ht="12.75">
      <c r="DX54" s="178"/>
      <c r="DY54" s="178"/>
      <c r="DZ54" s="178"/>
    </row>
  </sheetData>
  <sortState ref="A11:DY50">
    <sortCondition descending="1" ref="DY11"/>
  </sortState>
  <hyperlinks>
    <hyperlink ref="A1" location="'1'!A1" display="to title"/>
  </hyperlinks>
  <printOptions horizontalCentered="1"/>
  <pageMargins left="0.70866141732283472" right="0.78740157480314965" top="0.59055118110236227" bottom="0.59055118110236227" header="0.31496062992125984" footer="0.31496062992125984"/>
  <pageSetup paperSize="9"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8"/>
  <dimension ref="A1:GH44"/>
  <sheetViews>
    <sheetView zoomScale="85" zoomScaleNormal="85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8.85546875" defaultRowHeight="15.75" outlineLevelCol="1"/>
  <cols>
    <col min="1" max="1" width="24.85546875" style="181" customWidth="1"/>
    <col min="2" max="3" width="24.85546875" style="181" hidden="1" customWidth="1"/>
    <col min="4" max="4" width="4" style="181" hidden="1" customWidth="1" outlineLevel="1"/>
    <col min="5" max="5" width="4.7109375" style="181" hidden="1" customWidth="1" outlineLevel="1"/>
    <col min="6" max="7" width="4.42578125" style="181" hidden="1" customWidth="1" outlineLevel="1"/>
    <col min="8" max="8" width="5.140625" style="181" hidden="1" customWidth="1" outlineLevel="1"/>
    <col min="9" max="9" width="5.42578125" style="181" hidden="1" customWidth="1" outlineLevel="1"/>
    <col min="10" max="10" width="5.140625" style="181" hidden="1" customWidth="1" outlineLevel="1"/>
    <col min="11" max="11" width="5.28515625" style="181" hidden="1" customWidth="1" outlineLevel="1"/>
    <col min="12" max="12" width="5.140625" style="181" hidden="1" customWidth="1" outlineLevel="1"/>
    <col min="13" max="13" width="5.42578125" style="181" hidden="1" customWidth="1" outlineLevel="1"/>
    <col min="14" max="14" width="5.28515625" style="181" hidden="1" customWidth="1" outlineLevel="1"/>
    <col min="15" max="15" width="5.140625" style="181" hidden="1" customWidth="1" outlineLevel="1"/>
    <col min="16" max="16" width="4" style="181" hidden="1" customWidth="1" outlineLevel="1"/>
    <col min="17" max="17" width="4.7109375" style="181" hidden="1" customWidth="1" outlineLevel="1"/>
    <col min="18" max="19" width="4.42578125" style="181" hidden="1" customWidth="1" outlineLevel="1"/>
    <col min="20" max="20" width="5.140625" style="181" hidden="1" customWidth="1" outlineLevel="1"/>
    <col min="21" max="21" width="5.42578125" style="181" hidden="1" customWidth="1" outlineLevel="1"/>
    <col min="22" max="22" width="5.140625" style="181" hidden="1" customWidth="1" outlineLevel="1"/>
    <col min="23" max="23" width="5.28515625" style="181" hidden="1" customWidth="1" outlineLevel="1"/>
    <col min="24" max="24" width="5.140625" style="181" hidden="1" customWidth="1" outlineLevel="1"/>
    <col min="25" max="25" width="5.42578125" style="181" hidden="1" customWidth="1" outlineLevel="1"/>
    <col min="26" max="26" width="5.28515625" style="181" hidden="1" customWidth="1" outlineLevel="1"/>
    <col min="27" max="27" width="5.140625" style="181" hidden="1" customWidth="1" outlineLevel="1"/>
    <col min="28" max="28" width="4" style="181" hidden="1" customWidth="1" outlineLevel="1"/>
    <col min="29" max="29" width="4.7109375" style="181" hidden="1" customWidth="1" outlineLevel="1"/>
    <col min="30" max="32" width="5.140625" style="181" hidden="1" customWidth="1" outlineLevel="1"/>
    <col min="33" max="33" width="5.42578125" style="181" hidden="1" customWidth="1" outlineLevel="1"/>
    <col min="34" max="34" width="5.140625" style="181" hidden="1" customWidth="1" outlineLevel="1"/>
    <col min="35" max="35" width="5.28515625" style="181" hidden="1" customWidth="1" outlineLevel="1"/>
    <col min="36" max="36" width="5.140625" style="181" hidden="1" customWidth="1" outlineLevel="1"/>
    <col min="37" max="37" width="5.42578125" style="181" hidden="1" customWidth="1" outlineLevel="1"/>
    <col min="38" max="38" width="5.28515625" style="181" hidden="1" customWidth="1" outlineLevel="1"/>
    <col min="39" max="44" width="5.140625" style="181" hidden="1" customWidth="1" outlineLevel="1"/>
    <col min="45" max="45" width="5.42578125" style="181" hidden="1" customWidth="1" outlineLevel="1"/>
    <col min="46" max="46" width="5.140625" style="181" hidden="1" customWidth="1" outlineLevel="1"/>
    <col min="47" max="47" width="5.28515625" style="181" hidden="1" customWidth="1" outlineLevel="1"/>
    <col min="48" max="48" width="5.140625" style="181" hidden="1" customWidth="1" outlineLevel="1"/>
    <col min="49" max="49" width="5.42578125" style="181" hidden="1" customWidth="1" outlineLevel="1"/>
    <col min="50" max="50" width="5.28515625" style="181" hidden="1" customWidth="1" outlineLevel="1"/>
    <col min="51" max="56" width="5.140625" style="181" hidden="1" customWidth="1" outlineLevel="1"/>
    <col min="57" max="57" width="5.42578125" style="181" hidden="1" customWidth="1" outlineLevel="1"/>
    <col min="58" max="58" width="5.140625" style="181" hidden="1" customWidth="1" outlineLevel="1"/>
    <col min="59" max="59" width="5.28515625" style="181" hidden="1" customWidth="1" outlineLevel="1"/>
    <col min="60" max="60" width="5.140625" style="181" hidden="1" customWidth="1" outlineLevel="1"/>
    <col min="61" max="61" width="5.42578125" style="181" hidden="1" customWidth="1" outlineLevel="1"/>
    <col min="62" max="62" width="5.28515625" style="181" hidden="1" customWidth="1" outlineLevel="1"/>
    <col min="63" max="65" width="5.140625" style="181" hidden="1" customWidth="1" outlineLevel="1"/>
    <col min="66" max="67" width="4.42578125" style="181" hidden="1" customWidth="1" outlineLevel="1"/>
    <col min="68" max="68" width="5.140625" style="181" hidden="1" customWidth="1" outlineLevel="1"/>
    <col min="69" max="69" width="5.42578125" style="181" hidden="1" customWidth="1" outlineLevel="1"/>
    <col min="70" max="70" width="4.42578125" style="181" hidden="1" customWidth="1" outlineLevel="1"/>
    <col min="71" max="71" width="5.28515625" style="181" hidden="1" customWidth="1" outlineLevel="1"/>
    <col min="72" max="72" width="4.42578125" style="181" hidden="1" customWidth="1" outlineLevel="1"/>
    <col min="73" max="73" width="5.42578125" style="181" hidden="1" customWidth="1" outlineLevel="1"/>
    <col min="74" max="74" width="5.28515625" style="181" hidden="1" customWidth="1" outlineLevel="1"/>
    <col min="75" max="75" width="5.140625" style="181" hidden="1" customWidth="1" outlineLevel="1"/>
    <col min="76" max="76" width="4" style="181" hidden="1" customWidth="1" outlineLevel="1"/>
    <col min="77" max="77" width="4.7109375" style="181" hidden="1" customWidth="1" outlineLevel="1"/>
    <col min="78" max="80" width="5.140625" style="181" hidden="1" customWidth="1" outlineLevel="1"/>
    <col min="81" max="81" width="5.42578125" style="181" hidden="1" customWidth="1" outlineLevel="1"/>
    <col min="82" max="82" width="5.140625" style="181" hidden="1" customWidth="1" outlineLevel="1"/>
    <col min="83" max="83" width="5.28515625" style="181" hidden="1" customWidth="1" outlineLevel="1"/>
    <col min="84" max="84" width="5.140625" style="181" hidden="1" customWidth="1" outlineLevel="1"/>
    <col min="85" max="85" width="5.42578125" style="181" hidden="1" customWidth="1" outlineLevel="1"/>
    <col min="86" max="86" width="5.28515625" style="181" hidden="1" customWidth="1" outlineLevel="1"/>
    <col min="87" max="87" width="5.140625" style="181" hidden="1" customWidth="1" outlineLevel="1"/>
    <col min="88" max="88" width="5.140625" style="181" hidden="1" customWidth="1" outlineLevel="1" collapsed="1"/>
    <col min="89" max="91" width="5.140625" style="181" hidden="1" customWidth="1" outlineLevel="1"/>
    <col min="92" max="92" width="5.28515625" style="181" hidden="1" customWidth="1" outlineLevel="1"/>
    <col min="93" max="93" width="5.7109375" style="181" hidden="1" customWidth="1" outlineLevel="1"/>
    <col min="94" max="94" width="5.140625" style="181" hidden="1" customWidth="1" outlineLevel="1"/>
    <col min="95" max="95" width="5.7109375" style="181" hidden="1" customWidth="1" outlineLevel="1"/>
    <col min="96" max="96" width="5.140625" style="181" hidden="1" customWidth="1" outlineLevel="1"/>
    <col min="97" max="97" width="5.85546875" style="181" hidden="1" customWidth="1" outlineLevel="1"/>
    <col min="98" max="99" width="5.28515625" style="181" hidden="1" customWidth="1" outlineLevel="1"/>
    <col min="100" max="100" width="5.140625" style="181" bestFit="1" customWidth="1" collapsed="1"/>
    <col min="101" max="104" width="5.140625" style="181" bestFit="1" customWidth="1"/>
    <col min="105" max="105" width="5.7109375" style="181" bestFit="1" customWidth="1"/>
    <col min="106" max="107" width="5.140625" style="181" bestFit="1" customWidth="1"/>
    <col min="108" max="108" width="5.28515625" style="181" bestFit="1" customWidth="1"/>
    <col min="109" max="116" width="5.140625" style="181" bestFit="1" customWidth="1"/>
    <col min="117" max="117" width="5.7109375" style="181" bestFit="1" customWidth="1"/>
    <col min="118" max="119" width="5.140625" style="181" bestFit="1" customWidth="1"/>
    <col min="120" max="120" width="5.28515625" style="181" bestFit="1" customWidth="1"/>
    <col min="121" max="125" width="5.140625" style="181" bestFit="1" customWidth="1"/>
    <col min="126" max="126" width="8.42578125" style="310" bestFit="1" customWidth="1"/>
    <col min="127" max="127" width="9" style="310" bestFit="1" customWidth="1"/>
    <col min="128" max="128" width="6.7109375" style="261" customWidth="1"/>
    <col min="129" max="130" width="6.7109375" style="329" bestFit="1" customWidth="1"/>
    <col min="131" max="131" width="8.85546875" style="261"/>
    <col min="132" max="144" width="28.28515625" style="181" customWidth="1"/>
    <col min="145" max="16384" width="8.85546875" style="181"/>
  </cols>
  <sheetData>
    <row r="1" spans="1:144" s="71" customFormat="1" ht="12.75">
      <c r="A1" s="250" t="str">
        <f>IF(I!$A$1=1,"до змісту","to title")</f>
        <v>до змісту</v>
      </c>
      <c r="B1" s="4"/>
      <c r="C1" s="4"/>
      <c r="D1" s="4"/>
      <c r="E1" s="4"/>
      <c r="DV1" s="281"/>
      <c r="DW1" s="281"/>
      <c r="DY1" s="281"/>
      <c r="DZ1" s="281"/>
    </row>
    <row r="2" spans="1:144" ht="12.75">
      <c r="A2" s="243" t="str">
        <f>IF(I!$A$1=1,B2,C2)</f>
        <v>2.4. Динаміка імпорту комп'ютерних послуг за основними країнами-партнерами</v>
      </c>
      <c r="B2" s="243" t="s">
        <v>248</v>
      </c>
      <c r="C2" s="243" t="s">
        <v>249</v>
      </c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4"/>
      <c r="BA2" s="244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5"/>
      <c r="BR2" s="245"/>
      <c r="BS2" s="245"/>
      <c r="BT2" s="245"/>
      <c r="BU2" s="245"/>
      <c r="BV2" s="246"/>
      <c r="BW2" s="246"/>
      <c r="BX2" s="247"/>
      <c r="BY2" s="247"/>
      <c r="BZ2" s="247"/>
      <c r="CA2" s="247"/>
      <c r="CB2" s="247"/>
      <c r="CC2" s="247"/>
      <c r="CD2" s="247"/>
      <c r="CE2" s="247"/>
      <c r="CF2" s="247"/>
      <c r="CG2" s="247"/>
      <c r="CH2" s="247"/>
      <c r="CI2" s="247"/>
      <c r="CJ2" s="247"/>
      <c r="CK2" s="247"/>
      <c r="CL2" s="247"/>
      <c r="CM2" s="247"/>
      <c r="CN2" s="247"/>
      <c r="CO2" s="247"/>
      <c r="CP2" s="247"/>
      <c r="CQ2" s="247"/>
      <c r="CR2" s="247"/>
      <c r="CS2" s="247"/>
      <c r="CT2" s="247"/>
      <c r="CU2" s="247"/>
      <c r="CV2" s="247"/>
      <c r="CW2" s="247"/>
      <c r="CX2" s="247"/>
      <c r="CY2" s="247"/>
      <c r="CZ2" s="247"/>
      <c r="DA2" s="247"/>
      <c r="DB2" s="247"/>
      <c r="DC2" s="247"/>
      <c r="DD2" s="247"/>
      <c r="DE2" s="247"/>
      <c r="DF2" s="247"/>
      <c r="DG2" s="247"/>
      <c r="DH2" s="247"/>
      <c r="DI2" s="247"/>
      <c r="DJ2" s="247"/>
      <c r="DK2" s="247"/>
      <c r="DL2" s="247"/>
      <c r="DM2" s="247"/>
      <c r="DN2" s="247"/>
      <c r="DO2" s="247"/>
      <c r="DP2" s="247"/>
      <c r="DQ2" s="247"/>
      <c r="DR2" s="247"/>
      <c r="DS2" s="247"/>
      <c r="DT2" s="247"/>
      <c r="DU2" s="247"/>
      <c r="DV2" s="289"/>
      <c r="DW2" s="289"/>
      <c r="DX2" s="247"/>
      <c r="DY2" s="289"/>
      <c r="DZ2" s="289"/>
      <c r="EA2" s="181"/>
    </row>
    <row r="3" spans="1:144" ht="12.75">
      <c r="A3" s="294" t="str">
        <f>IF(I!$A$1=1,B3,C3)</f>
        <v>млн дол США</v>
      </c>
      <c r="B3" s="295" t="s">
        <v>103</v>
      </c>
      <c r="C3" s="295" t="s">
        <v>238</v>
      </c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96"/>
      <c r="AC3" s="296"/>
      <c r="AD3" s="296"/>
      <c r="AE3" s="296"/>
      <c r="AF3" s="296"/>
      <c r="AG3" s="296"/>
      <c r="AH3" s="296"/>
      <c r="AI3" s="296"/>
      <c r="AJ3" s="296"/>
      <c r="AK3" s="296"/>
      <c r="AL3" s="296"/>
      <c r="AM3" s="296"/>
      <c r="AN3" s="296"/>
      <c r="AO3" s="296"/>
      <c r="AP3" s="296"/>
      <c r="AQ3" s="296"/>
      <c r="AR3" s="296"/>
      <c r="AS3" s="296"/>
      <c r="AT3" s="296"/>
      <c r="AU3" s="296"/>
      <c r="AV3" s="296"/>
      <c r="AW3" s="296"/>
      <c r="AX3" s="296"/>
      <c r="AY3" s="296"/>
      <c r="AZ3" s="296"/>
      <c r="BA3" s="296"/>
      <c r="BB3" s="296"/>
      <c r="BC3" s="296"/>
      <c r="BD3" s="296"/>
      <c r="BE3" s="296"/>
      <c r="BF3" s="296"/>
      <c r="BG3" s="296"/>
      <c r="BH3" s="296"/>
      <c r="BI3" s="296"/>
      <c r="BJ3" s="296"/>
      <c r="BK3" s="296"/>
      <c r="BL3" s="296"/>
      <c r="BM3" s="296"/>
      <c r="BN3" s="296"/>
      <c r="BO3" s="296"/>
      <c r="BP3" s="296"/>
      <c r="BQ3" s="296"/>
      <c r="BR3" s="296"/>
      <c r="BS3" s="296"/>
      <c r="BT3" s="296"/>
      <c r="BU3" s="296"/>
      <c r="BV3" s="296"/>
      <c r="BW3" s="296"/>
      <c r="BX3" s="296"/>
      <c r="BY3" s="296"/>
      <c r="BZ3" s="296"/>
      <c r="CA3" s="296"/>
      <c r="CB3" s="296"/>
      <c r="CC3" s="296"/>
      <c r="CD3" s="296"/>
      <c r="CE3" s="296"/>
      <c r="CF3" s="296"/>
      <c r="CG3" s="296"/>
      <c r="CH3" s="296"/>
      <c r="CI3" s="296"/>
      <c r="CJ3" s="296"/>
      <c r="CK3" s="296"/>
      <c r="CL3" s="296"/>
      <c r="CM3" s="296"/>
      <c r="CN3" s="296"/>
      <c r="CO3" s="296"/>
      <c r="CP3" s="296"/>
      <c r="CQ3" s="296"/>
      <c r="CR3" s="296"/>
      <c r="CS3" s="296"/>
      <c r="CT3" s="296"/>
      <c r="CU3" s="296"/>
      <c r="CV3" s="296"/>
      <c r="CW3" s="296"/>
      <c r="CX3" s="296"/>
      <c r="CY3" s="296"/>
      <c r="CZ3" s="296"/>
      <c r="DA3" s="296"/>
      <c r="DB3" s="296"/>
      <c r="DC3" s="296"/>
      <c r="DD3" s="296"/>
      <c r="DE3" s="296"/>
      <c r="DF3" s="296"/>
      <c r="DG3" s="296"/>
      <c r="DH3" s="296"/>
      <c r="DI3" s="296"/>
      <c r="DJ3" s="296"/>
      <c r="DK3" s="296"/>
      <c r="DL3" s="296"/>
      <c r="DM3" s="296"/>
      <c r="DN3" s="296"/>
      <c r="DO3" s="296"/>
      <c r="DP3" s="296"/>
      <c r="DQ3" s="296"/>
      <c r="DR3" s="296"/>
      <c r="DS3" s="296"/>
      <c r="DT3" s="296"/>
      <c r="DU3" s="296"/>
      <c r="DV3" s="297"/>
      <c r="DW3" s="297"/>
      <c r="DX3" s="296"/>
      <c r="DY3" s="297"/>
      <c r="DZ3" s="297"/>
      <c r="EA3" s="181"/>
    </row>
    <row r="4" spans="1:144" ht="12.75">
      <c r="A4" s="252"/>
      <c r="B4" s="258"/>
      <c r="C4" s="258"/>
      <c r="D4" s="159">
        <v>2015</v>
      </c>
      <c r="E4" s="159"/>
      <c r="F4" s="159"/>
      <c r="G4" s="159"/>
      <c r="H4" s="159"/>
      <c r="I4" s="159"/>
      <c r="J4" s="159"/>
      <c r="K4" s="159"/>
      <c r="L4" s="159"/>
      <c r="M4" s="159"/>
      <c r="N4" s="160"/>
      <c r="O4" s="161"/>
      <c r="P4" s="161">
        <v>2016</v>
      </c>
      <c r="Q4" s="159"/>
      <c r="R4" s="159"/>
      <c r="S4" s="159"/>
      <c r="T4" s="159"/>
      <c r="U4" s="159"/>
      <c r="V4" s="159"/>
      <c r="W4" s="159"/>
      <c r="X4" s="159"/>
      <c r="Y4" s="159"/>
      <c r="Z4" s="160"/>
      <c r="AA4" s="161"/>
      <c r="AB4" s="161">
        <v>2017</v>
      </c>
      <c r="AC4" s="159"/>
      <c r="AD4" s="159"/>
      <c r="AE4" s="159"/>
      <c r="AF4" s="159"/>
      <c r="AG4" s="159"/>
      <c r="AH4" s="159"/>
      <c r="AI4" s="159"/>
      <c r="AJ4" s="159"/>
      <c r="AK4" s="159"/>
      <c r="AL4" s="160"/>
      <c r="AM4" s="161"/>
      <c r="AN4" s="161">
        <v>2018</v>
      </c>
      <c r="AO4" s="159"/>
      <c r="AP4" s="159"/>
      <c r="AQ4" s="159"/>
      <c r="AR4" s="159"/>
      <c r="AS4" s="159"/>
      <c r="AT4" s="159"/>
      <c r="AU4" s="159"/>
      <c r="AV4" s="159"/>
      <c r="AW4" s="159"/>
      <c r="AX4" s="160"/>
      <c r="AY4" s="159"/>
      <c r="AZ4" s="162">
        <v>2019</v>
      </c>
      <c r="BA4" s="161"/>
      <c r="BB4" s="161"/>
      <c r="BC4" s="161"/>
      <c r="BD4" s="161"/>
      <c r="BE4" s="161"/>
      <c r="BF4" s="161"/>
      <c r="BG4" s="161"/>
      <c r="BH4" s="161"/>
      <c r="BI4" s="161"/>
      <c r="BJ4" s="161"/>
      <c r="BK4" s="163"/>
      <c r="BL4" s="162">
        <v>2020</v>
      </c>
      <c r="BM4" s="161"/>
      <c r="BN4" s="164"/>
      <c r="BO4" s="164"/>
      <c r="BP4" s="164"/>
      <c r="BQ4" s="164"/>
      <c r="BR4" s="164"/>
      <c r="BS4" s="164"/>
      <c r="BT4" s="164"/>
      <c r="BU4" s="164"/>
      <c r="BV4" s="164"/>
      <c r="BW4" s="164"/>
      <c r="BX4" s="165">
        <v>2021</v>
      </c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5">
        <v>2022</v>
      </c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5">
        <v>2023</v>
      </c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5">
        <v>2024</v>
      </c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5">
        <v>2025</v>
      </c>
      <c r="DU4" s="166"/>
      <c r="DV4" s="316">
        <v>2024</v>
      </c>
      <c r="DW4" s="316">
        <v>2025</v>
      </c>
      <c r="DX4" s="163">
        <v>2022</v>
      </c>
      <c r="DY4" s="327">
        <v>2023</v>
      </c>
      <c r="DZ4" s="327">
        <v>2024</v>
      </c>
      <c r="EA4" s="181"/>
    </row>
    <row r="5" spans="1:144" ht="12.75">
      <c r="A5" s="253"/>
      <c r="B5" s="259"/>
      <c r="C5" s="259"/>
      <c r="D5" s="30" t="str">
        <f>IF(I!$A$1=1,"січ","Jan")</f>
        <v>січ</v>
      </c>
      <c r="E5" s="30" t="str">
        <f>IF(I!$A$1=1,"лют","Feb")</f>
        <v>лют</v>
      </c>
      <c r="F5" s="30" t="str">
        <f>IF(I!$A$1=1,"бер","Mar")</f>
        <v>бер</v>
      </c>
      <c r="G5" s="30" t="str">
        <f>IF(I!$A$1=1,"квіт","Apr")</f>
        <v>квіт</v>
      </c>
      <c r="H5" s="30" t="str">
        <f>IF(I!$A$1=1,"трав","May")</f>
        <v>трав</v>
      </c>
      <c r="I5" s="30" t="str">
        <f>IF(I!$A$1=1,"черв","June")</f>
        <v>черв</v>
      </c>
      <c r="J5" s="30" t="str">
        <f>IF(I!$A$1=1,"лип","July")</f>
        <v>лип</v>
      </c>
      <c r="K5" s="30" t="str">
        <f>IF(I!$A$1=1,"серп","Aug")</f>
        <v>серп</v>
      </c>
      <c r="L5" s="30" t="str">
        <f>IF(I!$A$1=1,"вер","Sept")</f>
        <v>вер</v>
      </c>
      <c r="M5" s="30" t="str">
        <f>IF(I!$A$1=1,"жовт","Oct")</f>
        <v>жовт</v>
      </c>
      <c r="N5" s="30" t="str">
        <f>IF(I!$A$1=1,"лист","Nov")</f>
        <v>лист</v>
      </c>
      <c r="O5" s="30" t="str">
        <f>IF(I!$A$1=1,"груд","Dec")</f>
        <v>груд</v>
      </c>
      <c r="P5" s="30" t="str">
        <f>IF(I!$A$1=1,"січ","Jan")</f>
        <v>січ</v>
      </c>
      <c r="Q5" s="30" t="str">
        <f>IF(I!$A$1=1,"лют","Feb")</f>
        <v>лют</v>
      </c>
      <c r="R5" s="30" t="str">
        <f>IF(I!$A$1=1,"бер","Mar")</f>
        <v>бер</v>
      </c>
      <c r="S5" s="30" t="str">
        <f>IF(I!$A$1=1,"квіт","Apr")</f>
        <v>квіт</v>
      </c>
      <c r="T5" s="30" t="str">
        <f>IF(I!$A$1=1,"трав","May")</f>
        <v>трав</v>
      </c>
      <c r="U5" s="30" t="str">
        <f>IF(I!$A$1=1,"черв","June")</f>
        <v>черв</v>
      </c>
      <c r="V5" s="30" t="str">
        <f>IF(I!$A$1=1,"лип","July")</f>
        <v>лип</v>
      </c>
      <c r="W5" s="30" t="str">
        <f>IF(I!$A$1=1,"серп","Aug")</f>
        <v>серп</v>
      </c>
      <c r="X5" s="30" t="str">
        <f>IF(I!$A$1=1,"вер","Sept")</f>
        <v>вер</v>
      </c>
      <c r="Y5" s="30" t="str">
        <f>IF(I!$A$1=1,"жовт","Oct")</f>
        <v>жовт</v>
      </c>
      <c r="Z5" s="30" t="str">
        <f>IF(I!$A$1=1,"лист","Nov")</f>
        <v>лист</v>
      </c>
      <c r="AA5" s="30" t="str">
        <f>IF(I!$A$1=1,"груд","Dec")</f>
        <v>груд</v>
      </c>
      <c r="AB5" s="30" t="str">
        <f>IF(I!$A$1=1,"січ","Jan")</f>
        <v>січ</v>
      </c>
      <c r="AC5" s="30" t="str">
        <f>IF(I!$A$1=1,"лют","Feb")</f>
        <v>лют</v>
      </c>
      <c r="AD5" s="30" t="str">
        <f>IF(I!$A$1=1,"бер","Mar")</f>
        <v>бер</v>
      </c>
      <c r="AE5" s="30" t="str">
        <f>IF(I!$A$1=1,"квіт","Apr")</f>
        <v>квіт</v>
      </c>
      <c r="AF5" s="30" t="str">
        <f>IF(I!$A$1=1,"трав","May")</f>
        <v>трав</v>
      </c>
      <c r="AG5" s="30" t="str">
        <f>IF(I!$A$1=1,"черв","June")</f>
        <v>черв</v>
      </c>
      <c r="AH5" s="30" t="str">
        <f>IF(I!$A$1=1,"лип","July")</f>
        <v>лип</v>
      </c>
      <c r="AI5" s="30" t="str">
        <f>IF(I!$A$1=1,"серп","Aug")</f>
        <v>серп</v>
      </c>
      <c r="AJ5" s="30" t="str">
        <f>IF(I!$A$1=1,"вер","Sept")</f>
        <v>вер</v>
      </c>
      <c r="AK5" s="30" t="str">
        <f>IF(I!$A$1=1,"жовт","Oct")</f>
        <v>жовт</v>
      </c>
      <c r="AL5" s="30" t="str">
        <f>IF(I!$A$1=1,"лист","Nov")</f>
        <v>лист</v>
      </c>
      <c r="AM5" s="30" t="str">
        <f>IF(I!$A$1=1,"груд","Dec")</f>
        <v>груд</v>
      </c>
      <c r="AN5" s="30" t="str">
        <f>IF(I!$A$1=1,"січ","Jan")</f>
        <v>січ</v>
      </c>
      <c r="AO5" s="30" t="str">
        <f>IF(I!$A$1=1,"лют","Feb")</f>
        <v>лют</v>
      </c>
      <c r="AP5" s="30" t="str">
        <f>IF(I!$A$1=1,"бер","Mar")</f>
        <v>бер</v>
      </c>
      <c r="AQ5" s="30" t="str">
        <f>IF(I!$A$1=1,"квіт","Apr")</f>
        <v>квіт</v>
      </c>
      <c r="AR5" s="30" t="str">
        <f>IF(I!$A$1=1,"трав","May")</f>
        <v>трав</v>
      </c>
      <c r="AS5" s="30" t="str">
        <f>IF(I!$A$1=1,"черв","June")</f>
        <v>черв</v>
      </c>
      <c r="AT5" s="30" t="str">
        <f>IF(I!$A$1=1,"лип","July")</f>
        <v>лип</v>
      </c>
      <c r="AU5" s="30" t="str">
        <f>IF(I!$A$1=1,"серп","Aug")</f>
        <v>серп</v>
      </c>
      <c r="AV5" s="30" t="str">
        <f>IF(I!$A$1=1,"вер","Sept")</f>
        <v>вер</v>
      </c>
      <c r="AW5" s="30" t="str">
        <f>IF(I!$A$1=1,"жовт","Oct")</f>
        <v>жовт</v>
      </c>
      <c r="AX5" s="30" t="str">
        <f>IF(I!$A$1=1,"лист","Nov")</f>
        <v>лист</v>
      </c>
      <c r="AY5" s="30" t="str">
        <f>IF(I!$A$1=1,"груд","Dec")</f>
        <v>груд</v>
      </c>
      <c r="AZ5" s="30" t="str">
        <f>IF(I!$A$1=1,"січ","Jan")</f>
        <v>січ</v>
      </c>
      <c r="BA5" s="30" t="str">
        <f>IF(I!$A$1=1,"лют","Feb")</f>
        <v>лют</v>
      </c>
      <c r="BB5" s="30" t="str">
        <f>IF(I!$A$1=1,"бер","Mar")</f>
        <v>бер</v>
      </c>
      <c r="BC5" s="30" t="str">
        <f>IF(I!$A$1=1,"квіт","Apr")</f>
        <v>квіт</v>
      </c>
      <c r="BD5" s="30" t="str">
        <f>IF(I!$A$1=1,"трав","May")</f>
        <v>трав</v>
      </c>
      <c r="BE5" s="30" t="str">
        <f>IF(I!$A$1=1,"черв","June")</f>
        <v>черв</v>
      </c>
      <c r="BF5" s="30" t="str">
        <f>IF(I!$A$1=1,"лип","July")</f>
        <v>лип</v>
      </c>
      <c r="BG5" s="30" t="str">
        <f>IF(I!$A$1=1,"серп","Aug")</f>
        <v>серп</v>
      </c>
      <c r="BH5" s="30" t="str">
        <f>IF(I!$A$1=1,"вер","Sept")</f>
        <v>вер</v>
      </c>
      <c r="BI5" s="30" t="str">
        <f>IF(I!$A$1=1,"жовт","Oct")</f>
        <v>жовт</v>
      </c>
      <c r="BJ5" s="30" t="str">
        <f>IF(I!$A$1=1,"лист","Nov")</f>
        <v>лист</v>
      </c>
      <c r="BK5" s="30" t="str">
        <f>IF(I!$A$1=1,"груд","Dec")</f>
        <v>груд</v>
      </c>
      <c r="BL5" s="30" t="str">
        <f>IF(I!$A$1=1,"січ","Jan")</f>
        <v>січ</v>
      </c>
      <c r="BM5" s="30" t="str">
        <f>IF(I!$A$1=1,"лют","Feb")</f>
        <v>лют</v>
      </c>
      <c r="BN5" s="30" t="str">
        <f>IF(I!$A$1=1,"бер","Mar")</f>
        <v>бер</v>
      </c>
      <c r="BO5" s="30" t="str">
        <f>IF(I!$A$1=1,"квіт","Apr")</f>
        <v>квіт</v>
      </c>
      <c r="BP5" s="30" t="str">
        <f>IF(I!$A$1=1,"трав","May")</f>
        <v>трав</v>
      </c>
      <c r="BQ5" s="30" t="str">
        <f>IF(I!$A$1=1,"черв","June")</f>
        <v>черв</v>
      </c>
      <c r="BR5" s="30" t="str">
        <f>IF(I!$A$1=1,"лип","July")</f>
        <v>лип</v>
      </c>
      <c r="BS5" s="30" t="str">
        <f>IF(I!$A$1=1,"серп","Aug")</f>
        <v>серп</v>
      </c>
      <c r="BT5" s="30" t="str">
        <f>IF(I!$A$1=1,"вер","Sept")</f>
        <v>вер</v>
      </c>
      <c r="BU5" s="30" t="str">
        <f>IF(I!$A$1=1,"жовт","Oct")</f>
        <v>жовт</v>
      </c>
      <c r="BV5" s="30" t="str">
        <f>IF(I!$A$1=1,"лист","Nov")</f>
        <v>лист</v>
      </c>
      <c r="BW5" s="30" t="str">
        <f>IF(I!$A$1=1,"груд","Dec")</f>
        <v>груд</v>
      </c>
      <c r="BX5" s="30" t="str">
        <f>IF(I!$A$1=1,"січ","Jan")</f>
        <v>січ</v>
      </c>
      <c r="BY5" s="30" t="str">
        <f>IF(I!$A$1=1,"лют","Feb")</f>
        <v>лют</v>
      </c>
      <c r="BZ5" s="30" t="str">
        <f>IF(I!$A$1=1,"бер","Mar")</f>
        <v>бер</v>
      </c>
      <c r="CA5" s="30" t="str">
        <f>IF(I!$A$1=1,"квіт","Apr")</f>
        <v>квіт</v>
      </c>
      <c r="CB5" s="30" t="str">
        <f>IF(I!$A$1=1,"трав","May")</f>
        <v>трав</v>
      </c>
      <c r="CC5" s="30" t="str">
        <f>IF(I!$A$1=1,"черв","June")</f>
        <v>черв</v>
      </c>
      <c r="CD5" s="30" t="str">
        <f>IF(I!$A$1=1,"лип","July")</f>
        <v>лип</v>
      </c>
      <c r="CE5" s="30" t="str">
        <f>IF(I!$A$1=1,"серп","Aug")</f>
        <v>серп</v>
      </c>
      <c r="CF5" s="30" t="str">
        <f>IF(I!$A$1=1,"вер","Sept")</f>
        <v>вер</v>
      </c>
      <c r="CG5" s="30" t="str">
        <f>IF(I!$A$1=1,"жовт","Oct")</f>
        <v>жовт</v>
      </c>
      <c r="CH5" s="30" t="str">
        <f>IF(I!$A$1=1,"лист","Nov")</f>
        <v>лист</v>
      </c>
      <c r="CI5" s="30" t="str">
        <f>IF(I!$A$1=1,"груд","Dec")</f>
        <v>груд</v>
      </c>
      <c r="CJ5" s="30" t="str">
        <f>IF(I!$A$1=1,"січ","Jan")</f>
        <v>січ</v>
      </c>
      <c r="CK5" s="30" t="str">
        <f>IF(I!$A$1=1,"лют","Feb")</f>
        <v>лют</v>
      </c>
      <c r="CL5" s="30" t="str">
        <f>IF(I!$A$1=1,"бер","Mar")</f>
        <v>бер</v>
      </c>
      <c r="CM5" s="30" t="str">
        <f>IF(I!$A$1=1,"квіт","Apr")</f>
        <v>квіт</v>
      </c>
      <c r="CN5" s="30" t="str">
        <f>IF(I!$A$1=1,"трав","May")</f>
        <v>трав</v>
      </c>
      <c r="CO5" s="30" t="str">
        <f>IF(I!$A$1=1,"черв","June")</f>
        <v>черв</v>
      </c>
      <c r="CP5" s="30" t="str">
        <f>IF(I!$A$1=1,"лип","July")</f>
        <v>лип</v>
      </c>
      <c r="CQ5" s="30" t="str">
        <f>IF(I!$A$1=1,"серп","Aug")</f>
        <v>серп</v>
      </c>
      <c r="CR5" s="30" t="str">
        <f>IF(I!$A$1=1,"вер","Sept")</f>
        <v>вер</v>
      </c>
      <c r="CS5" s="30" t="str">
        <f>IF(I!$A$1=1,"жовт","Oct")</f>
        <v>жовт</v>
      </c>
      <c r="CT5" s="30" t="str">
        <f>IF(I!$A$1=1,"лист","Nov")</f>
        <v>лист</v>
      </c>
      <c r="CU5" s="30" t="str">
        <f>IF(I!$A$1=1,"груд","Dec")</f>
        <v>груд</v>
      </c>
      <c r="CV5" s="30" t="str">
        <f>IF(I!$A$1=1,"січ","Jan")</f>
        <v>січ</v>
      </c>
      <c r="CW5" s="30" t="str">
        <f>IF(I!$A$1=1,"лют","Feb")</f>
        <v>лют</v>
      </c>
      <c r="CX5" s="30" t="str">
        <f>IF(I!$A$1=1,"бер","Mar")</f>
        <v>бер</v>
      </c>
      <c r="CY5" s="30" t="str">
        <f>IF(I!$A$1=1,"квіт","Apr")</f>
        <v>квіт</v>
      </c>
      <c r="CZ5" s="30" t="str">
        <f>IF(I!$A$1=1,"трав","May")</f>
        <v>трав</v>
      </c>
      <c r="DA5" s="30" t="str">
        <f>IF(I!$A$1=1,"черв","June")</f>
        <v>черв</v>
      </c>
      <c r="DB5" s="30" t="str">
        <f>IF(I!$A$1=1,"лип","July")</f>
        <v>лип</v>
      </c>
      <c r="DC5" s="30" t="str">
        <f>IF(I!$A$1=1,"серп","Aug")</f>
        <v>серп</v>
      </c>
      <c r="DD5" s="30" t="str">
        <f>IF(I!$A$1=1,"вер","Sept")</f>
        <v>вер</v>
      </c>
      <c r="DE5" s="30" t="str">
        <f>IF(I!$A$1=1,"жовт","Oct")</f>
        <v>жовт</v>
      </c>
      <c r="DF5" s="30" t="str">
        <f>IF(I!$A$1=1,"лист","Nov")</f>
        <v>лист</v>
      </c>
      <c r="DG5" s="30" t="str">
        <f>IF(I!$A$1=1,"груд","Dec")</f>
        <v>груд</v>
      </c>
      <c r="DH5" s="30" t="str">
        <f>IF(I!$A$1=1,"січ","Jan")</f>
        <v>січ</v>
      </c>
      <c r="DI5" s="30" t="str">
        <f>IF(I!$A$1=1,"лют","Feb")</f>
        <v>лют</v>
      </c>
      <c r="DJ5" s="30" t="str">
        <f>IF(I!$A$1=1,"бер","Mar")</f>
        <v>бер</v>
      </c>
      <c r="DK5" s="30" t="str">
        <f>IF(I!$A$1=1,"квіт","Apr")</f>
        <v>квіт</v>
      </c>
      <c r="DL5" s="30" t="str">
        <f>IF(I!$A$1=1,"трав","May")</f>
        <v>трав</v>
      </c>
      <c r="DM5" s="30" t="str">
        <f>IF(I!$A$1=1,"черв","June")</f>
        <v>черв</v>
      </c>
      <c r="DN5" s="30" t="str">
        <f>IF(I!$A$1=1,"лип","July")</f>
        <v>лип</v>
      </c>
      <c r="DO5" s="30" t="str">
        <f>IF(I!$A$1=1,"серп","Aug")</f>
        <v>серп</v>
      </c>
      <c r="DP5" s="30" t="str">
        <f>IF(I!$A$1=1,"вер","Sept")</f>
        <v>вер</v>
      </c>
      <c r="DQ5" s="30" t="str">
        <f>IF(I!$A$1=1,"жовт","Oct")</f>
        <v>жовт</v>
      </c>
      <c r="DR5" s="30" t="str">
        <f>IF(I!$A$1=1,"лист","Nov")</f>
        <v>лист</v>
      </c>
      <c r="DS5" s="30" t="str">
        <f>IF(I!$A$1=1,"груд","Dec")</f>
        <v>груд</v>
      </c>
      <c r="DT5" s="30" t="str">
        <f>IF(I!$A$1=1,"січ*","Jan*")</f>
        <v>січ*</v>
      </c>
      <c r="DU5" s="30" t="str">
        <f>IF(I!$A$1=1,"лют*","Feb*")</f>
        <v>лют*</v>
      </c>
      <c r="DV5" s="147" t="str">
        <f>IF(I!$A$1=1,"січ-лют","Jan-Feb")</f>
        <v>січ-лют</v>
      </c>
      <c r="DW5" s="147" t="str">
        <f>IF(I!$A$1=1,"січ-лют*","Jan-Feb*")</f>
        <v>січ-лют*</v>
      </c>
      <c r="DX5" s="317"/>
      <c r="DY5" s="328"/>
      <c r="DZ5" s="328"/>
      <c r="EA5" s="181"/>
    </row>
    <row r="6" spans="1:144" ht="25.5" customHeight="1">
      <c r="A6" s="252" t="str">
        <f>IF(I!$A$1=1,B6,C6)</f>
        <v>Послуги, всього</v>
      </c>
      <c r="B6" s="252" t="s">
        <v>104</v>
      </c>
      <c r="C6" s="252" t="s">
        <v>195</v>
      </c>
      <c r="D6" s="252">
        <v>823</v>
      </c>
      <c r="E6" s="252">
        <v>824</v>
      </c>
      <c r="F6" s="252">
        <v>864</v>
      </c>
      <c r="G6" s="252">
        <v>907</v>
      </c>
      <c r="H6" s="252">
        <v>922</v>
      </c>
      <c r="I6" s="252">
        <v>1007</v>
      </c>
      <c r="J6" s="252">
        <v>1064</v>
      </c>
      <c r="K6" s="252">
        <v>1026</v>
      </c>
      <c r="L6" s="252">
        <v>1045</v>
      </c>
      <c r="M6" s="252">
        <v>919</v>
      </c>
      <c r="N6" s="252">
        <v>914</v>
      </c>
      <c r="O6" s="252">
        <v>1034</v>
      </c>
      <c r="P6" s="252">
        <v>816</v>
      </c>
      <c r="Q6" s="252">
        <v>880</v>
      </c>
      <c r="R6" s="252">
        <v>933</v>
      </c>
      <c r="S6" s="252">
        <v>909</v>
      </c>
      <c r="T6" s="252">
        <v>952</v>
      </c>
      <c r="U6" s="252">
        <v>1073</v>
      </c>
      <c r="V6" s="252">
        <v>1148</v>
      </c>
      <c r="W6" s="252">
        <v>1140</v>
      </c>
      <c r="X6" s="252">
        <v>1164</v>
      </c>
      <c r="Y6" s="252">
        <v>923</v>
      </c>
      <c r="Z6" s="252">
        <v>978</v>
      </c>
      <c r="AA6" s="252">
        <v>1043</v>
      </c>
      <c r="AB6" s="252">
        <v>943</v>
      </c>
      <c r="AC6" s="252">
        <v>960</v>
      </c>
      <c r="AD6" s="252">
        <v>1043</v>
      </c>
      <c r="AE6" s="252">
        <v>1107</v>
      </c>
      <c r="AF6" s="252">
        <v>1076</v>
      </c>
      <c r="AG6" s="252">
        <v>1128</v>
      </c>
      <c r="AH6" s="252">
        <v>1218</v>
      </c>
      <c r="AI6" s="252">
        <v>1309</v>
      </c>
      <c r="AJ6" s="252">
        <v>1201</v>
      </c>
      <c r="AK6" s="252">
        <v>1094</v>
      </c>
      <c r="AL6" s="252">
        <v>1087</v>
      </c>
      <c r="AM6" s="252">
        <v>1158</v>
      </c>
      <c r="AN6" s="252">
        <v>1071</v>
      </c>
      <c r="AO6" s="252">
        <v>1055</v>
      </c>
      <c r="AP6" s="252">
        <v>1104</v>
      </c>
      <c r="AQ6" s="252">
        <v>1204</v>
      </c>
      <c r="AR6" s="252">
        <v>1174</v>
      </c>
      <c r="AS6" s="252">
        <v>1254</v>
      </c>
      <c r="AT6" s="252">
        <v>1384</v>
      </c>
      <c r="AU6" s="252">
        <v>1350</v>
      </c>
      <c r="AV6" s="252">
        <v>1302</v>
      </c>
      <c r="AW6" s="252">
        <v>1179</v>
      </c>
      <c r="AX6" s="252">
        <v>1160</v>
      </c>
      <c r="AY6" s="252">
        <v>1263</v>
      </c>
      <c r="AZ6" s="257">
        <v>1114</v>
      </c>
      <c r="BA6" s="257">
        <v>1162</v>
      </c>
      <c r="BB6" s="257">
        <v>1182</v>
      </c>
      <c r="BC6" s="257">
        <v>1236</v>
      </c>
      <c r="BD6" s="257">
        <v>1377</v>
      </c>
      <c r="BE6" s="257">
        <v>1409</v>
      </c>
      <c r="BF6" s="257">
        <v>1521</v>
      </c>
      <c r="BG6" s="257">
        <v>1451</v>
      </c>
      <c r="BH6" s="257">
        <v>1426</v>
      </c>
      <c r="BI6" s="257">
        <v>1252</v>
      </c>
      <c r="BJ6" s="257">
        <v>1213</v>
      </c>
      <c r="BK6" s="257">
        <v>1372</v>
      </c>
      <c r="BL6" s="257">
        <v>1220</v>
      </c>
      <c r="BM6" s="257">
        <v>1211</v>
      </c>
      <c r="BN6" s="257">
        <v>986</v>
      </c>
      <c r="BO6" s="257">
        <v>667</v>
      </c>
      <c r="BP6" s="257">
        <v>642</v>
      </c>
      <c r="BQ6" s="257">
        <v>695</v>
      </c>
      <c r="BR6" s="257">
        <v>981</v>
      </c>
      <c r="BS6" s="257">
        <v>934</v>
      </c>
      <c r="BT6" s="257">
        <v>967</v>
      </c>
      <c r="BU6" s="257">
        <v>908</v>
      </c>
      <c r="BV6" s="257">
        <v>856</v>
      </c>
      <c r="BW6" s="257">
        <v>1097</v>
      </c>
      <c r="BX6" s="257">
        <v>906</v>
      </c>
      <c r="BY6" s="257">
        <v>960</v>
      </c>
      <c r="BZ6" s="257">
        <v>1032</v>
      </c>
      <c r="CA6" s="257">
        <v>1113</v>
      </c>
      <c r="CB6" s="257">
        <v>1064</v>
      </c>
      <c r="CC6" s="257">
        <v>1220</v>
      </c>
      <c r="CD6" s="257">
        <v>1336</v>
      </c>
      <c r="CE6" s="257">
        <v>1380</v>
      </c>
      <c r="CF6" s="257">
        <v>1355</v>
      </c>
      <c r="CG6" s="257">
        <v>1310</v>
      </c>
      <c r="CH6" s="257">
        <v>1257</v>
      </c>
      <c r="CI6" s="257">
        <v>1487</v>
      </c>
      <c r="CJ6" s="257">
        <v>1516</v>
      </c>
      <c r="CK6" s="257">
        <v>1649</v>
      </c>
      <c r="CL6" s="257">
        <v>1973</v>
      </c>
      <c r="CM6" s="257">
        <v>2112</v>
      </c>
      <c r="CN6" s="257">
        <v>2455</v>
      </c>
      <c r="CO6" s="257">
        <v>2497</v>
      </c>
      <c r="CP6" s="257">
        <v>2477</v>
      </c>
      <c r="CQ6" s="257">
        <v>2448</v>
      </c>
      <c r="CR6" s="257">
        <v>2459</v>
      </c>
      <c r="CS6" s="257">
        <v>2492</v>
      </c>
      <c r="CT6" s="257">
        <v>2610</v>
      </c>
      <c r="CU6" s="257">
        <v>3015</v>
      </c>
      <c r="CV6" s="257">
        <v>2702</v>
      </c>
      <c r="CW6" s="257">
        <v>2630</v>
      </c>
      <c r="CX6" s="257">
        <v>2273</v>
      </c>
      <c r="CY6" s="257">
        <v>1922</v>
      </c>
      <c r="CZ6" s="257">
        <v>1968</v>
      </c>
      <c r="DA6" s="257">
        <v>1929</v>
      </c>
      <c r="DB6" s="257">
        <v>1969</v>
      </c>
      <c r="DC6" s="257">
        <v>1970</v>
      </c>
      <c r="DD6" s="257">
        <v>1941</v>
      </c>
      <c r="DE6" s="257">
        <v>1933</v>
      </c>
      <c r="DF6" s="257">
        <v>1997</v>
      </c>
      <c r="DG6" s="257">
        <v>2112</v>
      </c>
      <c r="DH6" s="257">
        <v>1818</v>
      </c>
      <c r="DI6" s="257">
        <v>1735</v>
      </c>
      <c r="DJ6" s="257">
        <v>1876</v>
      </c>
      <c r="DK6" s="257">
        <v>1856</v>
      </c>
      <c r="DL6" s="257">
        <v>2002</v>
      </c>
      <c r="DM6" s="257">
        <v>1855</v>
      </c>
      <c r="DN6" s="257">
        <v>1986</v>
      </c>
      <c r="DO6" s="257">
        <v>1954</v>
      </c>
      <c r="DP6" s="257">
        <v>1873</v>
      </c>
      <c r="DQ6" s="257">
        <v>1918</v>
      </c>
      <c r="DR6" s="257">
        <v>1871</v>
      </c>
      <c r="DS6" s="257">
        <v>1990</v>
      </c>
      <c r="DT6" s="257">
        <v>1800</v>
      </c>
      <c r="DU6" s="257">
        <v>1583</v>
      </c>
      <c r="DV6" s="311">
        <f>SUM(DH6:DI6)</f>
        <v>3553</v>
      </c>
      <c r="DW6" s="311">
        <f>SUM(DT6:DU6)</f>
        <v>3383</v>
      </c>
      <c r="DX6" s="257">
        <f>SUM(CJ6:CU6)</f>
        <v>27703</v>
      </c>
      <c r="DY6" s="257">
        <f>SUM(CV6:DG6)</f>
        <v>25346</v>
      </c>
      <c r="DZ6" s="257">
        <f>SUM(DH6:DS6)</f>
        <v>22734</v>
      </c>
      <c r="EA6" s="181"/>
      <c r="EB6" s="264"/>
      <c r="EC6" s="264"/>
      <c r="ED6" s="264"/>
      <c r="EE6" s="264"/>
      <c r="EF6" s="264"/>
      <c r="EG6" s="264"/>
      <c r="EH6" s="264"/>
      <c r="EI6" s="264"/>
      <c r="EJ6" s="264"/>
      <c r="EK6" s="264"/>
      <c r="EL6" s="264"/>
      <c r="EM6" s="264"/>
      <c r="EN6" s="264"/>
    </row>
    <row r="7" spans="1:144" ht="12.75">
      <c r="A7" s="193" t="str">
        <f>IF(I!$A$1=1,B7,C7)</f>
        <v>з них:</v>
      </c>
      <c r="B7" s="193" t="s">
        <v>105</v>
      </c>
      <c r="C7" s="193" t="s">
        <v>196</v>
      </c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0"/>
      <c r="AT7" s="190"/>
      <c r="AU7" s="190"/>
      <c r="AV7" s="190"/>
      <c r="AW7" s="190"/>
      <c r="AX7" s="190"/>
      <c r="AY7" s="190"/>
      <c r="AZ7" s="180"/>
      <c r="BA7" s="180"/>
      <c r="BB7" s="180"/>
      <c r="BC7" s="180"/>
      <c r="BD7" s="180"/>
      <c r="BE7" s="180"/>
      <c r="BF7" s="180"/>
      <c r="BG7" s="180"/>
      <c r="BH7" s="180"/>
      <c r="BI7" s="180"/>
      <c r="BJ7" s="180"/>
      <c r="BK7" s="180"/>
      <c r="BL7" s="180"/>
      <c r="BM7" s="180"/>
      <c r="BN7" s="180"/>
      <c r="BO7" s="180"/>
      <c r="BP7" s="180"/>
      <c r="BQ7" s="180"/>
      <c r="BR7" s="180"/>
      <c r="BS7" s="180"/>
      <c r="BT7" s="180"/>
      <c r="BU7" s="180"/>
      <c r="BV7" s="180"/>
      <c r="BW7" s="180"/>
      <c r="BX7" s="180"/>
      <c r="BY7" s="180"/>
      <c r="BZ7" s="180"/>
      <c r="CA7" s="180"/>
      <c r="CB7" s="180"/>
      <c r="CC7" s="180"/>
      <c r="CD7" s="180"/>
      <c r="CE7" s="180"/>
      <c r="CF7" s="180"/>
      <c r="CG7" s="180"/>
      <c r="CH7" s="180"/>
      <c r="CI7" s="180"/>
      <c r="CJ7" s="180"/>
      <c r="CK7" s="180"/>
      <c r="CL7" s="180"/>
      <c r="CM7" s="180"/>
      <c r="CN7" s="180"/>
      <c r="CO7" s="180"/>
      <c r="CP7" s="180"/>
      <c r="CQ7" s="180"/>
      <c r="CR7" s="180"/>
      <c r="CS7" s="180"/>
      <c r="CT7" s="180"/>
      <c r="CU7" s="180"/>
      <c r="CV7" s="180"/>
      <c r="CW7" s="180"/>
      <c r="CX7" s="180"/>
      <c r="CY7" s="180"/>
      <c r="CZ7" s="180"/>
      <c r="DA7" s="180"/>
      <c r="DB7" s="180"/>
      <c r="DC7" s="180"/>
      <c r="DD7" s="180"/>
      <c r="DE7" s="180"/>
      <c r="DF7" s="180"/>
      <c r="DG7" s="180"/>
      <c r="DH7" s="180"/>
      <c r="DI7" s="180"/>
      <c r="DJ7" s="180"/>
      <c r="DK7" s="180"/>
      <c r="DL7" s="180"/>
      <c r="DM7" s="180"/>
      <c r="DN7" s="180"/>
      <c r="DO7" s="180"/>
      <c r="DP7" s="180"/>
      <c r="DQ7" s="180"/>
      <c r="DR7" s="180"/>
      <c r="DS7" s="180"/>
      <c r="DT7" s="180"/>
      <c r="DU7" s="180"/>
      <c r="DV7" s="312"/>
      <c r="DW7" s="312"/>
      <c r="DX7" s="180"/>
      <c r="DY7" s="180"/>
      <c r="DZ7" s="180"/>
      <c r="EA7" s="181"/>
      <c r="EB7" s="264"/>
      <c r="EC7" s="264"/>
      <c r="ED7" s="264"/>
      <c r="EE7" s="264"/>
      <c r="EF7" s="264"/>
      <c r="EG7" s="264"/>
      <c r="EH7" s="264"/>
      <c r="EI7" s="264"/>
      <c r="EJ7" s="264"/>
      <c r="EK7" s="264"/>
      <c r="EL7" s="264"/>
      <c r="EM7" s="264"/>
      <c r="EN7" s="264"/>
    </row>
    <row r="8" spans="1:144" ht="12.75">
      <c r="A8" s="182" t="str">
        <f>IF(I!$A$1=1,B8,C8)</f>
        <v xml:space="preserve">   комп'ютерні послуги</v>
      </c>
      <c r="B8" s="182" t="s">
        <v>106</v>
      </c>
      <c r="C8" s="182" t="s">
        <v>251</v>
      </c>
      <c r="D8" s="191">
        <v>35</v>
      </c>
      <c r="E8" s="191">
        <v>29</v>
      </c>
      <c r="F8" s="191">
        <v>23</v>
      </c>
      <c r="G8" s="191">
        <v>25</v>
      </c>
      <c r="H8" s="191">
        <v>19</v>
      </c>
      <c r="I8" s="191">
        <v>21</v>
      </c>
      <c r="J8" s="191">
        <v>33</v>
      </c>
      <c r="K8" s="191">
        <v>31</v>
      </c>
      <c r="L8" s="191">
        <v>27</v>
      </c>
      <c r="M8" s="191">
        <v>21</v>
      </c>
      <c r="N8" s="191">
        <v>29</v>
      </c>
      <c r="O8" s="191">
        <v>34</v>
      </c>
      <c r="P8" s="191">
        <v>16</v>
      </c>
      <c r="Q8" s="191">
        <v>34</v>
      </c>
      <c r="R8" s="191">
        <v>33</v>
      </c>
      <c r="S8" s="191">
        <v>23</v>
      </c>
      <c r="T8" s="191">
        <v>27</v>
      </c>
      <c r="U8" s="191">
        <v>20</v>
      </c>
      <c r="V8" s="191">
        <v>26</v>
      </c>
      <c r="W8" s="191">
        <v>25</v>
      </c>
      <c r="X8" s="191">
        <v>29</v>
      </c>
      <c r="Y8" s="191">
        <v>29</v>
      </c>
      <c r="Z8" s="191">
        <v>24</v>
      </c>
      <c r="AA8" s="191">
        <v>37</v>
      </c>
      <c r="AB8" s="180">
        <v>30</v>
      </c>
      <c r="AC8" s="180">
        <v>34</v>
      </c>
      <c r="AD8" s="180">
        <v>24</v>
      </c>
      <c r="AE8" s="180">
        <v>28</v>
      </c>
      <c r="AF8" s="180">
        <v>22</v>
      </c>
      <c r="AG8" s="180">
        <v>23</v>
      </c>
      <c r="AH8" s="180">
        <v>30</v>
      </c>
      <c r="AI8" s="180">
        <v>25</v>
      </c>
      <c r="AJ8" s="180">
        <v>30</v>
      </c>
      <c r="AK8" s="180">
        <v>39</v>
      </c>
      <c r="AL8" s="180">
        <v>31</v>
      </c>
      <c r="AM8" s="180">
        <v>38</v>
      </c>
      <c r="AN8" s="180">
        <v>36</v>
      </c>
      <c r="AO8" s="180">
        <v>31</v>
      </c>
      <c r="AP8" s="180">
        <v>31</v>
      </c>
      <c r="AQ8" s="180">
        <v>47</v>
      </c>
      <c r="AR8" s="180">
        <v>33</v>
      </c>
      <c r="AS8" s="180">
        <v>39</v>
      </c>
      <c r="AT8" s="180">
        <v>47</v>
      </c>
      <c r="AU8" s="180">
        <v>39</v>
      </c>
      <c r="AV8" s="180">
        <v>25</v>
      </c>
      <c r="AW8" s="180">
        <v>44</v>
      </c>
      <c r="AX8" s="180">
        <v>38</v>
      </c>
      <c r="AY8" s="180">
        <v>70</v>
      </c>
      <c r="AZ8" s="180">
        <v>43</v>
      </c>
      <c r="BA8" s="180">
        <v>42</v>
      </c>
      <c r="BB8" s="180">
        <v>51</v>
      </c>
      <c r="BC8" s="180">
        <v>40</v>
      </c>
      <c r="BD8" s="180">
        <v>56</v>
      </c>
      <c r="BE8" s="180">
        <v>37</v>
      </c>
      <c r="BF8" s="180">
        <v>61</v>
      </c>
      <c r="BG8" s="180">
        <v>41</v>
      </c>
      <c r="BH8" s="180">
        <v>53</v>
      </c>
      <c r="BI8" s="180">
        <v>45</v>
      </c>
      <c r="BJ8" s="180">
        <v>41</v>
      </c>
      <c r="BK8" s="180">
        <v>69</v>
      </c>
      <c r="BL8" s="180">
        <v>64</v>
      </c>
      <c r="BM8" s="180">
        <v>48</v>
      </c>
      <c r="BN8" s="180">
        <v>49</v>
      </c>
      <c r="BO8" s="180">
        <v>46</v>
      </c>
      <c r="BP8" s="180">
        <v>42</v>
      </c>
      <c r="BQ8" s="180">
        <v>31</v>
      </c>
      <c r="BR8" s="180">
        <v>68</v>
      </c>
      <c r="BS8" s="180">
        <v>65</v>
      </c>
      <c r="BT8" s="180">
        <v>49</v>
      </c>
      <c r="BU8" s="180">
        <v>50</v>
      </c>
      <c r="BV8" s="180">
        <v>47</v>
      </c>
      <c r="BW8" s="180">
        <v>81</v>
      </c>
      <c r="BX8" s="180">
        <v>60</v>
      </c>
      <c r="BY8" s="180">
        <v>54</v>
      </c>
      <c r="BZ8" s="180">
        <v>67</v>
      </c>
      <c r="CA8" s="180">
        <v>57</v>
      </c>
      <c r="CB8" s="180">
        <v>48</v>
      </c>
      <c r="CC8" s="180">
        <v>58</v>
      </c>
      <c r="CD8" s="180">
        <v>61</v>
      </c>
      <c r="CE8" s="180">
        <v>59</v>
      </c>
      <c r="CF8" s="180">
        <v>76</v>
      </c>
      <c r="CG8" s="180">
        <v>63</v>
      </c>
      <c r="CH8" s="180">
        <v>71</v>
      </c>
      <c r="CI8" s="180">
        <v>121</v>
      </c>
      <c r="CJ8" s="180">
        <v>93</v>
      </c>
      <c r="CK8" s="180">
        <v>51</v>
      </c>
      <c r="CL8" s="180">
        <v>3</v>
      </c>
      <c r="CM8" s="180">
        <v>13</v>
      </c>
      <c r="CN8" s="180">
        <v>40</v>
      </c>
      <c r="CO8" s="180">
        <v>35</v>
      </c>
      <c r="CP8" s="180">
        <v>41</v>
      </c>
      <c r="CQ8" s="180">
        <v>41</v>
      </c>
      <c r="CR8" s="180">
        <v>48</v>
      </c>
      <c r="CS8" s="180">
        <v>47</v>
      </c>
      <c r="CT8" s="180">
        <v>49</v>
      </c>
      <c r="CU8" s="180">
        <v>96</v>
      </c>
      <c r="CV8" s="180">
        <v>67</v>
      </c>
      <c r="CW8" s="180">
        <v>48</v>
      </c>
      <c r="CX8" s="180">
        <v>81</v>
      </c>
      <c r="CY8" s="180">
        <v>53</v>
      </c>
      <c r="CZ8" s="180">
        <v>58</v>
      </c>
      <c r="DA8" s="180">
        <v>50</v>
      </c>
      <c r="DB8" s="180">
        <v>62</v>
      </c>
      <c r="DC8" s="180">
        <v>61</v>
      </c>
      <c r="DD8" s="180">
        <v>54</v>
      </c>
      <c r="DE8" s="180">
        <v>64</v>
      </c>
      <c r="DF8" s="180">
        <v>76</v>
      </c>
      <c r="DG8" s="180">
        <v>112</v>
      </c>
      <c r="DH8" s="180">
        <v>78</v>
      </c>
      <c r="DI8" s="180">
        <v>61</v>
      </c>
      <c r="DJ8" s="180">
        <v>66</v>
      </c>
      <c r="DK8" s="180">
        <v>70</v>
      </c>
      <c r="DL8" s="180">
        <v>89</v>
      </c>
      <c r="DM8" s="180">
        <v>87</v>
      </c>
      <c r="DN8" s="180">
        <v>73</v>
      </c>
      <c r="DO8" s="180">
        <v>76</v>
      </c>
      <c r="DP8" s="180">
        <v>75</v>
      </c>
      <c r="DQ8" s="180">
        <v>88</v>
      </c>
      <c r="DR8" s="180">
        <v>83</v>
      </c>
      <c r="DS8" s="180">
        <v>134</v>
      </c>
      <c r="DT8" s="180">
        <v>101</v>
      </c>
      <c r="DU8" s="180">
        <v>83</v>
      </c>
      <c r="DV8" s="312">
        <f>SUM(DH8:DI8)</f>
        <v>139</v>
      </c>
      <c r="DW8" s="312">
        <f>SUM(DT8:DU8)</f>
        <v>184</v>
      </c>
      <c r="DX8" s="180">
        <f t="shared" ref="DX8:DX30" si="0">SUM(CJ8:CU8)</f>
        <v>557</v>
      </c>
      <c r="DY8" s="180">
        <f t="shared" ref="DY8:DY30" si="1">SUM(CV8:DG8)</f>
        <v>786</v>
      </c>
      <c r="DZ8" s="180">
        <f>SUM(DH8:DS8)</f>
        <v>980</v>
      </c>
      <c r="EA8" s="181"/>
      <c r="EB8" s="264"/>
      <c r="EC8" s="264"/>
      <c r="ED8" s="264"/>
      <c r="EE8" s="264"/>
      <c r="EF8" s="264"/>
      <c r="EG8" s="264"/>
      <c r="EH8" s="264"/>
      <c r="EI8" s="264"/>
      <c r="EJ8" s="264"/>
      <c r="EK8" s="264"/>
      <c r="EL8" s="264"/>
      <c r="EM8" s="264"/>
      <c r="EN8" s="264"/>
    </row>
    <row r="9" spans="1:144" ht="12.75">
      <c r="A9" s="194" t="str">
        <f>IF(I!$A$1=1,B9,C9)</f>
        <v>у тому числі:</v>
      </c>
      <c r="B9" s="194" t="s">
        <v>4</v>
      </c>
      <c r="C9" s="194" t="s">
        <v>197</v>
      </c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180"/>
      <c r="AO9" s="180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0"/>
      <c r="BF9" s="180"/>
      <c r="BG9" s="180"/>
      <c r="BH9" s="180"/>
      <c r="BI9" s="180"/>
      <c r="BJ9" s="180"/>
      <c r="BK9" s="180"/>
      <c r="BL9" s="180"/>
      <c r="BM9" s="180"/>
      <c r="BN9" s="180"/>
      <c r="BO9" s="180"/>
      <c r="BP9" s="180"/>
      <c r="BQ9" s="180"/>
      <c r="BR9" s="180"/>
      <c r="BS9" s="180"/>
      <c r="BT9" s="180"/>
      <c r="BU9" s="180"/>
      <c r="BV9" s="180"/>
      <c r="BW9" s="180"/>
      <c r="BX9" s="180"/>
      <c r="BY9" s="180"/>
      <c r="BZ9" s="180"/>
      <c r="CA9" s="180"/>
      <c r="CB9" s="180"/>
      <c r="CC9" s="180"/>
      <c r="CD9" s="180"/>
      <c r="CE9" s="180"/>
      <c r="CF9" s="180"/>
      <c r="CG9" s="180"/>
      <c r="CH9" s="180"/>
      <c r="CI9" s="180"/>
      <c r="CJ9" s="180"/>
      <c r="CK9" s="180"/>
      <c r="CL9" s="180"/>
      <c r="CM9" s="180"/>
      <c r="CN9" s="180"/>
      <c r="CO9" s="180"/>
      <c r="CP9" s="180"/>
      <c r="CQ9" s="180"/>
      <c r="CR9" s="180"/>
      <c r="CS9" s="180"/>
      <c r="CT9" s="180"/>
      <c r="CU9" s="180"/>
      <c r="CV9" s="180"/>
      <c r="CW9" s="180"/>
      <c r="CX9" s="180"/>
      <c r="CY9" s="180"/>
      <c r="CZ9" s="180"/>
      <c r="DA9" s="180"/>
      <c r="DB9" s="180"/>
      <c r="DC9" s="180"/>
      <c r="DD9" s="180"/>
      <c r="DE9" s="180"/>
      <c r="DF9" s="180"/>
      <c r="DG9" s="180"/>
      <c r="DH9" s="180"/>
      <c r="DI9" s="180"/>
      <c r="DJ9" s="180"/>
      <c r="DK9" s="180"/>
      <c r="DL9" s="180"/>
      <c r="DM9" s="180"/>
      <c r="DN9" s="180"/>
      <c r="DO9" s="180"/>
      <c r="DP9" s="180"/>
      <c r="DQ9" s="180"/>
      <c r="DR9" s="180"/>
      <c r="DS9" s="180"/>
      <c r="DT9" s="180"/>
      <c r="DU9" s="180"/>
      <c r="DV9" s="312"/>
      <c r="DW9" s="312"/>
      <c r="DX9" s="180"/>
      <c r="DY9" s="180"/>
      <c r="DZ9" s="180"/>
      <c r="EA9" s="181"/>
      <c r="EB9" s="264"/>
      <c r="EC9" s="264"/>
      <c r="ED9" s="264"/>
      <c r="EE9" s="264"/>
      <c r="EF9" s="264"/>
      <c r="EG9" s="264"/>
      <c r="EH9" s="264"/>
      <c r="EI9" s="264"/>
      <c r="EJ9" s="264"/>
      <c r="EK9" s="264"/>
      <c r="EL9" s="264"/>
      <c r="EM9" s="264"/>
      <c r="EN9" s="264"/>
    </row>
    <row r="10" spans="1:144" s="187" customFormat="1" ht="12.75">
      <c r="A10" s="260" t="str">
        <f>IF(I!$A$1=1,B10,C10)</f>
        <v>Сполучені Штати Америки</v>
      </c>
      <c r="B10" s="320" t="s">
        <v>107</v>
      </c>
      <c r="C10" s="320" t="s">
        <v>198</v>
      </c>
      <c r="D10" s="192">
        <v>1.0466551807520901</v>
      </c>
      <c r="E10" s="192">
        <v>0.61370917735170705</v>
      </c>
      <c r="F10" s="192">
        <v>1.6150127509240999</v>
      </c>
      <c r="G10" s="192">
        <v>0.61445916505244202</v>
      </c>
      <c r="H10" s="192">
        <v>0.75700452746694802</v>
      </c>
      <c r="I10" s="192">
        <v>1.8086814210573801</v>
      </c>
      <c r="J10" s="192">
        <v>1.6661747521902399</v>
      </c>
      <c r="K10" s="192">
        <v>0.72910583116442995</v>
      </c>
      <c r="L10" s="192">
        <v>1.68974985527125</v>
      </c>
      <c r="M10" s="192">
        <v>1.1435770000000001</v>
      </c>
      <c r="N10" s="192">
        <v>1.10143080325881</v>
      </c>
      <c r="O10" s="192">
        <v>0.92089900094619603</v>
      </c>
      <c r="P10" s="186">
        <v>0.59401651441303005</v>
      </c>
      <c r="Q10" s="186">
        <v>1.3034397967362199</v>
      </c>
      <c r="R10" s="186">
        <v>0.94993953907211404</v>
      </c>
      <c r="S10" s="186">
        <v>1.5631300716498999</v>
      </c>
      <c r="T10" s="186">
        <v>3.0298559558370899</v>
      </c>
      <c r="U10" s="186">
        <v>0.96030651745292095</v>
      </c>
      <c r="V10" s="186">
        <v>1.1324927955320401</v>
      </c>
      <c r="W10" s="186">
        <v>2.2776317789406999</v>
      </c>
      <c r="X10" s="186">
        <v>2.42347442123797</v>
      </c>
      <c r="Y10" s="186">
        <v>1.47391035602749</v>
      </c>
      <c r="Z10" s="186">
        <v>1.54942633611283</v>
      </c>
      <c r="AA10" s="186">
        <v>3.6164942313414499</v>
      </c>
      <c r="AB10" s="186">
        <v>2.5012304079280399</v>
      </c>
      <c r="AC10" s="186">
        <v>3.3772369193865499</v>
      </c>
      <c r="AD10" s="186">
        <v>1.5372674237245501</v>
      </c>
      <c r="AE10" s="186">
        <v>2.0563477914333901</v>
      </c>
      <c r="AF10" s="186">
        <v>1.8688043605340701</v>
      </c>
      <c r="AG10" s="186">
        <v>2.5358131254638101</v>
      </c>
      <c r="AH10" s="186">
        <v>1.54950180479497</v>
      </c>
      <c r="AI10" s="186">
        <v>1.36169514495267</v>
      </c>
      <c r="AJ10" s="186">
        <v>1.36676172402374</v>
      </c>
      <c r="AK10" s="186">
        <v>4.4699812975249902</v>
      </c>
      <c r="AL10" s="186">
        <v>2.5936054725015301</v>
      </c>
      <c r="AM10" s="186">
        <v>2.6488038254220698</v>
      </c>
      <c r="AN10" s="186">
        <v>2.0408161071853099</v>
      </c>
      <c r="AO10" s="186">
        <v>1.6804867619427</v>
      </c>
      <c r="AP10" s="186">
        <v>2.87386566348217</v>
      </c>
      <c r="AQ10" s="186">
        <v>3.3133714662039799</v>
      </c>
      <c r="AR10" s="186">
        <v>2.2522464483876998</v>
      </c>
      <c r="AS10" s="186">
        <v>2.9959628203073398</v>
      </c>
      <c r="AT10" s="186">
        <v>1.8965928273677899</v>
      </c>
      <c r="AU10" s="186">
        <v>3.2964637926468798</v>
      </c>
      <c r="AV10" s="186">
        <v>1.7827176818734201</v>
      </c>
      <c r="AW10" s="186">
        <v>4.0407430214756701</v>
      </c>
      <c r="AX10" s="186">
        <v>5.5426969442293803</v>
      </c>
      <c r="AY10" s="186">
        <v>4.7981150334220697</v>
      </c>
      <c r="AZ10" s="186">
        <v>2.07303534060883</v>
      </c>
      <c r="BA10" s="186">
        <v>4.4664259928308603</v>
      </c>
      <c r="BB10" s="186">
        <v>2.4154885719722201</v>
      </c>
      <c r="BC10" s="186">
        <v>1.71622653612131</v>
      </c>
      <c r="BD10" s="186">
        <v>3.7497042996569498</v>
      </c>
      <c r="BE10" s="186">
        <v>2.6564598047880099</v>
      </c>
      <c r="BF10" s="186">
        <v>10.0681992165939</v>
      </c>
      <c r="BG10" s="186">
        <v>4.6099972471320596</v>
      </c>
      <c r="BH10" s="186">
        <v>3.3167731777851399</v>
      </c>
      <c r="BI10" s="186">
        <v>4.5186862426968597</v>
      </c>
      <c r="BJ10" s="186">
        <v>4.5624205566651304</v>
      </c>
      <c r="BK10" s="186">
        <v>4.7577223221119196</v>
      </c>
      <c r="BL10" s="186">
        <v>4.39802334487013</v>
      </c>
      <c r="BM10" s="186">
        <v>2.2985306946930399</v>
      </c>
      <c r="BN10" s="186">
        <v>1.9197103734394501</v>
      </c>
      <c r="BO10" s="186">
        <v>2.1496995621427799</v>
      </c>
      <c r="BP10" s="186">
        <v>6.43177418793183</v>
      </c>
      <c r="BQ10" s="186">
        <v>3.4320791937807198</v>
      </c>
      <c r="BR10" s="186">
        <v>7.4328969837206396</v>
      </c>
      <c r="BS10" s="186">
        <v>3.8120358609823501</v>
      </c>
      <c r="BT10" s="186">
        <v>3.41220702446032</v>
      </c>
      <c r="BU10" s="186">
        <v>3.4027741770652198</v>
      </c>
      <c r="BV10" s="186">
        <v>2.5451189055064098</v>
      </c>
      <c r="BW10" s="186">
        <v>4.8802517280140103</v>
      </c>
      <c r="BX10" s="186">
        <v>4.2696434518971396</v>
      </c>
      <c r="BY10" s="186">
        <v>5.2844251175670198</v>
      </c>
      <c r="BZ10" s="186">
        <v>4.1969991926180201</v>
      </c>
      <c r="CA10" s="186">
        <v>4.5082337106943404</v>
      </c>
      <c r="CB10" s="186">
        <v>4.4031869165381003</v>
      </c>
      <c r="CC10" s="186">
        <v>5.5624264017462597</v>
      </c>
      <c r="CD10" s="186">
        <v>4.51978152379119</v>
      </c>
      <c r="CE10" s="186">
        <v>3.95901078188911</v>
      </c>
      <c r="CF10" s="186">
        <v>5.3395104543790399</v>
      </c>
      <c r="CG10" s="186">
        <v>5.2955700446291099</v>
      </c>
      <c r="CH10" s="186">
        <v>6.4989735978397896</v>
      </c>
      <c r="CI10" s="186">
        <v>10.877578084314401</v>
      </c>
      <c r="CJ10" s="186">
        <v>8.1103315724874605</v>
      </c>
      <c r="CK10" s="186">
        <v>3.63157643310335</v>
      </c>
      <c r="CL10" s="186">
        <v>0</v>
      </c>
      <c r="CM10" s="186">
        <v>1.0274824199999999</v>
      </c>
      <c r="CN10" s="186">
        <v>1.37895214</v>
      </c>
      <c r="CO10" s="186">
        <v>1.0568217200000001</v>
      </c>
      <c r="CP10" s="186">
        <v>1.8719752637009801</v>
      </c>
      <c r="CQ10" s="186">
        <v>2.0791787648502198</v>
      </c>
      <c r="CR10" s="186">
        <v>3.2057647121866402</v>
      </c>
      <c r="CS10" s="186">
        <v>3.5015168501015999</v>
      </c>
      <c r="CT10" s="186">
        <v>3.6002044083775502</v>
      </c>
      <c r="CU10" s="186">
        <v>16.101690613635501</v>
      </c>
      <c r="CV10" s="186">
        <v>10.563014533581001</v>
      </c>
      <c r="CW10" s="186">
        <v>6.2576732694692403</v>
      </c>
      <c r="CX10" s="186">
        <v>7.7475865667060404</v>
      </c>
      <c r="CY10" s="186">
        <v>3.6783987643923299</v>
      </c>
      <c r="CZ10" s="186">
        <v>4.0380095439489097</v>
      </c>
      <c r="DA10" s="186">
        <v>5.8660908514226104</v>
      </c>
      <c r="DB10" s="186">
        <v>6.06061867382257</v>
      </c>
      <c r="DC10" s="186">
        <v>7.84076561681914</v>
      </c>
      <c r="DD10" s="186">
        <v>7.5798117631596096</v>
      </c>
      <c r="DE10" s="186">
        <v>6.1490985451512996</v>
      </c>
      <c r="DF10" s="186">
        <v>9.1896314713137492</v>
      </c>
      <c r="DG10" s="186">
        <v>10.557394776651201</v>
      </c>
      <c r="DH10" s="186">
        <v>10.8300653769071</v>
      </c>
      <c r="DI10" s="186">
        <v>7.3101966433669396</v>
      </c>
      <c r="DJ10" s="186">
        <v>8.5273837499093297</v>
      </c>
      <c r="DK10" s="186">
        <v>5.8671481646776504</v>
      </c>
      <c r="DL10" s="186">
        <v>11.7119536420121</v>
      </c>
      <c r="DM10" s="186">
        <v>9.8202824790409604</v>
      </c>
      <c r="DN10" s="186">
        <v>10.746743643630801</v>
      </c>
      <c r="DO10" s="186">
        <v>12.886561956998101</v>
      </c>
      <c r="DP10" s="186">
        <v>6.27285024572239</v>
      </c>
      <c r="DQ10" s="186">
        <v>9.0613415455478208</v>
      </c>
      <c r="DR10" s="186">
        <v>10.933417910931601</v>
      </c>
      <c r="DS10" s="186">
        <v>13.162678070441199</v>
      </c>
      <c r="DT10" s="186">
        <v>14.2723304150625</v>
      </c>
      <c r="DU10" s="186">
        <v>10.694952957116501</v>
      </c>
      <c r="DV10" s="313">
        <f>SUM(DH10:DI10)</f>
        <v>18.14026202027404</v>
      </c>
      <c r="DW10" s="313">
        <f>SUM(DT10:DU10)</f>
        <v>24.967283372179001</v>
      </c>
      <c r="DX10" s="186">
        <f t="shared" si="0"/>
        <v>45.565494898443298</v>
      </c>
      <c r="DY10" s="186">
        <f t="shared" si="1"/>
        <v>85.528094376437707</v>
      </c>
      <c r="DZ10" s="186">
        <f>SUM(DH10:DS10)</f>
        <v>117.130623429186</v>
      </c>
      <c r="EB10" s="264"/>
      <c r="EC10" s="264"/>
      <c r="ED10" s="264"/>
      <c r="EE10" s="264"/>
      <c r="EF10" s="264"/>
      <c r="EG10" s="264"/>
      <c r="EH10" s="264"/>
      <c r="EI10" s="264"/>
      <c r="EJ10" s="264"/>
      <c r="EK10" s="264"/>
      <c r="EL10" s="264"/>
      <c r="EM10" s="264"/>
      <c r="EN10" s="264"/>
    </row>
    <row r="11" spans="1:144" ht="12.75">
      <c r="A11" s="260" t="str">
        <f>IF(I!$A$1=1,B11,C11)</f>
        <v>Ірландія</v>
      </c>
      <c r="B11" s="320" t="s">
        <v>120</v>
      </c>
      <c r="C11" s="320" t="s">
        <v>211</v>
      </c>
      <c r="D11" s="192">
        <v>0.89476507049873699</v>
      </c>
      <c r="E11" s="192">
        <v>2.1651026411763699</v>
      </c>
      <c r="F11" s="192">
        <v>0.20990373864466599</v>
      </c>
      <c r="G11" s="192">
        <v>0.30289994627911299</v>
      </c>
      <c r="H11" s="192">
        <v>0.63391419774746505</v>
      </c>
      <c r="I11" s="192">
        <v>0.34755355462811499</v>
      </c>
      <c r="J11" s="192">
        <v>1.3914334999332101</v>
      </c>
      <c r="K11" s="192">
        <v>2.3255376546448101</v>
      </c>
      <c r="L11" s="192">
        <v>0.73451219981447002</v>
      </c>
      <c r="M11" s="192">
        <v>0.98126599999999997</v>
      </c>
      <c r="N11" s="192">
        <v>2.2235900900223302</v>
      </c>
      <c r="O11" s="192">
        <v>1.81595861433963</v>
      </c>
      <c r="P11" s="186">
        <v>2.2964645074445502</v>
      </c>
      <c r="Q11" s="186">
        <v>2.3094623144953799</v>
      </c>
      <c r="R11" s="186">
        <v>1.4236583837496499</v>
      </c>
      <c r="S11" s="186">
        <v>2.1565186829643199</v>
      </c>
      <c r="T11" s="186">
        <v>5.3913304995492304</v>
      </c>
      <c r="U11" s="186">
        <v>2.1932801052881299</v>
      </c>
      <c r="V11" s="186">
        <v>1.7380273477311201</v>
      </c>
      <c r="W11" s="186">
        <v>1.67113680764877</v>
      </c>
      <c r="X11" s="186">
        <v>1.02227497379426</v>
      </c>
      <c r="Y11" s="186">
        <v>2.8474600902230098</v>
      </c>
      <c r="Z11" s="186">
        <v>1.4237901654751099</v>
      </c>
      <c r="AA11" s="186">
        <v>2.3758439141104599</v>
      </c>
      <c r="AB11" s="186">
        <v>3.2498778987519001</v>
      </c>
      <c r="AC11" s="186">
        <v>3.5348555087245299</v>
      </c>
      <c r="AD11" s="186">
        <v>1.37326225623458</v>
      </c>
      <c r="AE11" s="186">
        <v>1.2288155895876001</v>
      </c>
      <c r="AF11" s="186">
        <v>1.68940298304512</v>
      </c>
      <c r="AG11" s="186">
        <v>2.2645569231446601</v>
      </c>
      <c r="AH11" s="186">
        <v>3.6091608724721702</v>
      </c>
      <c r="AI11" s="186">
        <v>1.55852928253658</v>
      </c>
      <c r="AJ11" s="186">
        <v>2.04947108477071</v>
      </c>
      <c r="AK11" s="186">
        <v>4.5932337151820697</v>
      </c>
      <c r="AL11" s="186">
        <v>3.5477248639035501</v>
      </c>
      <c r="AM11" s="186">
        <v>4.4652546271552396</v>
      </c>
      <c r="AN11" s="186">
        <v>4.0781342533013101</v>
      </c>
      <c r="AO11" s="186">
        <v>3.2191562368543298</v>
      </c>
      <c r="AP11" s="186">
        <v>2.4912549881810802</v>
      </c>
      <c r="AQ11" s="186">
        <v>3.5278192652814102</v>
      </c>
      <c r="AR11" s="186">
        <v>6.1447082161270803</v>
      </c>
      <c r="AS11" s="186">
        <v>2.3410110081928202</v>
      </c>
      <c r="AT11" s="186">
        <v>3.1491273590012798</v>
      </c>
      <c r="AU11" s="186">
        <v>2.6232950730368101</v>
      </c>
      <c r="AV11" s="186">
        <v>2.2514771669053499</v>
      </c>
      <c r="AW11" s="186">
        <v>7.6116525419393</v>
      </c>
      <c r="AX11" s="186">
        <v>5.31987750259053</v>
      </c>
      <c r="AY11" s="186">
        <v>10.736014831817601</v>
      </c>
      <c r="AZ11" s="186">
        <v>6.5291083835042398</v>
      </c>
      <c r="BA11" s="186">
        <v>2.6092667589330101</v>
      </c>
      <c r="BB11" s="186">
        <v>4.7904940303275296</v>
      </c>
      <c r="BC11" s="186">
        <v>7.7368009533619899</v>
      </c>
      <c r="BD11" s="186">
        <v>3.3767298969252901</v>
      </c>
      <c r="BE11" s="186">
        <v>3.2654891090799398</v>
      </c>
      <c r="BF11" s="186">
        <v>13.1555216436825</v>
      </c>
      <c r="BG11" s="186">
        <v>3.2325770983244699</v>
      </c>
      <c r="BH11" s="186">
        <v>6.77342431959217</v>
      </c>
      <c r="BI11" s="186">
        <v>5.6387723869336801</v>
      </c>
      <c r="BJ11" s="186">
        <v>4.8308911778398702</v>
      </c>
      <c r="BK11" s="186">
        <v>10.8728808615218</v>
      </c>
      <c r="BL11" s="186">
        <v>10.519732555523101</v>
      </c>
      <c r="BM11" s="186">
        <v>9.3302548493845308</v>
      </c>
      <c r="BN11" s="186">
        <v>4.6641624101066297</v>
      </c>
      <c r="BO11" s="186">
        <v>5.7020397129016898</v>
      </c>
      <c r="BP11" s="186">
        <v>3.8156888309488299</v>
      </c>
      <c r="BQ11" s="186">
        <v>5.6622545900852499</v>
      </c>
      <c r="BR11" s="186">
        <v>11.107360779415099</v>
      </c>
      <c r="BS11" s="186">
        <v>6.7870469629297396</v>
      </c>
      <c r="BT11" s="186">
        <v>7.37573693068365</v>
      </c>
      <c r="BU11" s="186">
        <v>8.0350527718503493</v>
      </c>
      <c r="BV11" s="186">
        <v>6.8982282464377898</v>
      </c>
      <c r="BW11" s="186">
        <v>10.0112809626541</v>
      </c>
      <c r="BX11" s="186">
        <v>9.4627579775955404</v>
      </c>
      <c r="BY11" s="186">
        <v>7.4800111035877404</v>
      </c>
      <c r="BZ11" s="186">
        <v>8.5600581664944908</v>
      </c>
      <c r="CA11" s="186">
        <v>5.8270546856968597</v>
      </c>
      <c r="CB11" s="186">
        <v>4.8920473001043296</v>
      </c>
      <c r="CC11" s="186">
        <v>16.535237326796398</v>
      </c>
      <c r="CD11" s="186">
        <v>10.376939867477001</v>
      </c>
      <c r="CE11" s="186">
        <v>6.5494060245959496</v>
      </c>
      <c r="CF11" s="186">
        <v>8.7023321797814805</v>
      </c>
      <c r="CG11" s="186">
        <v>9.0001927102672497</v>
      </c>
      <c r="CH11" s="186">
        <v>6.7622422310422996</v>
      </c>
      <c r="CI11" s="186">
        <v>16.400860105627299</v>
      </c>
      <c r="CJ11" s="186">
        <v>15.943065820085099</v>
      </c>
      <c r="CK11" s="186">
        <v>7.8730180492543003</v>
      </c>
      <c r="CL11" s="186">
        <v>0.64126234000000004</v>
      </c>
      <c r="CM11" s="186">
        <v>0.96341743024662496</v>
      </c>
      <c r="CN11" s="186">
        <v>5.5248001384709999</v>
      </c>
      <c r="CO11" s="186">
        <v>3.8665561972989102</v>
      </c>
      <c r="CP11" s="186">
        <v>1.1430812689813901</v>
      </c>
      <c r="CQ11" s="186">
        <v>1.48066635410203</v>
      </c>
      <c r="CR11" s="186">
        <v>7.0411387228116302</v>
      </c>
      <c r="CS11" s="186">
        <v>3.2463890514182498</v>
      </c>
      <c r="CT11" s="186">
        <v>5.0975879826999702</v>
      </c>
      <c r="CU11" s="186">
        <v>6.6172225985014297</v>
      </c>
      <c r="CV11" s="186">
        <v>3.1336185926362101</v>
      </c>
      <c r="CW11" s="186">
        <v>2.4045443060391301</v>
      </c>
      <c r="CX11" s="186">
        <v>23.010494548946401</v>
      </c>
      <c r="CY11" s="186">
        <v>3.4314017304546098</v>
      </c>
      <c r="CZ11" s="186">
        <v>4.0997582623037196</v>
      </c>
      <c r="DA11" s="186">
        <v>5.8939755405342398</v>
      </c>
      <c r="DB11" s="186">
        <v>4.8188695635735197</v>
      </c>
      <c r="DC11" s="186">
        <v>2.4248633957363501</v>
      </c>
      <c r="DD11" s="186">
        <v>4.0004550710434499</v>
      </c>
      <c r="DE11" s="186">
        <v>3.5726843120003</v>
      </c>
      <c r="DF11" s="186">
        <v>6.4726708161620303</v>
      </c>
      <c r="DG11" s="186">
        <v>12.8774024888324</v>
      </c>
      <c r="DH11" s="186">
        <v>8.4558890586642796</v>
      </c>
      <c r="DI11" s="186">
        <v>7.0662214121322799</v>
      </c>
      <c r="DJ11" s="186">
        <v>3.99805999849983</v>
      </c>
      <c r="DK11" s="186">
        <v>8.3379343588814692</v>
      </c>
      <c r="DL11" s="186">
        <v>12.7902909519005</v>
      </c>
      <c r="DM11" s="186">
        <v>22.275454571315201</v>
      </c>
      <c r="DN11" s="186">
        <v>8.8616394763462107</v>
      </c>
      <c r="DO11" s="186">
        <v>6.4075264959272502</v>
      </c>
      <c r="DP11" s="186">
        <v>11.413737908601201</v>
      </c>
      <c r="DQ11" s="186">
        <v>8.4467596632307398</v>
      </c>
      <c r="DR11" s="186">
        <v>7.6650072122912603</v>
      </c>
      <c r="DS11" s="186">
        <v>23.7194606105129</v>
      </c>
      <c r="DT11" s="186">
        <v>11.976139433722</v>
      </c>
      <c r="DU11" s="186">
        <v>8.6994638017888892</v>
      </c>
      <c r="DV11" s="313">
        <f t="shared" ref="DV11:DV30" si="2">SUM(DH11:DI11)</f>
        <v>15.522110470796559</v>
      </c>
      <c r="DW11" s="313">
        <f t="shared" ref="DW11:DW30" si="3">SUM(DT11:DU11)</f>
        <v>20.675603235510891</v>
      </c>
      <c r="DX11" s="186">
        <f t="shared" si="0"/>
        <v>59.438205953870636</v>
      </c>
      <c r="DY11" s="186">
        <f t="shared" si="1"/>
        <v>76.140738628262355</v>
      </c>
      <c r="DZ11" s="186">
        <f t="shared" ref="DZ11:DZ30" si="4">SUM(DH11:DS11)</f>
        <v>129.43798171830312</v>
      </c>
      <c r="EA11" s="181"/>
      <c r="EB11" s="264"/>
      <c r="EC11" s="264"/>
      <c r="ED11" s="264"/>
      <c r="EE11" s="264"/>
      <c r="EF11" s="264"/>
      <c r="EG11" s="264"/>
      <c r="EH11" s="264"/>
      <c r="EI11" s="264"/>
      <c r="EJ11" s="264"/>
      <c r="EK11" s="264"/>
      <c r="EL11" s="264"/>
      <c r="EM11" s="264"/>
      <c r="EN11" s="264"/>
    </row>
    <row r="12" spans="1:144" s="188" customFormat="1" ht="12.75">
      <c r="A12" s="260" t="str">
        <f>IF(I!$A$1=1,B12,C12)</f>
        <v>Німеччина</v>
      </c>
      <c r="B12" s="320" t="s">
        <v>113</v>
      </c>
      <c r="C12" s="320" t="s">
        <v>204</v>
      </c>
      <c r="D12" s="192">
        <v>0.93204446301938204</v>
      </c>
      <c r="E12" s="192">
        <v>3.5394035495558298</v>
      </c>
      <c r="F12" s="192">
        <v>0.89775775590972795</v>
      </c>
      <c r="G12" s="192">
        <v>1.0341139226541001</v>
      </c>
      <c r="H12" s="192">
        <v>1.42354161147629</v>
      </c>
      <c r="I12" s="192">
        <v>3.12565144087141</v>
      </c>
      <c r="J12" s="192">
        <v>2.10707326450212</v>
      </c>
      <c r="K12" s="192">
        <v>3.3007905286237502</v>
      </c>
      <c r="L12" s="192">
        <v>1.05511435066338</v>
      </c>
      <c r="M12" s="192">
        <v>2.07816791066602</v>
      </c>
      <c r="N12" s="192">
        <v>1.0878513686636999</v>
      </c>
      <c r="O12" s="192">
        <v>3.5055642886108398</v>
      </c>
      <c r="P12" s="186">
        <v>0.78400889927708395</v>
      </c>
      <c r="Q12" s="186">
        <v>2.2821774959616099</v>
      </c>
      <c r="R12" s="186">
        <v>1.1484326619482701</v>
      </c>
      <c r="S12" s="186">
        <v>1.09572022398983</v>
      </c>
      <c r="T12" s="186">
        <v>1.70426492033863</v>
      </c>
      <c r="U12" s="186">
        <v>1.3272379776736001</v>
      </c>
      <c r="V12" s="186">
        <v>1.3485370224526501</v>
      </c>
      <c r="W12" s="186">
        <v>3.2711600523013402</v>
      </c>
      <c r="X12" s="186">
        <v>5.6519480137425999</v>
      </c>
      <c r="Y12" s="186">
        <v>2.6319383214935299</v>
      </c>
      <c r="Z12" s="186">
        <v>2.7172059282972301</v>
      </c>
      <c r="AA12" s="186">
        <v>1.72404063247831</v>
      </c>
      <c r="AB12" s="186">
        <v>2.2780596728800599</v>
      </c>
      <c r="AC12" s="186">
        <v>1.3596962317236201</v>
      </c>
      <c r="AD12" s="186">
        <v>1.8045812669291701</v>
      </c>
      <c r="AE12" s="186">
        <v>1.6594233165627299</v>
      </c>
      <c r="AF12" s="186">
        <v>1.76222379299614</v>
      </c>
      <c r="AG12" s="186">
        <v>5.4297752632176399</v>
      </c>
      <c r="AH12" s="186">
        <v>3.5227190373911301</v>
      </c>
      <c r="AI12" s="186">
        <v>2.8523170066141401</v>
      </c>
      <c r="AJ12" s="186">
        <v>4.0565885094900596</v>
      </c>
      <c r="AK12" s="186">
        <v>4.1852483643541998</v>
      </c>
      <c r="AL12" s="186">
        <v>5.5151918198771597</v>
      </c>
      <c r="AM12" s="186">
        <v>4.2471807166116902</v>
      </c>
      <c r="AN12" s="186">
        <v>1.90735716414613</v>
      </c>
      <c r="AO12" s="186">
        <v>4.4388427595900897</v>
      </c>
      <c r="AP12" s="186">
        <v>2.73022229764215</v>
      </c>
      <c r="AQ12" s="186">
        <v>2.90210447861487</v>
      </c>
      <c r="AR12" s="186">
        <v>3.6088114590388498</v>
      </c>
      <c r="AS12" s="186">
        <v>3.4757731836346202</v>
      </c>
      <c r="AT12" s="186">
        <v>2.4852748076962099</v>
      </c>
      <c r="AU12" s="186">
        <v>1.94655255849035</v>
      </c>
      <c r="AV12" s="186">
        <v>1.68184924993713</v>
      </c>
      <c r="AW12" s="186">
        <v>2.6111489298355099</v>
      </c>
      <c r="AX12" s="186">
        <v>1.9059218880481701</v>
      </c>
      <c r="AY12" s="186">
        <v>8.6981507848055806</v>
      </c>
      <c r="AZ12" s="186">
        <v>2.3519442064725</v>
      </c>
      <c r="BA12" s="186">
        <v>4.1732143130199297</v>
      </c>
      <c r="BB12" s="186">
        <v>4.3032513620933504</v>
      </c>
      <c r="BC12" s="186">
        <v>5.0997313767824703</v>
      </c>
      <c r="BD12" s="186">
        <v>7.3487214568847099</v>
      </c>
      <c r="BE12" s="186">
        <v>3.7648602012218602</v>
      </c>
      <c r="BF12" s="186">
        <v>3.4538362687800199</v>
      </c>
      <c r="BG12" s="186">
        <v>3.7292477177316798</v>
      </c>
      <c r="BH12" s="186">
        <v>5.9815653678155902</v>
      </c>
      <c r="BI12" s="186">
        <v>5.5935166434042296</v>
      </c>
      <c r="BJ12" s="186">
        <v>3.10860486286869</v>
      </c>
      <c r="BK12" s="186">
        <v>5.8647753871811199</v>
      </c>
      <c r="BL12" s="186">
        <v>5.3468233102823604</v>
      </c>
      <c r="BM12" s="186">
        <v>3.8327476812050798</v>
      </c>
      <c r="BN12" s="186">
        <v>6.3608805270858904</v>
      </c>
      <c r="BO12" s="186">
        <v>5.4355649367758696</v>
      </c>
      <c r="BP12" s="186">
        <v>8.2896276967306797</v>
      </c>
      <c r="BQ12" s="186">
        <v>5.1645064883486</v>
      </c>
      <c r="BR12" s="186">
        <v>5.8837044633867599</v>
      </c>
      <c r="BS12" s="186">
        <v>5.6767467067347104</v>
      </c>
      <c r="BT12" s="186">
        <v>7.3110574760776501</v>
      </c>
      <c r="BU12" s="186">
        <v>5.33273020474339</v>
      </c>
      <c r="BV12" s="186">
        <v>6.3378142017901897</v>
      </c>
      <c r="BW12" s="186">
        <v>6.2155845598554196</v>
      </c>
      <c r="BX12" s="186">
        <v>3.5233972142055099</v>
      </c>
      <c r="BY12" s="186">
        <v>3.66346217974559</v>
      </c>
      <c r="BZ12" s="186">
        <v>6.50062842181456</v>
      </c>
      <c r="CA12" s="186">
        <v>6.3121877448599104</v>
      </c>
      <c r="CB12" s="186">
        <v>4.7338082234052301</v>
      </c>
      <c r="CC12" s="186">
        <v>6.1256619220321298</v>
      </c>
      <c r="CD12" s="186">
        <v>7.0674372024101499</v>
      </c>
      <c r="CE12" s="186">
        <v>5.8838563025663797</v>
      </c>
      <c r="CF12" s="186">
        <v>8.3611169509616907</v>
      </c>
      <c r="CG12" s="186">
        <v>7.8173892361884896</v>
      </c>
      <c r="CH12" s="186">
        <v>7.3435569899297501</v>
      </c>
      <c r="CI12" s="186">
        <v>15.249871457445501</v>
      </c>
      <c r="CJ12" s="186">
        <v>7.3100716782870299</v>
      </c>
      <c r="CK12" s="186">
        <v>5.1228297332808399</v>
      </c>
      <c r="CL12" s="186">
        <v>0.67384763488883503</v>
      </c>
      <c r="CM12" s="186">
        <v>1.1703397471766599</v>
      </c>
      <c r="CN12" s="186">
        <v>1.2148208002862599</v>
      </c>
      <c r="CO12" s="186">
        <v>2.82846675572068</v>
      </c>
      <c r="CP12" s="186">
        <v>5.2845148041279</v>
      </c>
      <c r="CQ12" s="186">
        <v>3.6300809015137498</v>
      </c>
      <c r="CR12" s="186">
        <v>2.6679193306886502</v>
      </c>
      <c r="CS12" s="186">
        <v>6.7490826722774404</v>
      </c>
      <c r="CT12" s="186">
        <v>7.4796307156366799</v>
      </c>
      <c r="CU12" s="186">
        <v>7.5811351272648597</v>
      </c>
      <c r="CV12" s="186">
        <v>4.2965013316838903</v>
      </c>
      <c r="CW12" s="186">
        <v>3.5523010827032802</v>
      </c>
      <c r="CX12" s="186">
        <v>3.8301768394223998</v>
      </c>
      <c r="CY12" s="186">
        <v>4.4515824019763199</v>
      </c>
      <c r="CZ12" s="186">
        <v>5.1063975636196002</v>
      </c>
      <c r="DA12" s="186">
        <v>5.4262899101717403</v>
      </c>
      <c r="DB12" s="186">
        <v>8.9479951141091405</v>
      </c>
      <c r="DC12" s="186">
        <v>11.24092874249</v>
      </c>
      <c r="DD12" s="186">
        <v>6.2338224506654303</v>
      </c>
      <c r="DE12" s="186">
        <v>5.8789021549483298</v>
      </c>
      <c r="DF12" s="186">
        <v>7.23768341574982</v>
      </c>
      <c r="DG12" s="186">
        <v>8.3248788440357195</v>
      </c>
      <c r="DH12" s="186">
        <v>11.5923521791002</v>
      </c>
      <c r="DI12" s="186">
        <v>4.9183935766881097</v>
      </c>
      <c r="DJ12" s="186">
        <v>7.5508141963952999</v>
      </c>
      <c r="DK12" s="186">
        <v>7.28451747280267</v>
      </c>
      <c r="DL12" s="186">
        <v>7.9806100527861101</v>
      </c>
      <c r="DM12" s="186">
        <v>6.6385096016854304</v>
      </c>
      <c r="DN12" s="186">
        <v>5.0751265708959599</v>
      </c>
      <c r="DO12" s="186">
        <v>7.5915310773617701</v>
      </c>
      <c r="DP12" s="186">
        <v>15.0768866118635</v>
      </c>
      <c r="DQ12" s="186">
        <v>5.9150573700641598</v>
      </c>
      <c r="DR12" s="186">
        <v>6.4959939759603396</v>
      </c>
      <c r="DS12" s="186">
        <v>13.710093883912</v>
      </c>
      <c r="DT12" s="186">
        <v>10.1244550216415</v>
      </c>
      <c r="DU12" s="186">
        <v>4.2571495228955198</v>
      </c>
      <c r="DV12" s="313">
        <f t="shared" si="2"/>
        <v>16.51074575578831</v>
      </c>
      <c r="DW12" s="313">
        <f t="shared" si="3"/>
        <v>14.381604544537019</v>
      </c>
      <c r="DX12" s="186">
        <f t="shared" si="0"/>
        <v>51.71273990114959</v>
      </c>
      <c r="DY12" s="186">
        <f t="shared" si="1"/>
        <v>74.527459851575671</v>
      </c>
      <c r="DZ12" s="186">
        <f t="shared" si="4"/>
        <v>99.829886569515551</v>
      </c>
      <c r="EB12" s="264"/>
      <c r="EC12" s="264"/>
      <c r="ED12" s="264"/>
      <c r="EE12" s="264"/>
      <c r="EF12" s="264"/>
      <c r="EG12" s="264"/>
      <c r="EH12" s="264"/>
      <c r="EI12" s="264"/>
      <c r="EJ12" s="264"/>
      <c r="EK12" s="264"/>
      <c r="EL12" s="264"/>
      <c r="EM12" s="264"/>
      <c r="EN12" s="264"/>
    </row>
    <row r="13" spans="1:144" s="188" customFormat="1" ht="38.25">
      <c r="A13" s="260" t="str">
        <f>IF(I!$A$1=1,B13,C13)</f>
        <v>Сполучене Королівство Великої Британії та Північної Ірландії</v>
      </c>
      <c r="B13" s="320" t="s">
        <v>109</v>
      </c>
      <c r="C13" s="320" t="s">
        <v>200</v>
      </c>
      <c r="D13" s="192">
        <v>12.0108215263957</v>
      </c>
      <c r="E13" s="192">
        <v>1.7372924082038901</v>
      </c>
      <c r="F13" s="192">
        <v>3.8347329839194102</v>
      </c>
      <c r="G13" s="192">
        <v>1.19096364515921</v>
      </c>
      <c r="H13" s="192">
        <v>0.62564977573274705</v>
      </c>
      <c r="I13" s="192">
        <v>2.6697041415319802</v>
      </c>
      <c r="J13" s="192">
        <v>1.9589306161794799</v>
      </c>
      <c r="K13" s="192">
        <v>6.3431942327145503</v>
      </c>
      <c r="L13" s="192">
        <v>7.0299187514939598</v>
      </c>
      <c r="M13" s="192">
        <v>2.05748416111931</v>
      </c>
      <c r="N13" s="192">
        <v>2.2647592940880901</v>
      </c>
      <c r="O13" s="192">
        <v>5.0100383259438903</v>
      </c>
      <c r="P13" s="186">
        <v>2.2296127198365299</v>
      </c>
      <c r="Q13" s="186">
        <v>3.2601376374451401</v>
      </c>
      <c r="R13" s="186">
        <v>3.3746930559727599</v>
      </c>
      <c r="S13" s="186">
        <v>2.3625342687949802</v>
      </c>
      <c r="T13" s="186">
        <v>1.4187229245717701</v>
      </c>
      <c r="U13" s="186">
        <v>3.2001297454255799</v>
      </c>
      <c r="V13" s="186">
        <v>2.1367584610232599</v>
      </c>
      <c r="W13" s="186">
        <v>2.7304754413674899</v>
      </c>
      <c r="X13" s="186">
        <v>2.09613286089259</v>
      </c>
      <c r="Y13" s="186">
        <v>1.4663276316606599</v>
      </c>
      <c r="Z13" s="186">
        <v>2.01224175602542</v>
      </c>
      <c r="AA13" s="186">
        <v>6.8250008711116799</v>
      </c>
      <c r="AB13" s="186">
        <v>3.2603262467246199</v>
      </c>
      <c r="AC13" s="186">
        <v>3.39278737140511</v>
      </c>
      <c r="AD13" s="186">
        <v>3.4640462923412501</v>
      </c>
      <c r="AE13" s="186">
        <v>1.0043759800343299</v>
      </c>
      <c r="AF13" s="186">
        <v>2.10962676369742</v>
      </c>
      <c r="AG13" s="186">
        <v>1.4375053880414499</v>
      </c>
      <c r="AH13" s="186">
        <v>2.4535446495053601</v>
      </c>
      <c r="AI13" s="186">
        <v>3.04916171623249</v>
      </c>
      <c r="AJ13" s="186">
        <v>3.2243626710382101</v>
      </c>
      <c r="AK13" s="186">
        <v>2.3554079210572199</v>
      </c>
      <c r="AL13" s="186">
        <v>2.8841276921044101</v>
      </c>
      <c r="AM13" s="186">
        <v>3.0926191692811602</v>
      </c>
      <c r="AN13" s="186">
        <v>4.5202675196095798</v>
      </c>
      <c r="AO13" s="186">
        <v>2.1256236263411399</v>
      </c>
      <c r="AP13" s="186">
        <v>4.0323435777509902</v>
      </c>
      <c r="AQ13" s="186">
        <v>1.3348863918155101</v>
      </c>
      <c r="AR13" s="186">
        <v>2.0843582218296599</v>
      </c>
      <c r="AS13" s="186">
        <v>3.0652897915106201</v>
      </c>
      <c r="AT13" s="186">
        <v>5.0837694600408003</v>
      </c>
      <c r="AU13" s="186">
        <v>2.3231272988776199</v>
      </c>
      <c r="AV13" s="186">
        <v>1.06074130628492</v>
      </c>
      <c r="AW13" s="186">
        <v>2.1967498886829802</v>
      </c>
      <c r="AX13" s="186">
        <v>4.3799262228335802</v>
      </c>
      <c r="AY13" s="186">
        <v>6.4444917694126298</v>
      </c>
      <c r="AZ13" s="186">
        <v>3.1494679595356398</v>
      </c>
      <c r="BA13" s="186">
        <v>4.4964329596421404</v>
      </c>
      <c r="BB13" s="186">
        <v>6.0061208516717599</v>
      </c>
      <c r="BC13" s="186">
        <v>2.64391628399814</v>
      </c>
      <c r="BD13" s="186">
        <v>5.3950765966217</v>
      </c>
      <c r="BE13" s="186">
        <v>4.5574170934109501</v>
      </c>
      <c r="BF13" s="186">
        <v>2.65935550805581</v>
      </c>
      <c r="BG13" s="186">
        <v>3.34820308537777</v>
      </c>
      <c r="BH13" s="186">
        <v>3.4613584877544601</v>
      </c>
      <c r="BI13" s="186">
        <v>3.1743477468041101</v>
      </c>
      <c r="BJ13" s="186">
        <v>3.89663366682798</v>
      </c>
      <c r="BK13" s="186">
        <v>6.64169727868269</v>
      </c>
      <c r="BL13" s="186">
        <v>3.3801671542534399</v>
      </c>
      <c r="BM13" s="186">
        <v>4.83954915585515</v>
      </c>
      <c r="BN13" s="186">
        <v>7.6155184724156397</v>
      </c>
      <c r="BO13" s="186">
        <v>2.85519394945447</v>
      </c>
      <c r="BP13" s="186">
        <v>4.1307419608656</v>
      </c>
      <c r="BQ13" s="186">
        <v>3.1065219689506698</v>
      </c>
      <c r="BR13" s="186">
        <v>5.6092971778248302</v>
      </c>
      <c r="BS13" s="186">
        <v>7.5285236873229904</v>
      </c>
      <c r="BT13" s="186">
        <v>4.4408058595081101</v>
      </c>
      <c r="BU13" s="186">
        <v>3.34109378437266</v>
      </c>
      <c r="BV13" s="186">
        <v>4.80903411530194</v>
      </c>
      <c r="BW13" s="186">
        <v>4.4384536618214003</v>
      </c>
      <c r="BX13" s="186">
        <v>3.9460375809573698</v>
      </c>
      <c r="BY13" s="186">
        <v>5.35734163022481</v>
      </c>
      <c r="BZ13" s="186">
        <v>4.9567997590119601</v>
      </c>
      <c r="CA13" s="186">
        <v>4.3094300670821202</v>
      </c>
      <c r="CB13" s="186">
        <v>2.1151468065364001</v>
      </c>
      <c r="CC13" s="186">
        <v>2.6000832779928502</v>
      </c>
      <c r="CD13" s="186">
        <v>3.6783288532838498</v>
      </c>
      <c r="CE13" s="186">
        <v>6.1638872760624102</v>
      </c>
      <c r="CF13" s="186">
        <v>5.8183619285993897</v>
      </c>
      <c r="CG13" s="186">
        <v>3.4827948802985902</v>
      </c>
      <c r="CH13" s="186">
        <v>4.9684795070748198</v>
      </c>
      <c r="CI13" s="186">
        <v>7.3244243233693203</v>
      </c>
      <c r="CJ13" s="186">
        <v>6.1313073378409397</v>
      </c>
      <c r="CK13" s="186">
        <v>4.9547967475645196</v>
      </c>
      <c r="CL13" s="186">
        <v>0</v>
      </c>
      <c r="CM13" s="186">
        <v>1.40494256918442</v>
      </c>
      <c r="CN13" s="186">
        <v>3.2817347373333101</v>
      </c>
      <c r="CO13" s="186">
        <v>5.0423008014602804</v>
      </c>
      <c r="CP13" s="186">
        <v>3.85600359929516</v>
      </c>
      <c r="CQ13" s="186">
        <v>4.23059314989119</v>
      </c>
      <c r="CR13" s="186">
        <v>6.9172235611027801</v>
      </c>
      <c r="CS13" s="186">
        <v>5.6181649648127303</v>
      </c>
      <c r="CT13" s="186">
        <v>4.3529819325631101</v>
      </c>
      <c r="CU13" s="186">
        <v>6.9943623539248003</v>
      </c>
      <c r="CV13" s="186">
        <v>8.4376106544787408</v>
      </c>
      <c r="CW13" s="186">
        <v>6.3311915060354496</v>
      </c>
      <c r="CX13" s="186">
        <v>8.9828573687256199</v>
      </c>
      <c r="CY13" s="186">
        <v>6.62047456505569</v>
      </c>
      <c r="CZ13" s="186">
        <v>6.5586030522097696</v>
      </c>
      <c r="DA13" s="186">
        <v>3.8522430404577301</v>
      </c>
      <c r="DB13" s="186">
        <v>4.8216495341763101</v>
      </c>
      <c r="DC13" s="186">
        <v>4.1953054541389596</v>
      </c>
      <c r="DD13" s="186">
        <v>3.827785977414</v>
      </c>
      <c r="DE13" s="186">
        <v>4.5565849720768403</v>
      </c>
      <c r="DF13" s="186">
        <v>9.6475115066249106</v>
      </c>
      <c r="DG13" s="186">
        <v>11.666090728771</v>
      </c>
      <c r="DH13" s="186">
        <v>5.5003276154034104</v>
      </c>
      <c r="DI13" s="186">
        <v>7.2269193858884098</v>
      </c>
      <c r="DJ13" s="186">
        <v>7.9316504677777999</v>
      </c>
      <c r="DK13" s="186">
        <v>10.123305659361501</v>
      </c>
      <c r="DL13" s="186">
        <v>9.9797975270862693</v>
      </c>
      <c r="DM13" s="186">
        <v>5.7959593614146598</v>
      </c>
      <c r="DN13" s="186">
        <v>6.2439188986517804</v>
      </c>
      <c r="DO13" s="186">
        <v>5.0614712661013304</v>
      </c>
      <c r="DP13" s="186">
        <v>4.2292441175813904</v>
      </c>
      <c r="DQ13" s="186">
        <v>12.1464303283517</v>
      </c>
      <c r="DR13" s="186">
        <v>3.2524024819213402</v>
      </c>
      <c r="DS13" s="186">
        <v>8.3018353318963403</v>
      </c>
      <c r="DT13" s="186">
        <v>7.2031299671076203</v>
      </c>
      <c r="DU13" s="186">
        <v>6.3908731970230299</v>
      </c>
      <c r="DV13" s="313">
        <f t="shared" si="2"/>
        <v>12.72724700129182</v>
      </c>
      <c r="DW13" s="313">
        <f t="shared" si="3"/>
        <v>13.594003164130651</v>
      </c>
      <c r="DX13" s="186">
        <f t="shared" si="0"/>
        <v>52.784411754973235</v>
      </c>
      <c r="DY13" s="186">
        <f t="shared" si="1"/>
        <v>79.497908360165027</v>
      </c>
      <c r="DZ13" s="186">
        <f t="shared" si="4"/>
        <v>85.793262441435928</v>
      </c>
      <c r="EB13" s="264"/>
      <c r="EC13" s="264"/>
      <c r="ED13" s="264"/>
      <c r="EE13" s="264"/>
      <c r="EF13" s="264"/>
      <c r="EG13" s="264"/>
      <c r="EH13" s="264"/>
      <c r="EI13" s="264"/>
      <c r="EJ13" s="264"/>
      <c r="EK13" s="264"/>
      <c r="EL13" s="264"/>
      <c r="EM13" s="264"/>
      <c r="EN13" s="264"/>
    </row>
    <row r="14" spans="1:144" ht="12.75">
      <c r="A14" s="260" t="str">
        <f>IF(I!$A$1=1,B14,C14)</f>
        <v>Австрія</v>
      </c>
      <c r="B14" s="320" t="s">
        <v>128</v>
      </c>
      <c r="C14" s="320" t="s">
        <v>219</v>
      </c>
      <c r="D14" s="192">
        <v>0.69972603407873402</v>
      </c>
      <c r="E14" s="192">
        <v>2.4060092025762101</v>
      </c>
      <c r="F14" s="192">
        <v>0.74411091835121401</v>
      </c>
      <c r="G14" s="192">
        <v>0.97456866590145197</v>
      </c>
      <c r="H14" s="192">
        <v>0.98679999099994098</v>
      </c>
      <c r="I14" s="192">
        <v>0.40141442362393898</v>
      </c>
      <c r="J14" s="192">
        <v>3.6566249051384201</v>
      </c>
      <c r="K14" s="192">
        <v>0.62340766068939402</v>
      </c>
      <c r="L14" s="192">
        <v>4.0785914421482001</v>
      </c>
      <c r="M14" s="192">
        <v>2.7033700824401699</v>
      </c>
      <c r="N14" s="192">
        <v>2.7783484622928198</v>
      </c>
      <c r="O14" s="192">
        <v>4.6596415608614397</v>
      </c>
      <c r="P14" s="186">
        <v>0.88264351864838397</v>
      </c>
      <c r="Q14" s="186">
        <v>3.4498147112940201</v>
      </c>
      <c r="R14" s="186">
        <v>1.5149931962091601</v>
      </c>
      <c r="S14" s="186">
        <v>2.4890956091905099</v>
      </c>
      <c r="T14" s="186">
        <v>2.9057922032548098</v>
      </c>
      <c r="U14" s="186">
        <v>0.68117404424310202</v>
      </c>
      <c r="V14" s="186">
        <v>3.8306229826319398</v>
      </c>
      <c r="W14" s="186">
        <v>1.18256927402331</v>
      </c>
      <c r="X14" s="186">
        <v>2.1149783686317298</v>
      </c>
      <c r="Y14" s="186">
        <v>2.7293341334474901</v>
      </c>
      <c r="Z14" s="186">
        <v>1.69972574337769</v>
      </c>
      <c r="AA14" s="186">
        <v>2.3189229086297001</v>
      </c>
      <c r="AB14" s="186">
        <v>2.1527473681958802</v>
      </c>
      <c r="AC14" s="186">
        <v>1.0478990938180599</v>
      </c>
      <c r="AD14" s="186">
        <v>1.11409005801634</v>
      </c>
      <c r="AE14" s="186">
        <v>4.2720065126268301</v>
      </c>
      <c r="AF14" s="186">
        <v>1.54170087900641</v>
      </c>
      <c r="AG14" s="186">
        <v>0.57593632506480996</v>
      </c>
      <c r="AH14" s="186">
        <v>4.3659714000595002</v>
      </c>
      <c r="AI14" s="186">
        <v>0.93979856444701904</v>
      </c>
      <c r="AJ14" s="186">
        <v>1.11542848150518</v>
      </c>
      <c r="AK14" s="186">
        <v>5.3911464345805404</v>
      </c>
      <c r="AL14" s="186">
        <v>0.73168323766551802</v>
      </c>
      <c r="AM14" s="186">
        <v>1.20302682939915</v>
      </c>
      <c r="AN14" s="186">
        <v>5.29566697904293</v>
      </c>
      <c r="AO14" s="186">
        <v>1.7672006503207001</v>
      </c>
      <c r="AP14" s="186">
        <v>1.17787010943849</v>
      </c>
      <c r="AQ14" s="186">
        <v>10.645905995214999</v>
      </c>
      <c r="AR14" s="186">
        <v>1.6175237627286101</v>
      </c>
      <c r="AS14" s="186">
        <v>2.18775682975734</v>
      </c>
      <c r="AT14" s="186">
        <v>2.0153726989255198</v>
      </c>
      <c r="AU14" s="186">
        <v>3.4999431636186702</v>
      </c>
      <c r="AV14" s="186">
        <v>2.47071657203043</v>
      </c>
      <c r="AW14" s="186">
        <v>3.8580044644406399</v>
      </c>
      <c r="AX14" s="186">
        <v>3.4392920054050999</v>
      </c>
      <c r="AY14" s="186">
        <v>6.8964097165068203</v>
      </c>
      <c r="AZ14" s="186">
        <v>2.94871111736947</v>
      </c>
      <c r="BA14" s="186">
        <v>1.70261176734507</v>
      </c>
      <c r="BB14" s="186">
        <v>4.4687224770421903</v>
      </c>
      <c r="BC14" s="186">
        <v>2.51446225006275</v>
      </c>
      <c r="BD14" s="186">
        <v>3.1950751441727401</v>
      </c>
      <c r="BE14" s="186">
        <v>2.4845807835539202</v>
      </c>
      <c r="BF14" s="186">
        <v>4.20920851628075</v>
      </c>
      <c r="BG14" s="186">
        <v>2.2088862366869702</v>
      </c>
      <c r="BH14" s="186">
        <v>5.3277083439401496</v>
      </c>
      <c r="BI14" s="186">
        <v>1.15220459569553</v>
      </c>
      <c r="BJ14" s="186">
        <v>2.42217446551046</v>
      </c>
      <c r="BK14" s="186">
        <v>2.6419354986701</v>
      </c>
      <c r="BL14" s="186">
        <v>2.8454417748691698</v>
      </c>
      <c r="BM14" s="186">
        <v>2.96008827662699</v>
      </c>
      <c r="BN14" s="186">
        <v>3.7013930982508301</v>
      </c>
      <c r="BO14" s="186">
        <v>3.5646071407958502</v>
      </c>
      <c r="BP14" s="186">
        <v>2.2953055930935502</v>
      </c>
      <c r="BQ14" s="186">
        <v>2.4589578189600401</v>
      </c>
      <c r="BR14" s="186">
        <v>2.4286050339215599</v>
      </c>
      <c r="BS14" s="186">
        <v>9.6072951065691203</v>
      </c>
      <c r="BT14" s="186">
        <v>2.5166884714411299</v>
      </c>
      <c r="BU14" s="186">
        <v>2.77462340918522</v>
      </c>
      <c r="BV14" s="186">
        <v>2.5844051083823798</v>
      </c>
      <c r="BW14" s="186">
        <v>3.7664371626441699</v>
      </c>
      <c r="BX14" s="186">
        <v>2.1803086537957701</v>
      </c>
      <c r="BY14" s="186">
        <v>4.4827452411277697</v>
      </c>
      <c r="BZ14" s="186">
        <v>3.3550180861281098</v>
      </c>
      <c r="CA14" s="186">
        <v>2.7472838105618602</v>
      </c>
      <c r="CB14" s="186">
        <v>5.0626800708280797</v>
      </c>
      <c r="CC14" s="186">
        <v>3.7342682135008101</v>
      </c>
      <c r="CD14" s="186">
        <v>3.2465708704233101</v>
      </c>
      <c r="CE14" s="186">
        <v>7.6663882947032098</v>
      </c>
      <c r="CF14" s="186">
        <v>4.0256314204794403</v>
      </c>
      <c r="CG14" s="186">
        <v>2.1903601281862901</v>
      </c>
      <c r="CH14" s="186">
        <v>2.98963871041434</v>
      </c>
      <c r="CI14" s="186">
        <v>7.5880107777010704</v>
      </c>
      <c r="CJ14" s="186">
        <v>2.82523782863101</v>
      </c>
      <c r="CK14" s="186">
        <v>1.2357306982826799</v>
      </c>
      <c r="CL14" s="186">
        <v>0.50824944684200102</v>
      </c>
      <c r="CM14" s="186">
        <v>0.71490272893826301</v>
      </c>
      <c r="CN14" s="186">
        <v>2.2693554141694601</v>
      </c>
      <c r="CO14" s="186">
        <v>3.5674006139037102</v>
      </c>
      <c r="CP14" s="186">
        <v>5.2809853404276996</v>
      </c>
      <c r="CQ14" s="186">
        <v>3.6808238892286398</v>
      </c>
      <c r="CR14" s="186">
        <v>7.12421531666803</v>
      </c>
      <c r="CS14" s="186">
        <v>6.1321830457644397</v>
      </c>
      <c r="CT14" s="186">
        <v>7.2700412019718001</v>
      </c>
      <c r="CU14" s="186">
        <v>10.2395083758031</v>
      </c>
      <c r="CV14" s="186">
        <v>6.9474495547516497</v>
      </c>
      <c r="CW14" s="186">
        <v>5.4056281217588404</v>
      </c>
      <c r="CX14" s="186">
        <v>7.4595271799454599</v>
      </c>
      <c r="CY14" s="186">
        <v>3.1579295321460301</v>
      </c>
      <c r="CZ14" s="186">
        <v>3.68924921230033</v>
      </c>
      <c r="DA14" s="186">
        <v>2.58159413421766</v>
      </c>
      <c r="DB14" s="186">
        <v>8.4192802055788896</v>
      </c>
      <c r="DC14" s="186">
        <v>5.05504509273264</v>
      </c>
      <c r="DD14" s="186">
        <v>3.3207976988090402</v>
      </c>
      <c r="DE14" s="186">
        <v>6.1276290402529199</v>
      </c>
      <c r="DF14" s="186">
        <v>5.5405253636274603</v>
      </c>
      <c r="DG14" s="186">
        <v>11.015562449082701</v>
      </c>
      <c r="DH14" s="186">
        <v>9.0238373787747594</v>
      </c>
      <c r="DI14" s="186">
        <v>4.5916274515503597</v>
      </c>
      <c r="DJ14" s="186">
        <v>5.1796211211631897</v>
      </c>
      <c r="DK14" s="186">
        <v>5.5074958194446797</v>
      </c>
      <c r="DL14" s="186">
        <v>3.8894560150863402</v>
      </c>
      <c r="DM14" s="186">
        <v>3.7832000643088799</v>
      </c>
      <c r="DN14" s="186">
        <v>6.5930883763767598</v>
      </c>
      <c r="DO14" s="186">
        <v>3.69637302357313</v>
      </c>
      <c r="DP14" s="186">
        <v>4.7876944557089098</v>
      </c>
      <c r="DQ14" s="186">
        <v>6.9510501786189396</v>
      </c>
      <c r="DR14" s="186">
        <v>7.1468666296263503</v>
      </c>
      <c r="DS14" s="186">
        <v>11.823366013046</v>
      </c>
      <c r="DT14" s="186">
        <v>8.0240651950157602</v>
      </c>
      <c r="DU14" s="186">
        <v>5.5435684146783597</v>
      </c>
      <c r="DV14" s="313">
        <f t="shared" si="2"/>
        <v>13.61546483032512</v>
      </c>
      <c r="DW14" s="313">
        <f t="shared" si="3"/>
        <v>13.56763360969412</v>
      </c>
      <c r="DX14" s="186">
        <f t="shared" si="0"/>
        <v>50.848633900630837</v>
      </c>
      <c r="DY14" s="186">
        <f t="shared" si="1"/>
        <v>68.720217585203613</v>
      </c>
      <c r="DZ14" s="186">
        <f t="shared" si="4"/>
        <v>72.9736765272783</v>
      </c>
      <c r="EA14" s="181"/>
      <c r="EB14" s="264"/>
      <c r="EC14" s="264"/>
      <c r="ED14" s="264"/>
      <c r="EE14" s="264"/>
      <c r="EF14" s="264"/>
      <c r="EG14" s="264"/>
      <c r="EH14" s="264"/>
      <c r="EI14" s="264"/>
      <c r="EJ14" s="264"/>
      <c r="EK14" s="264"/>
      <c r="EL14" s="264"/>
      <c r="EM14" s="264"/>
      <c r="EN14" s="264"/>
    </row>
    <row r="15" spans="1:144" ht="12.75">
      <c r="A15" s="195" t="str">
        <f>IF(I!$A$1=1,B15,C15)</f>
        <v>Нідерланди</v>
      </c>
      <c r="B15" s="320" t="s">
        <v>116</v>
      </c>
      <c r="C15" s="320" t="s">
        <v>207</v>
      </c>
      <c r="D15" s="192">
        <v>0.66196433553953204</v>
      </c>
      <c r="E15" s="192">
        <v>1.7378617555482401</v>
      </c>
      <c r="F15" s="192">
        <v>0.391979458788423</v>
      </c>
      <c r="G15" s="192">
        <v>3.42453068694845</v>
      </c>
      <c r="H15" s="192">
        <v>1.0782559202328701</v>
      </c>
      <c r="I15" s="192">
        <v>0.62313565488118805</v>
      </c>
      <c r="J15" s="192">
        <v>1.2847213308741701</v>
      </c>
      <c r="K15" s="192">
        <v>0.674571736104567</v>
      </c>
      <c r="L15" s="192">
        <v>0.79911758538674804</v>
      </c>
      <c r="M15" s="192">
        <v>0.93580680075530098</v>
      </c>
      <c r="N15" s="192">
        <v>1.0436715715888001</v>
      </c>
      <c r="O15" s="192">
        <v>0.72798618467397602</v>
      </c>
      <c r="P15" s="192">
        <v>0.30276221003722598</v>
      </c>
      <c r="Q15" s="192">
        <v>0.89160392760590002</v>
      </c>
      <c r="R15" s="192">
        <v>0.51324280547732803</v>
      </c>
      <c r="S15" s="192">
        <v>0.93372979982245696</v>
      </c>
      <c r="T15" s="192">
        <v>1.2753830739557399</v>
      </c>
      <c r="U15" s="192">
        <v>0.72280488548731203</v>
      </c>
      <c r="V15" s="192">
        <v>2.0461546877165899</v>
      </c>
      <c r="W15" s="192">
        <v>1.85116329437392</v>
      </c>
      <c r="X15" s="192">
        <v>3.0609796153080899</v>
      </c>
      <c r="Y15" s="192">
        <v>0.88749316350948904</v>
      </c>
      <c r="Z15" s="192">
        <v>0.71863579314064197</v>
      </c>
      <c r="AA15" s="192">
        <v>2.4261535107983501</v>
      </c>
      <c r="AB15" s="192">
        <v>0.99334578202036095</v>
      </c>
      <c r="AC15" s="192">
        <v>2.1709832758008201</v>
      </c>
      <c r="AD15" s="192">
        <v>1.0310301499153001</v>
      </c>
      <c r="AE15" s="192">
        <v>1.8186796195913999</v>
      </c>
      <c r="AF15" s="192">
        <v>2.9869912719156599</v>
      </c>
      <c r="AG15" s="192">
        <v>2.0651618236485501</v>
      </c>
      <c r="AH15" s="192">
        <v>1.5479426462683701</v>
      </c>
      <c r="AI15" s="192">
        <v>2.1914985860955301</v>
      </c>
      <c r="AJ15" s="192">
        <v>4.08744238915751</v>
      </c>
      <c r="AK15" s="192">
        <v>2.3335791199414699</v>
      </c>
      <c r="AL15" s="192">
        <v>0.81034291895136101</v>
      </c>
      <c r="AM15" s="192">
        <v>3.0396709699256301</v>
      </c>
      <c r="AN15" s="192">
        <v>2.3644545150938798</v>
      </c>
      <c r="AO15" s="192">
        <v>3.3781600027765202</v>
      </c>
      <c r="AP15" s="192">
        <v>2.0494965869111401</v>
      </c>
      <c r="AQ15" s="192">
        <v>2.1639175394608001</v>
      </c>
      <c r="AR15" s="192">
        <v>3.3478143031071199</v>
      </c>
      <c r="AS15" s="192">
        <v>2.5680152931192599</v>
      </c>
      <c r="AT15" s="192">
        <v>2.5335239086853099</v>
      </c>
      <c r="AU15" s="192">
        <v>3.6727101348161102</v>
      </c>
      <c r="AV15" s="192">
        <v>1.9964231085557</v>
      </c>
      <c r="AW15" s="192">
        <v>3.7853269510544201</v>
      </c>
      <c r="AX15" s="192">
        <v>1.3529055551964699</v>
      </c>
      <c r="AY15" s="192">
        <v>2.75847312803822</v>
      </c>
      <c r="AZ15" s="192">
        <v>3.6358515198366899</v>
      </c>
      <c r="BA15" s="192">
        <v>2.5546227806437001</v>
      </c>
      <c r="BB15" s="192">
        <v>1.3293815591323499</v>
      </c>
      <c r="BC15" s="192">
        <v>1.9358529201117001</v>
      </c>
      <c r="BD15" s="192">
        <v>2.3330733660739602</v>
      </c>
      <c r="BE15" s="192">
        <v>5.8193871244695599</v>
      </c>
      <c r="BF15" s="192">
        <v>4.74063489197846</v>
      </c>
      <c r="BG15" s="192">
        <v>2.2650003321872401</v>
      </c>
      <c r="BH15" s="192">
        <v>3.3396395465388702</v>
      </c>
      <c r="BI15" s="192">
        <v>2.3649161375530801</v>
      </c>
      <c r="BJ15" s="192">
        <v>1.7134378043949201</v>
      </c>
      <c r="BK15" s="192">
        <v>4.4088419112111996</v>
      </c>
      <c r="BL15" s="192">
        <v>3.5181017061716</v>
      </c>
      <c r="BM15" s="192">
        <v>1.3677816776748799</v>
      </c>
      <c r="BN15" s="192">
        <v>1.67355008748306</v>
      </c>
      <c r="BO15" s="192">
        <v>1.41966693929041</v>
      </c>
      <c r="BP15" s="192">
        <v>1.43137587784006</v>
      </c>
      <c r="BQ15" s="192">
        <v>0.85335420589903799</v>
      </c>
      <c r="BR15" s="192">
        <v>7.1309065241368703</v>
      </c>
      <c r="BS15" s="192">
        <v>1.54550076138778</v>
      </c>
      <c r="BT15" s="192">
        <v>1.9836407258431299</v>
      </c>
      <c r="BU15" s="192">
        <v>2.5952212565097099</v>
      </c>
      <c r="BV15" s="192">
        <v>1.25153117265696</v>
      </c>
      <c r="BW15" s="192">
        <v>8.2538422095707897</v>
      </c>
      <c r="BX15" s="192">
        <v>2.5925461771627898</v>
      </c>
      <c r="BY15" s="192">
        <v>2.3870451370916999</v>
      </c>
      <c r="BZ15" s="192">
        <v>2.8474691088319699</v>
      </c>
      <c r="CA15" s="192">
        <v>3.2489456539866</v>
      </c>
      <c r="CB15" s="192">
        <v>2.35896074525954</v>
      </c>
      <c r="CC15" s="192">
        <v>2.6552380609041699</v>
      </c>
      <c r="CD15" s="192">
        <v>3.2295131073899102</v>
      </c>
      <c r="CE15" s="192">
        <v>1.60621724634664</v>
      </c>
      <c r="CF15" s="192">
        <v>4.0531638571603299</v>
      </c>
      <c r="CG15" s="192">
        <v>2.1234154801688199</v>
      </c>
      <c r="CH15" s="192">
        <v>2.9197838447454498</v>
      </c>
      <c r="CI15" s="192">
        <v>6.9645316192710096</v>
      </c>
      <c r="CJ15" s="192">
        <v>4.8867443037084</v>
      </c>
      <c r="CK15" s="192">
        <v>3.9313884745044398</v>
      </c>
      <c r="CL15" s="192">
        <v>0</v>
      </c>
      <c r="CM15" s="192">
        <v>0.43035227142032301</v>
      </c>
      <c r="CN15" s="192">
        <v>0.22381392925914401</v>
      </c>
      <c r="CO15" s="192">
        <v>0.43430964225942997</v>
      </c>
      <c r="CP15" s="192">
        <v>1.5242554198587701</v>
      </c>
      <c r="CQ15" s="192">
        <v>0.339375255784367</v>
      </c>
      <c r="CR15" s="192">
        <v>0.54773932752960397</v>
      </c>
      <c r="CS15" s="192">
        <v>2.1764048712310502</v>
      </c>
      <c r="CT15" s="192">
        <v>0.98704374182501897</v>
      </c>
      <c r="CU15" s="192">
        <v>5.9001095033345203</v>
      </c>
      <c r="CV15" s="192">
        <v>3.8959187880896802</v>
      </c>
      <c r="CW15" s="192">
        <v>2.0064493949181501</v>
      </c>
      <c r="CX15" s="192">
        <v>3.2370096249257099</v>
      </c>
      <c r="CY15" s="192">
        <v>3.1992110914690999</v>
      </c>
      <c r="CZ15" s="192">
        <v>4.5382186521891503</v>
      </c>
      <c r="DA15" s="192">
        <v>1.8429295656031599</v>
      </c>
      <c r="DB15" s="192">
        <v>1.9402139358541399</v>
      </c>
      <c r="DC15" s="192">
        <v>3.2263260889290901</v>
      </c>
      <c r="DD15" s="192">
        <v>4.6990157376209103</v>
      </c>
      <c r="DE15" s="192">
        <v>4.9399910190848804</v>
      </c>
      <c r="DF15" s="192">
        <v>5.3096144405055297</v>
      </c>
      <c r="DG15" s="192">
        <v>9.5348719606890207</v>
      </c>
      <c r="DH15" s="192">
        <v>4.8640795303419502</v>
      </c>
      <c r="DI15" s="192">
        <v>2.03663211762743</v>
      </c>
      <c r="DJ15" s="192">
        <v>2.6824041142264599</v>
      </c>
      <c r="DK15" s="192">
        <v>2.7051683534639901</v>
      </c>
      <c r="DL15" s="192">
        <v>9.56711813580627</v>
      </c>
      <c r="DM15" s="192">
        <v>6.85278387090601</v>
      </c>
      <c r="DN15" s="192">
        <v>4.3327685216726399</v>
      </c>
      <c r="DO15" s="192">
        <v>2.6238362564154398</v>
      </c>
      <c r="DP15" s="192">
        <v>3.2809707314014198</v>
      </c>
      <c r="DQ15" s="192">
        <v>6.4742037802613499</v>
      </c>
      <c r="DR15" s="192">
        <v>7.6808346761581703</v>
      </c>
      <c r="DS15" s="192">
        <v>5.4097230148901003</v>
      </c>
      <c r="DT15" s="192">
        <v>7.7039640507066602</v>
      </c>
      <c r="DU15" s="192">
        <v>5.3760173514232896</v>
      </c>
      <c r="DV15" s="314">
        <f t="shared" si="2"/>
        <v>6.9007116479693806</v>
      </c>
      <c r="DW15" s="314">
        <f t="shared" si="3"/>
        <v>13.079981402129949</v>
      </c>
      <c r="DX15" s="192">
        <f t="shared" si="0"/>
        <v>21.381536740715067</v>
      </c>
      <c r="DY15" s="192">
        <f t="shared" si="1"/>
        <v>48.369770299878525</v>
      </c>
      <c r="DZ15" s="192">
        <f t="shared" si="4"/>
        <v>58.510523103171224</v>
      </c>
      <c r="EA15" s="181"/>
      <c r="EB15" s="264"/>
      <c r="EC15" s="264"/>
      <c r="ED15" s="264"/>
      <c r="EE15" s="264"/>
      <c r="EF15" s="264"/>
      <c r="EG15" s="264"/>
      <c r="EH15" s="264"/>
      <c r="EI15" s="264"/>
      <c r="EJ15" s="264"/>
      <c r="EK15" s="264"/>
      <c r="EL15" s="264"/>
      <c r="EM15" s="264"/>
      <c r="EN15" s="264"/>
    </row>
    <row r="16" spans="1:144" ht="12.75">
      <c r="A16" s="260" t="str">
        <f>IF(I!$A$1=1,B16,C16)</f>
        <v>Польща</v>
      </c>
      <c r="B16" s="320" t="s">
        <v>115</v>
      </c>
      <c r="C16" s="320" t="s">
        <v>206</v>
      </c>
      <c r="D16" s="192">
        <v>7.8373429959086499E-2</v>
      </c>
      <c r="E16" s="192">
        <v>0.79559730501197401</v>
      </c>
      <c r="F16" s="192">
        <v>0.42030031333659301</v>
      </c>
      <c r="G16" s="192">
        <v>0.44420363288918302</v>
      </c>
      <c r="H16" s="192">
        <v>0.16703324473834799</v>
      </c>
      <c r="I16" s="192">
        <v>0.43642602181125301</v>
      </c>
      <c r="J16" s="192">
        <v>0.50083017731176505</v>
      </c>
      <c r="K16" s="192">
        <v>0.30895442661241102</v>
      </c>
      <c r="L16" s="192">
        <v>0.52435108908049899</v>
      </c>
      <c r="M16" s="192">
        <v>0.39024403761288501</v>
      </c>
      <c r="N16" s="192">
        <v>0.29589201062060699</v>
      </c>
      <c r="O16" s="192">
        <v>0.68729632587235401</v>
      </c>
      <c r="P16" s="186">
        <v>0.239638782602453</v>
      </c>
      <c r="Q16" s="186">
        <v>0.90822489494548497</v>
      </c>
      <c r="R16" s="186">
        <v>0.60720993645463694</v>
      </c>
      <c r="S16" s="186">
        <v>0.67513735803583097</v>
      </c>
      <c r="T16" s="186">
        <v>0.82858757784392001</v>
      </c>
      <c r="U16" s="186">
        <v>0.69225619293928697</v>
      </c>
      <c r="V16" s="186">
        <v>0.60868638103898198</v>
      </c>
      <c r="W16" s="186">
        <v>0.92972311640937</v>
      </c>
      <c r="X16" s="186">
        <v>0.50016490372352795</v>
      </c>
      <c r="Y16" s="186">
        <v>0.94083818088235005</v>
      </c>
      <c r="Z16" s="186">
        <v>0.62283203320145097</v>
      </c>
      <c r="AA16" s="186">
        <v>0.993724434431423</v>
      </c>
      <c r="AB16" s="186">
        <v>1.0132202036758899</v>
      </c>
      <c r="AC16" s="186">
        <v>0.93476352818487696</v>
      </c>
      <c r="AD16" s="186">
        <v>0.972064866343756</v>
      </c>
      <c r="AE16" s="186">
        <v>0.99803500750772101</v>
      </c>
      <c r="AF16" s="186">
        <v>0.69315474479230499</v>
      </c>
      <c r="AG16" s="186">
        <v>1.8116286314919601</v>
      </c>
      <c r="AH16" s="186">
        <v>1.7964368944129001</v>
      </c>
      <c r="AI16" s="186">
        <v>1.1044911995533999</v>
      </c>
      <c r="AJ16" s="186">
        <v>1.87973152121036</v>
      </c>
      <c r="AK16" s="186">
        <v>1.8160815729631601</v>
      </c>
      <c r="AL16" s="186">
        <v>0.929650073367283</v>
      </c>
      <c r="AM16" s="186">
        <v>2.2213100797738399</v>
      </c>
      <c r="AN16" s="186">
        <v>1.4430883394637399</v>
      </c>
      <c r="AO16" s="186">
        <v>0.92444163165111604</v>
      </c>
      <c r="AP16" s="186">
        <v>1.1710494887782501</v>
      </c>
      <c r="AQ16" s="186">
        <v>1.8295977438159901</v>
      </c>
      <c r="AR16" s="186">
        <v>4.5048674594546601</v>
      </c>
      <c r="AS16" s="186">
        <v>0.67722526357813995</v>
      </c>
      <c r="AT16" s="186">
        <v>1.6272444365938601</v>
      </c>
      <c r="AU16" s="186">
        <v>2.7701700308820101</v>
      </c>
      <c r="AV16" s="186">
        <v>1.2363730602110501</v>
      </c>
      <c r="AW16" s="186">
        <v>5.4496224457917499</v>
      </c>
      <c r="AX16" s="186">
        <v>2.1609824902559098</v>
      </c>
      <c r="AY16" s="186">
        <v>8.5471472963617003</v>
      </c>
      <c r="AZ16" s="186">
        <v>6.2062583740890203</v>
      </c>
      <c r="BA16" s="186">
        <v>1.2773637353373699</v>
      </c>
      <c r="BB16" s="186">
        <v>6.3127154394831999</v>
      </c>
      <c r="BC16" s="186">
        <v>3.0032411065704698</v>
      </c>
      <c r="BD16" s="186">
        <v>3.68178706311223</v>
      </c>
      <c r="BE16" s="186">
        <v>2.2568295391242001</v>
      </c>
      <c r="BF16" s="186">
        <v>2.0418099112937602</v>
      </c>
      <c r="BG16" s="186">
        <v>1.8236122342783401</v>
      </c>
      <c r="BH16" s="186">
        <v>2.3396880551979602</v>
      </c>
      <c r="BI16" s="186">
        <v>1.7387928718782799</v>
      </c>
      <c r="BJ16" s="186">
        <v>2.2507949718167901</v>
      </c>
      <c r="BK16" s="186">
        <v>9.5777810746177892</v>
      </c>
      <c r="BL16" s="186">
        <v>7.2410110588589598</v>
      </c>
      <c r="BM16" s="186">
        <v>2.2300439544841</v>
      </c>
      <c r="BN16" s="186">
        <v>4.5986504074547296</v>
      </c>
      <c r="BO16" s="186">
        <v>3.5399144960686701</v>
      </c>
      <c r="BP16" s="186">
        <v>1.5216028522103899</v>
      </c>
      <c r="BQ16" s="186">
        <v>0.89615070864428603</v>
      </c>
      <c r="BR16" s="186">
        <v>2.1975968995533699</v>
      </c>
      <c r="BS16" s="186">
        <v>1.18942756846585</v>
      </c>
      <c r="BT16" s="186">
        <v>2.2238530700192598</v>
      </c>
      <c r="BU16" s="186">
        <v>1.6146450231727101</v>
      </c>
      <c r="BV16" s="186">
        <v>3.5591925339026198</v>
      </c>
      <c r="BW16" s="186">
        <v>4.6073712847722001</v>
      </c>
      <c r="BX16" s="186">
        <v>3.0889924687379602</v>
      </c>
      <c r="BY16" s="186">
        <v>1.59631570195147</v>
      </c>
      <c r="BZ16" s="186">
        <v>2.0568365102296098</v>
      </c>
      <c r="CA16" s="186">
        <v>4.1223370263952397</v>
      </c>
      <c r="CB16" s="186">
        <v>2.2785843337810499</v>
      </c>
      <c r="CC16" s="186">
        <v>1.8593579344815001</v>
      </c>
      <c r="CD16" s="186">
        <v>3.32922280834888</v>
      </c>
      <c r="CE16" s="186">
        <v>2.2114971270810302</v>
      </c>
      <c r="CF16" s="186">
        <v>1.88283682816844</v>
      </c>
      <c r="CG16" s="186">
        <v>2.2388442269511</v>
      </c>
      <c r="CH16" s="186">
        <v>3.23138099949613</v>
      </c>
      <c r="CI16" s="186">
        <v>5.5944300263893698</v>
      </c>
      <c r="CJ16" s="186">
        <v>2.8186394713710801</v>
      </c>
      <c r="CK16" s="186">
        <v>2.4252225835546901</v>
      </c>
      <c r="CL16" s="186">
        <v>0</v>
      </c>
      <c r="CM16" s="186">
        <v>0.83718544114656401</v>
      </c>
      <c r="CN16" s="186">
        <v>1.2409062890448701</v>
      </c>
      <c r="CO16" s="186">
        <v>2.9973445321850201</v>
      </c>
      <c r="CP16" s="186">
        <v>3.85259527423282</v>
      </c>
      <c r="CQ16" s="186">
        <v>2.1180925785817699</v>
      </c>
      <c r="CR16" s="186">
        <v>3.1363460479606902</v>
      </c>
      <c r="CS16" s="186">
        <v>2.2961591055870101</v>
      </c>
      <c r="CT16" s="186">
        <v>3.8412725347282599</v>
      </c>
      <c r="CU16" s="186">
        <v>6.1903302230169501</v>
      </c>
      <c r="CV16" s="186">
        <v>3.2288346435005901</v>
      </c>
      <c r="CW16" s="186">
        <v>1.6036207469430399</v>
      </c>
      <c r="CX16" s="186">
        <v>2.21641583783402</v>
      </c>
      <c r="CY16" s="186">
        <v>1.65714622431495</v>
      </c>
      <c r="CZ16" s="186">
        <v>2.0820073845174001</v>
      </c>
      <c r="DA16" s="186">
        <v>2.1708717695042798</v>
      </c>
      <c r="DB16" s="186">
        <v>2.8516332361785</v>
      </c>
      <c r="DC16" s="186">
        <v>2.3149124641190899</v>
      </c>
      <c r="DD16" s="186">
        <v>3.3748187622119499</v>
      </c>
      <c r="DE16" s="186">
        <v>4.4159011377729103</v>
      </c>
      <c r="DF16" s="186">
        <v>3.6699188256831801</v>
      </c>
      <c r="DG16" s="186">
        <v>5.37853435435433</v>
      </c>
      <c r="DH16" s="186">
        <v>3.1475757567979801</v>
      </c>
      <c r="DI16" s="186">
        <v>3.2591297079970301</v>
      </c>
      <c r="DJ16" s="186">
        <v>3.57296200867088</v>
      </c>
      <c r="DK16" s="186">
        <v>3.9956592399334898</v>
      </c>
      <c r="DL16" s="186">
        <v>3.0978583267295701</v>
      </c>
      <c r="DM16" s="186">
        <v>4.2463100361319297</v>
      </c>
      <c r="DN16" s="186">
        <v>3.2862994404450299</v>
      </c>
      <c r="DO16" s="186">
        <v>3.63106020891545</v>
      </c>
      <c r="DP16" s="186">
        <v>4.5844214101352199</v>
      </c>
      <c r="DQ16" s="186">
        <v>4.8772002531145704</v>
      </c>
      <c r="DR16" s="186">
        <v>5.7924083106962199</v>
      </c>
      <c r="DS16" s="186">
        <v>7.0263437847275902</v>
      </c>
      <c r="DT16" s="186">
        <v>6.3218666022415597</v>
      </c>
      <c r="DU16" s="186">
        <v>5.4095367198370399</v>
      </c>
      <c r="DV16" s="313">
        <f t="shared" si="2"/>
        <v>6.4067054647950101</v>
      </c>
      <c r="DW16" s="313">
        <f t="shared" si="3"/>
        <v>11.731403322078599</v>
      </c>
      <c r="DX16" s="186">
        <f t="shared" si="0"/>
        <v>31.754094081409725</v>
      </c>
      <c r="DY16" s="186">
        <f t="shared" si="1"/>
        <v>34.964615386934234</v>
      </c>
      <c r="DZ16" s="186">
        <f t="shared" si="4"/>
        <v>50.517228484294961</v>
      </c>
      <c r="EA16" s="181"/>
      <c r="EB16" s="264"/>
      <c r="EC16" s="264"/>
      <c r="ED16" s="264"/>
      <c r="EE16" s="264"/>
      <c r="EF16" s="264"/>
      <c r="EG16" s="264"/>
      <c r="EH16" s="264"/>
      <c r="EI16" s="264"/>
      <c r="EJ16" s="264"/>
      <c r="EK16" s="264"/>
      <c r="EL16" s="264"/>
      <c r="EM16" s="264"/>
      <c r="EN16" s="264"/>
    </row>
    <row r="17" spans="1:190" ht="12.75">
      <c r="A17" s="260" t="str">
        <f>IF(I!$A$1=1,B17,C17)</f>
        <v>Швейцарія</v>
      </c>
      <c r="B17" s="320" t="s">
        <v>112</v>
      </c>
      <c r="C17" s="320" t="s">
        <v>203</v>
      </c>
      <c r="D17" s="192">
        <v>5.6976123247113497</v>
      </c>
      <c r="E17" s="192">
        <v>0.83808410128861699</v>
      </c>
      <c r="F17" s="192">
        <v>2.4541802950577298</v>
      </c>
      <c r="G17" s="192">
        <v>2.02049784372702</v>
      </c>
      <c r="H17" s="192">
        <v>3.9765605372010699</v>
      </c>
      <c r="I17" s="192">
        <v>0.330514530829708</v>
      </c>
      <c r="J17" s="192">
        <v>5.6171324171490298</v>
      </c>
      <c r="K17" s="192">
        <v>0.37957981198668</v>
      </c>
      <c r="L17" s="192">
        <v>0.45110692082799803</v>
      </c>
      <c r="M17" s="192">
        <v>1.19763329510495</v>
      </c>
      <c r="N17" s="192">
        <v>7.31354703489969</v>
      </c>
      <c r="O17" s="192">
        <v>4.6790747394296099</v>
      </c>
      <c r="P17" s="186">
        <v>0.17792470018818499</v>
      </c>
      <c r="Q17" s="186">
        <v>7.7564623282316196</v>
      </c>
      <c r="R17" s="186">
        <v>8.6846144316578808</v>
      </c>
      <c r="S17" s="186">
        <v>1.3447583962322001</v>
      </c>
      <c r="T17" s="186">
        <v>0.24595182105931401</v>
      </c>
      <c r="U17" s="186">
        <v>0.54032729360212906</v>
      </c>
      <c r="V17" s="186">
        <v>0.79384713639805504</v>
      </c>
      <c r="W17" s="186">
        <v>1.2339881044138199</v>
      </c>
      <c r="X17" s="186">
        <v>2.3894874636057399</v>
      </c>
      <c r="Y17" s="186">
        <v>0.99658519764993203</v>
      </c>
      <c r="Z17" s="186">
        <v>1.2075354155978999</v>
      </c>
      <c r="AA17" s="186">
        <v>1.4239010360642299</v>
      </c>
      <c r="AB17" s="186">
        <v>0.52908925495651105</v>
      </c>
      <c r="AC17" s="186">
        <v>5.3173267816519303</v>
      </c>
      <c r="AD17" s="186">
        <v>1.7220157287236999</v>
      </c>
      <c r="AE17" s="186">
        <v>4.4949733790684503</v>
      </c>
      <c r="AF17" s="186">
        <v>0.444360987517946</v>
      </c>
      <c r="AG17" s="186">
        <v>0.51314172539609204</v>
      </c>
      <c r="AH17" s="186">
        <v>1.4491642082926599</v>
      </c>
      <c r="AI17" s="186">
        <v>1.2963139220612401</v>
      </c>
      <c r="AJ17" s="186">
        <v>1.07326015630821</v>
      </c>
      <c r="AK17" s="186">
        <v>1.16706994344111</v>
      </c>
      <c r="AL17" s="186">
        <v>1.2392266824609299</v>
      </c>
      <c r="AM17" s="186">
        <v>1.27292149935244</v>
      </c>
      <c r="AN17" s="186">
        <v>0.46479171819298598</v>
      </c>
      <c r="AO17" s="186">
        <v>2.9899540522086201</v>
      </c>
      <c r="AP17" s="186">
        <v>3.1459205904171101</v>
      </c>
      <c r="AQ17" s="186">
        <v>1.9140992998753601</v>
      </c>
      <c r="AR17" s="186">
        <v>1.3812288258925101</v>
      </c>
      <c r="AS17" s="186">
        <v>0.70351636854107702</v>
      </c>
      <c r="AT17" s="186">
        <v>12.5011398065542</v>
      </c>
      <c r="AU17" s="186">
        <v>0.93261514342205099</v>
      </c>
      <c r="AV17" s="186">
        <v>1.4</v>
      </c>
      <c r="AW17" s="186">
        <v>0.86828763149289601</v>
      </c>
      <c r="AX17" s="186">
        <v>1.7260454218983901</v>
      </c>
      <c r="AY17" s="186">
        <v>1.0513316685051901</v>
      </c>
      <c r="AZ17" s="186">
        <v>1.93355145855364</v>
      </c>
      <c r="BA17" s="186">
        <v>5.0615643153446603</v>
      </c>
      <c r="BB17" s="186">
        <v>2.60560441704492</v>
      </c>
      <c r="BC17" s="186">
        <v>0.89262690443733095</v>
      </c>
      <c r="BD17" s="186">
        <v>0.99104757678445898</v>
      </c>
      <c r="BE17" s="186">
        <v>0.69777082997152895</v>
      </c>
      <c r="BF17" s="186">
        <v>2.7050430694488301</v>
      </c>
      <c r="BG17" s="186">
        <v>1.1597713719335401</v>
      </c>
      <c r="BH17" s="186">
        <v>1.43488859202534</v>
      </c>
      <c r="BI17" s="186">
        <v>1.0374466740394399</v>
      </c>
      <c r="BJ17" s="186">
        <v>1.0264439022377101</v>
      </c>
      <c r="BK17" s="186">
        <v>1.84464747353005</v>
      </c>
      <c r="BL17" s="186">
        <v>1.26235938920921</v>
      </c>
      <c r="BM17" s="186">
        <v>5.3471883770437696</v>
      </c>
      <c r="BN17" s="186">
        <v>1.5163511408780499</v>
      </c>
      <c r="BO17" s="186">
        <v>0.367774301333474</v>
      </c>
      <c r="BP17" s="186">
        <v>0.61424474472909796</v>
      </c>
      <c r="BQ17" s="186">
        <v>0.91178971180062396</v>
      </c>
      <c r="BR17" s="186">
        <v>1.9569968732648999</v>
      </c>
      <c r="BS17" s="186">
        <v>1.20448329654375</v>
      </c>
      <c r="BT17" s="186">
        <v>1.16434074641806</v>
      </c>
      <c r="BU17" s="186">
        <v>0.89518913971824499</v>
      </c>
      <c r="BV17" s="186">
        <v>1.76259121463497</v>
      </c>
      <c r="BW17" s="186">
        <v>6.9837613757277897</v>
      </c>
      <c r="BX17" s="186">
        <v>4.4482853943194698</v>
      </c>
      <c r="BY17" s="186">
        <v>1.7362794935314101</v>
      </c>
      <c r="BZ17" s="186">
        <v>7.3740470041994097</v>
      </c>
      <c r="CA17" s="186">
        <v>1.16639510856411</v>
      </c>
      <c r="CB17" s="186">
        <v>1.5080666515029999</v>
      </c>
      <c r="CC17" s="186">
        <v>3.4616630359073399</v>
      </c>
      <c r="CD17" s="186">
        <v>1.28173640836925</v>
      </c>
      <c r="CE17" s="186">
        <v>1.532457162614</v>
      </c>
      <c r="CF17" s="186">
        <v>1.31937669085273</v>
      </c>
      <c r="CG17" s="186">
        <v>5.64105315467219</v>
      </c>
      <c r="CH17" s="186">
        <v>3.4688993816171898</v>
      </c>
      <c r="CI17" s="186">
        <v>2.2668963791961398</v>
      </c>
      <c r="CJ17" s="186">
        <v>1.75556297225344</v>
      </c>
      <c r="CK17" s="186">
        <v>0.87963144530497295</v>
      </c>
      <c r="CL17" s="186">
        <v>0</v>
      </c>
      <c r="CM17" s="186">
        <v>0.151467490638902</v>
      </c>
      <c r="CN17" s="186">
        <v>3.5119226102501599</v>
      </c>
      <c r="CO17" s="186">
        <v>0.70542599212547596</v>
      </c>
      <c r="CP17" s="186">
        <v>1.3352207248704699</v>
      </c>
      <c r="CQ17" s="186">
        <v>1.8373610036903101</v>
      </c>
      <c r="CR17" s="186">
        <v>0.99697279994604504</v>
      </c>
      <c r="CS17" s="186">
        <v>0.17340752913087101</v>
      </c>
      <c r="CT17" s="186">
        <v>0.128534097560596</v>
      </c>
      <c r="CU17" s="186">
        <v>0.64357720554608799</v>
      </c>
      <c r="CV17" s="186">
        <v>3.2670670503968799</v>
      </c>
      <c r="CW17" s="186">
        <v>3.0559835702857798</v>
      </c>
      <c r="CX17" s="186">
        <v>2.9093550106844299</v>
      </c>
      <c r="CY17" s="186">
        <v>0.78219503124788703</v>
      </c>
      <c r="CZ17" s="186">
        <v>1.38809440668785</v>
      </c>
      <c r="DA17" s="186">
        <v>2.1328152492929502</v>
      </c>
      <c r="DB17" s="186">
        <v>1.5408751571285</v>
      </c>
      <c r="DC17" s="186">
        <v>1.4414072586967399</v>
      </c>
      <c r="DD17" s="186">
        <v>3.1540373408276401</v>
      </c>
      <c r="DE17" s="186">
        <v>1.9890228258251399</v>
      </c>
      <c r="DF17" s="186">
        <v>1.4535967266231999</v>
      </c>
      <c r="DG17" s="186">
        <v>6.3699285629217899</v>
      </c>
      <c r="DH17" s="186">
        <v>1.32317765506676</v>
      </c>
      <c r="DI17" s="186">
        <v>2.34438151182415</v>
      </c>
      <c r="DJ17" s="186">
        <v>9.1647292670407907</v>
      </c>
      <c r="DK17" s="186">
        <v>3.5953938994780898</v>
      </c>
      <c r="DL17" s="186">
        <v>1.8300758863920601</v>
      </c>
      <c r="DM17" s="186">
        <v>4.0324786768897498</v>
      </c>
      <c r="DN17" s="186">
        <v>3.6795560473806099</v>
      </c>
      <c r="DO17" s="186">
        <v>3.6007609875445898</v>
      </c>
      <c r="DP17" s="186">
        <v>1.5603524950445899</v>
      </c>
      <c r="DQ17" s="186">
        <v>5.5765825749962401</v>
      </c>
      <c r="DR17" s="186">
        <v>4.9526074242599796</v>
      </c>
      <c r="DS17" s="186">
        <v>3.06490718392776</v>
      </c>
      <c r="DT17" s="186">
        <v>1.6951998528077199</v>
      </c>
      <c r="DU17" s="186">
        <v>7.2442343518197196</v>
      </c>
      <c r="DV17" s="313">
        <f t="shared" si="2"/>
        <v>3.6675591668909098</v>
      </c>
      <c r="DW17" s="313">
        <f t="shared" si="3"/>
        <v>8.9394342046274389</v>
      </c>
      <c r="DX17" s="186">
        <f t="shared" si="0"/>
        <v>12.119083871317331</v>
      </c>
      <c r="DY17" s="186">
        <f t="shared" si="1"/>
        <v>29.484378190618784</v>
      </c>
      <c r="DZ17" s="186">
        <f t="shared" si="4"/>
        <v>44.725003609845366</v>
      </c>
      <c r="EA17" s="181"/>
      <c r="EB17" s="264"/>
      <c r="EC17" s="264"/>
      <c r="ED17" s="264"/>
      <c r="EE17" s="264"/>
      <c r="EF17" s="264"/>
      <c r="EG17" s="264"/>
      <c r="EH17" s="264"/>
      <c r="EI17" s="264"/>
      <c r="EJ17" s="264"/>
      <c r="EK17" s="264"/>
      <c r="EL17" s="264"/>
      <c r="EM17" s="264"/>
      <c r="EN17" s="264"/>
    </row>
    <row r="18" spans="1:190" ht="12.75">
      <c r="A18" s="260" t="str">
        <f>IF(I!$A$1=1,B18,C18)</f>
        <v>Чехія</v>
      </c>
      <c r="B18" s="320" t="s">
        <v>130</v>
      </c>
      <c r="C18" s="320" t="s">
        <v>221</v>
      </c>
      <c r="D18" s="192">
        <v>1.2076136351215201</v>
      </c>
      <c r="E18" s="192">
        <v>0.73191458693431499</v>
      </c>
      <c r="F18" s="192">
        <v>0.81726306864504805</v>
      </c>
      <c r="G18" s="192">
        <v>0.25866994588859299</v>
      </c>
      <c r="H18" s="192">
        <v>0.114451079660296</v>
      </c>
      <c r="I18" s="192">
        <v>0.14051796133762201</v>
      </c>
      <c r="J18" s="192">
        <v>0.64750861045418096</v>
      </c>
      <c r="K18" s="192">
        <v>0.246826591114017</v>
      </c>
      <c r="L18" s="192">
        <v>0.168904155164742</v>
      </c>
      <c r="M18" s="192">
        <v>0.17124684363030801</v>
      </c>
      <c r="N18" s="192">
        <v>0.92275810791479695</v>
      </c>
      <c r="O18" s="192">
        <v>0.40263523829284698</v>
      </c>
      <c r="P18" s="186">
        <v>1.01603018164771</v>
      </c>
      <c r="Q18" s="186">
        <v>0.58114864679367495</v>
      </c>
      <c r="R18" s="186">
        <v>1.1854758414534099</v>
      </c>
      <c r="S18" s="186">
        <v>0.108394347578755</v>
      </c>
      <c r="T18" s="186">
        <v>8.6782472223051604E-2</v>
      </c>
      <c r="U18" s="186">
        <v>1.35031809851341</v>
      </c>
      <c r="V18" s="186">
        <v>0.27338443630187997</v>
      </c>
      <c r="W18" s="186">
        <v>9.1545446755107895E-2</v>
      </c>
      <c r="X18" s="186">
        <v>0.23630310083196901</v>
      </c>
      <c r="Y18" s="186">
        <v>0.764942702383685</v>
      </c>
      <c r="Z18" s="186">
        <v>1.3828532732711201</v>
      </c>
      <c r="AA18" s="186">
        <v>1.1615044675186399</v>
      </c>
      <c r="AB18" s="186">
        <v>1.4401176085184599</v>
      </c>
      <c r="AC18" s="186">
        <v>1.52451383023314</v>
      </c>
      <c r="AD18" s="186">
        <v>0.18296965259151701</v>
      </c>
      <c r="AE18" s="186">
        <v>0.29248813243338101</v>
      </c>
      <c r="AF18" s="186">
        <v>6.4456183040983897E-2</v>
      </c>
      <c r="AG18" s="186">
        <v>0.21016415050260301</v>
      </c>
      <c r="AH18" s="186">
        <v>0.70771551571248703</v>
      </c>
      <c r="AI18" s="186">
        <v>0.53639909961853904</v>
      </c>
      <c r="AJ18" s="186">
        <v>0.92150665949898503</v>
      </c>
      <c r="AK18" s="186">
        <v>0.58686022992542897</v>
      </c>
      <c r="AL18" s="186">
        <v>1.1673930553365699</v>
      </c>
      <c r="AM18" s="186">
        <v>0.89025148535100995</v>
      </c>
      <c r="AN18" s="186">
        <v>0.40838802885340397</v>
      </c>
      <c r="AO18" s="186">
        <v>0.16540192940454401</v>
      </c>
      <c r="AP18" s="186">
        <v>1.3136824104996001</v>
      </c>
      <c r="AQ18" s="186">
        <v>1.41191623424308</v>
      </c>
      <c r="AR18" s="186">
        <v>0.37987097650181201</v>
      </c>
      <c r="AS18" s="186">
        <v>0.58511300723293702</v>
      </c>
      <c r="AT18" s="186">
        <v>0.55568737023118497</v>
      </c>
      <c r="AU18" s="186">
        <v>0.705093922603659</v>
      </c>
      <c r="AV18" s="186">
        <v>0.7</v>
      </c>
      <c r="AW18" s="186">
        <v>0.30857218836335998</v>
      </c>
      <c r="AX18" s="186">
        <v>1.18171600407513</v>
      </c>
      <c r="AY18" s="186">
        <v>2.2072627500458002</v>
      </c>
      <c r="AZ18" s="186">
        <v>1.07901321284254</v>
      </c>
      <c r="BA18" s="186">
        <v>0.86138988549231099</v>
      </c>
      <c r="BB18" s="186">
        <v>1.83848214306168</v>
      </c>
      <c r="BC18" s="186">
        <v>0.686614785787385</v>
      </c>
      <c r="BD18" s="186">
        <v>1.2195836572840999</v>
      </c>
      <c r="BE18" s="186">
        <v>0.261110540570134</v>
      </c>
      <c r="BF18" s="186">
        <v>0.56007097732581101</v>
      </c>
      <c r="BG18" s="186">
        <v>0.61144107735320596</v>
      </c>
      <c r="BH18" s="186">
        <v>0.67054399470388304</v>
      </c>
      <c r="BI18" s="186">
        <v>1.4651154316538</v>
      </c>
      <c r="BJ18" s="186">
        <v>1.2707977738479199</v>
      </c>
      <c r="BK18" s="186">
        <v>0.75223797812718396</v>
      </c>
      <c r="BL18" s="186">
        <v>0.87598369142958499</v>
      </c>
      <c r="BM18" s="186">
        <v>2.1171860953983201</v>
      </c>
      <c r="BN18" s="186">
        <v>0.35407519619544298</v>
      </c>
      <c r="BO18" s="186">
        <v>1.33895281034373</v>
      </c>
      <c r="BP18" s="186">
        <v>0.64400357248878903</v>
      </c>
      <c r="BQ18" s="186">
        <v>0.36664920130287298</v>
      </c>
      <c r="BR18" s="186">
        <v>1.4385270471185301</v>
      </c>
      <c r="BS18" s="186">
        <v>2.1623899229210699</v>
      </c>
      <c r="BT18" s="186">
        <v>0.79970153772198205</v>
      </c>
      <c r="BU18" s="186">
        <v>1.1204930054852</v>
      </c>
      <c r="BV18" s="186">
        <v>1.9634124984102499</v>
      </c>
      <c r="BW18" s="186">
        <v>2.4243540272897799</v>
      </c>
      <c r="BX18" s="186">
        <v>1.2262798750900901</v>
      </c>
      <c r="BY18" s="186">
        <v>1.3223721110322999</v>
      </c>
      <c r="BZ18" s="186">
        <v>1.00619202284508</v>
      </c>
      <c r="CA18" s="186">
        <v>1.3668774994517701</v>
      </c>
      <c r="CB18" s="186">
        <v>1.3364947228670501</v>
      </c>
      <c r="CC18" s="186">
        <v>0.86911538550131995</v>
      </c>
      <c r="CD18" s="186">
        <v>0.92449892210733597</v>
      </c>
      <c r="CE18" s="186">
        <v>1.82229827415118</v>
      </c>
      <c r="CF18" s="186">
        <v>1.5009614882809299</v>
      </c>
      <c r="CG18" s="186">
        <v>2.2348020417912702</v>
      </c>
      <c r="CH18" s="186">
        <v>3.48473693219827</v>
      </c>
      <c r="CI18" s="186">
        <v>2.74474551393685</v>
      </c>
      <c r="CJ18" s="186">
        <v>4.2857463178284201</v>
      </c>
      <c r="CK18" s="186">
        <v>1.65585346638666</v>
      </c>
      <c r="CL18" s="186">
        <v>0</v>
      </c>
      <c r="CM18" s="186">
        <v>0.57400227720826302</v>
      </c>
      <c r="CN18" s="186">
        <v>3.8693528721745198</v>
      </c>
      <c r="CO18" s="186">
        <v>1.84804944144998</v>
      </c>
      <c r="CP18" s="186">
        <v>2.79918013076627</v>
      </c>
      <c r="CQ18" s="186">
        <v>2.8284623286967401</v>
      </c>
      <c r="CR18" s="186">
        <v>1.8260951826278999</v>
      </c>
      <c r="CS18" s="186">
        <v>3.1805990702156999</v>
      </c>
      <c r="CT18" s="186">
        <v>3.1668199180641001</v>
      </c>
      <c r="CU18" s="186">
        <v>1.41258332615196</v>
      </c>
      <c r="CV18" s="186">
        <v>4.3826072770017497</v>
      </c>
      <c r="CW18" s="186">
        <v>2.5626291234039802</v>
      </c>
      <c r="CX18" s="186">
        <v>1.92198354479189</v>
      </c>
      <c r="CY18" s="186">
        <v>0.86946925533752295</v>
      </c>
      <c r="CZ18" s="186">
        <v>0.98078713792495797</v>
      </c>
      <c r="DA18" s="186">
        <v>1.9092469841127599</v>
      </c>
      <c r="DB18" s="186">
        <v>1.1946152564912</v>
      </c>
      <c r="DC18" s="186">
        <v>2.3221218353258899</v>
      </c>
      <c r="DD18" s="186">
        <v>0.87451748333689405</v>
      </c>
      <c r="DE18" s="186">
        <v>0.39059534627516201</v>
      </c>
      <c r="DF18" s="186">
        <v>1.90034090112339</v>
      </c>
      <c r="DG18" s="186">
        <v>2.7949144038276099</v>
      </c>
      <c r="DH18" s="186">
        <v>1.7790337171016499</v>
      </c>
      <c r="DI18" s="186">
        <v>1.6934514903639699</v>
      </c>
      <c r="DJ18" s="186">
        <v>1.5338143462724401</v>
      </c>
      <c r="DK18" s="186">
        <v>2.0064775518823099</v>
      </c>
      <c r="DL18" s="186">
        <v>1.36645156955652</v>
      </c>
      <c r="DM18" s="186">
        <v>0.43082078394922702</v>
      </c>
      <c r="DN18" s="186">
        <v>1.1302480526304199</v>
      </c>
      <c r="DO18" s="186">
        <v>0.66011122016255597</v>
      </c>
      <c r="DP18" s="186">
        <v>1.1525726787350199</v>
      </c>
      <c r="DQ18" s="186">
        <v>3.2529547481246799</v>
      </c>
      <c r="DR18" s="186">
        <v>1.8505346213232301</v>
      </c>
      <c r="DS18" s="186">
        <v>6.0155255222845696</v>
      </c>
      <c r="DT18" s="186">
        <v>5.3606425410985503</v>
      </c>
      <c r="DU18" s="186">
        <v>2.4590897924890802</v>
      </c>
      <c r="DV18" s="313">
        <f t="shared" si="2"/>
        <v>3.4724852074656196</v>
      </c>
      <c r="DW18" s="313">
        <f t="shared" si="3"/>
        <v>7.8197323335876305</v>
      </c>
      <c r="DX18" s="186">
        <f t="shared" si="0"/>
        <v>27.44674433157051</v>
      </c>
      <c r="DY18" s="186">
        <f t="shared" si="1"/>
        <v>22.103828548953011</v>
      </c>
      <c r="DZ18" s="186">
        <f t="shared" si="4"/>
        <v>22.871996302386592</v>
      </c>
      <c r="EA18" s="181"/>
      <c r="EB18" s="264"/>
      <c r="EC18" s="264"/>
      <c r="ED18" s="264"/>
      <c r="EE18" s="264"/>
      <c r="EF18" s="264"/>
      <c r="EG18" s="264"/>
      <c r="EH18" s="264"/>
      <c r="EI18" s="264"/>
      <c r="EJ18" s="264"/>
      <c r="EK18" s="264"/>
      <c r="EL18" s="264"/>
      <c r="EM18" s="264"/>
      <c r="EN18" s="264"/>
    </row>
    <row r="19" spans="1:190" ht="12.75">
      <c r="A19" s="260" t="str">
        <f>IF(I!$A$1=1,B19,C19)</f>
        <v>Люксембург</v>
      </c>
      <c r="B19" s="320" t="s">
        <v>141</v>
      </c>
      <c r="C19" s="320" t="s">
        <v>232</v>
      </c>
      <c r="D19" s="192">
        <v>2.4342081584935401E-3</v>
      </c>
      <c r="E19" s="192">
        <v>0.135635476127169</v>
      </c>
      <c r="F19" s="192">
        <v>0.63678420645754097</v>
      </c>
      <c r="G19" s="192">
        <v>0</v>
      </c>
      <c r="H19" s="192">
        <v>5.9439999999999996E-3</v>
      </c>
      <c r="I19" s="192">
        <v>3.8219999999999999E-3</v>
      </c>
      <c r="J19" s="192">
        <v>2.1580000000000002E-3</v>
      </c>
      <c r="K19" s="192">
        <v>0</v>
      </c>
      <c r="L19" s="192">
        <v>3.4537817887089602E-2</v>
      </c>
      <c r="M19" s="192">
        <v>1.1703159406809899E-2</v>
      </c>
      <c r="N19" s="192">
        <v>1.33639979398759E-2</v>
      </c>
      <c r="O19" s="192">
        <v>3.28904573585301E-3</v>
      </c>
      <c r="P19" s="186">
        <v>1.1024122421370099E-2</v>
      </c>
      <c r="Q19" s="186">
        <v>1.7812560025846799E-2</v>
      </c>
      <c r="R19" s="186">
        <v>3.3727774901457798E-3</v>
      </c>
      <c r="S19" s="186">
        <v>1.03666175722535E-2</v>
      </c>
      <c r="T19" s="186">
        <v>2.1848700000000002E-3</v>
      </c>
      <c r="U19" s="186">
        <v>2.33755634312444E-2</v>
      </c>
      <c r="V19" s="186">
        <v>6.4320899999999997E-3</v>
      </c>
      <c r="W19" s="186">
        <v>0</v>
      </c>
      <c r="X19" s="186">
        <v>3.5799600000000001E-3</v>
      </c>
      <c r="Y19" s="186">
        <v>1.04382035360442E-2</v>
      </c>
      <c r="Z19" s="186">
        <v>0</v>
      </c>
      <c r="AA19" s="186">
        <v>2.6889105913196501E-2</v>
      </c>
      <c r="AB19" s="186">
        <v>2.4491700000000001E-3</v>
      </c>
      <c r="AC19" s="186">
        <v>9.2767438609393897E-3</v>
      </c>
      <c r="AD19" s="186">
        <v>4.3753655400070096E-3</v>
      </c>
      <c r="AE19" s="186">
        <v>2.0894300000000002E-3</v>
      </c>
      <c r="AF19" s="186">
        <v>4.5718296809904801E-2</v>
      </c>
      <c r="AG19" s="186">
        <v>1.8955893210281401E-2</v>
      </c>
      <c r="AH19" s="186">
        <v>1.34220994192448E-2</v>
      </c>
      <c r="AI19" s="186">
        <v>8.2164588661546595E-3</v>
      </c>
      <c r="AJ19" s="186">
        <v>1.5E-3</v>
      </c>
      <c r="AK19" s="186">
        <v>1.5067042581365901E-2</v>
      </c>
      <c r="AL19" s="186">
        <v>2.0815914839939401E-2</v>
      </c>
      <c r="AM19" s="186">
        <v>1.76219176185047E-2</v>
      </c>
      <c r="AN19" s="186">
        <v>4.5333600000000002E-3</v>
      </c>
      <c r="AO19" s="186">
        <v>4.4582890709401801E-2</v>
      </c>
      <c r="AP19" s="186">
        <v>6.4054846545720098E-3</v>
      </c>
      <c r="AQ19" s="186">
        <v>2.1858666134743798E-2</v>
      </c>
      <c r="AR19" s="186">
        <v>1.09102754568818E-2</v>
      </c>
      <c r="AS19" s="186">
        <v>0.350187492604076</v>
      </c>
      <c r="AT19" s="186">
        <v>2.1241959835461E-2</v>
      </c>
      <c r="AU19" s="186">
        <v>2.9141900000000001E-3</v>
      </c>
      <c r="AV19" s="186">
        <v>0.02</v>
      </c>
      <c r="AW19" s="186">
        <v>0.19773713909926899</v>
      </c>
      <c r="AX19" s="186">
        <v>2.6531253164737902E-2</v>
      </c>
      <c r="AY19" s="186">
        <v>0.37091347000000002</v>
      </c>
      <c r="AZ19" s="186">
        <v>3.07128034648298E-2</v>
      </c>
      <c r="BA19" s="186">
        <v>0.18657714095236599</v>
      </c>
      <c r="BB19" s="186">
        <v>0.36794413419928601</v>
      </c>
      <c r="BC19" s="186">
        <v>2.7200989384757799</v>
      </c>
      <c r="BD19" s="186">
        <v>0.24966304488753799</v>
      </c>
      <c r="BE19" s="186">
        <v>1.6027089205772501E-2</v>
      </c>
      <c r="BF19" s="186">
        <v>0.26592773301311401</v>
      </c>
      <c r="BG19" s="186">
        <v>0.21905416756761301</v>
      </c>
      <c r="BH19" s="186">
        <v>0.27757125177215902</v>
      </c>
      <c r="BI19" s="186">
        <v>0.24897772318376399</v>
      </c>
      <c r="BJ19" s="186">
        <v>0.43686859</v>
      </c>
      <c r="BK19" s="186">
        <v>0.29035065068773003</v>
      </c>
      <c r="BL19" s="186">
        <v>0.24942242165557299</v>
      </c>
      <c r="BM19" s="186">
        <v>2.65629E-2</v>
      </c>
      <c r="BN19" s="186">
        <v>0.37215268492738501</v>
      </c>
      <c r="BO19" s="186">
        <v>0.17207510000000001</v>
      </c>
      <c r="BP19" s="186">
        <v>0.24130694423427401</v>
      </c>
      <c r="BQ19" s="186">
        <v>0.223423204999634</v>
      </c>
      <c r="BR19" s="186">
        <v>0.30274049930022101</v>
      </c>
      <c r="BS19" s="186">
        <v>0.59079817046818395</v>
      </c>
      <c r="BT19" s="186">
        <v>0.130264532960497</v>
      </c>
      <c r="BU19" s="186">
        <v>1.7332331773717999</v>
      </c>
      <c r="BV19" s="186">
        <v>8.28822258160785E-2</v>
      </c>
      <c r="BW19" s="186">
        <v>1.2364549012595401</v>
      </c>
      <c r="BX19" s="186">
        <v>0.268241487274611</v>
      </c>
      <c r="BY19" s="186">
        <v>0.14112643803095101</v>
      </c>
      <c r="BZ19" s="186">
        <v>0.13357641611273299</v>
      </c>
      <c r="CA19" s="186">
        <v>0.153273701471874</v>
      </c>
      <c r="CB19" s="186">
        <v>0.35477779334619602</v>
      </c>
      <c r="CC19" s="186">
        <v>9.7435725563024003E-2</v>
      </c>
      <c r="CD19" s="186">
        <v>0.109468506144971</v>
      </c>
      <c r="CE19" s="186">
        <v>0.105876250159636</v>
      </c>
      <c r="CF19" s="186">
        <v>0.80343440090886398</v>
      </c>
      <c r="CG19" s="186">
        <v>0.32701654419971499</v>
      </c>
      <c r="CH19" s="186">
        <v>0.30412684346052798</v>
      </c>
      <c r="CI19" s="186">
        <v>1.7145207516829299</v>
      </c>
      <c r="CJ19" s="186">
        <v>0.15859272549716799</v>
      </c>
      <c r="CK19" s="186">
        <v>0.15050902652447601</v>
      </c>
      <c r="CL19" s="186">
        <v>0</v>
      </c>
      <c r="CM19" s="186">
        <v>2.13901369846419E-2</v>
      </c>
      <c r="CN19" s="186">
        <v>3.04292323673983E-2</v>
      </c>
      <c r="CO19" s="186">
        <v>1.2362360400000001</v>
      </c>
      <c r="CP19" s="186">
        <v>2.7702028533656199E-2</v>
      </c>
      <c r="CQ19" s="186">
        <v>9.8964613371004206E-2</v>
      </c>
      <c r="CR19" s="186">
        <v>0.117493139360696</v>
      </c>
      <c r="CS19" s="186">
        <v>0.17386901408512501</v>
      </c>
      <c r="CT19" s="186">
        <v>0.157002201006776</v>
      </c>
      <c r="CU19" s="186">
        <v>0.222998158289125</v>
      </c>
      <c r="CV19" s="186">
        <v>8.7221808604326601E-2</v>
      </c>
      <c r="CW19" s="186">
        <v>0.1568788690348</v>
      </c>
      <c r="CX19" s="186">
        <v>1.4295157276811301</v>
      </c>
      <c r="CY19" s="186">
        <v>3.07787711195733</v>
      </c>
      <c r="CZ19" s="186">
        <v>0.98538017831509905</v>
      </c>
      <c r="DA19" s="186">
        <v>1.49883642324753</v>
      </c>
      <c r="DB19" s="186">
        <v>1.50059634398099</v>
      </c>
      <c r="DC19" s="186">
        <v>1.3699580347865199</v>
      </c>
      <c r="DD19" s="186">
        <v>1.83017234212665</v>
      </c>
      <c r="DE19" s="186">
        <v>1.8318226113095799</v>
      </c>
      <c r="DF19" s="186">
        <v>2.6854553172700699</v>
      </c>
      <c r="DG19" s="186">
        <v>2.8129610664719098</v>
      </c>
      <c r="DH19" s="186">
        <v>1.0128203916494201</v>
      </c>
      <c r="DI19" s="186">
        <v>4.2419971582654297</v>
      </c>
      <c r="DJ19" s="186">
        <v>2.3650987774546102</v>
      </c>
      <c r="DK19" s="186">
        <v>2.0208961323479602</v>
      </c>
      <c r="DL19" s="186">
        <v>1.9503177523791</v>
      </c>
      <c r="DM19" s="186">
        <v>3.5463217512749901</v>
      </c>
      <c r="DN19" s="186">
        <v>2.5613691143000099</v>
      </c>
      <c r="DO19" s="186">
        <v>1.3580358728172099</v>
      </c>
      <c r="DP19" s="186">
        <v>3.6210701520419</v>
      </c>
      <c r="DQ19" s="186">
        <v>2.58035585925774</v>
      </c>
      <c r="DR19" s="186">
        <v>3.1658080202033299</v>
      </c>
      <c r="DS19" s="186">
        <v>3.3707550683567198</v>
      </c>
      <c r="DT19" s="186">
        <v>2.8741781344050201</v>
      </c>
      <c r="DU19" s="186">
        <v>3.30364135150587</v>
      </c>
      <c r="DV19" s="313">
        <f t="shared" si="2"/>
        <v>5.2548175499148497</v>
      </c>
      <c r="DW19" s="313">
        <f t="shared" si="3"/>
        <v>6.1778194859108897</v>
      </c>
      <c r="DX19" s="186">
        <f t="shared" si="0"/>
        <v>2.3951863160200668</v>
      </c>
      <c r="DY19" s="186">
        <f t="shared" si="1"/>
        <v>19.266675834785936</v>
      </c>
      <c r="DZ19" s="186">
        <f t="shared" si="4"/>
        <v>31.794846050348415</v>
      </c>
      <c r="EA19" s="181"/>
      <c r="EB19" s="264"/>
      <c r="EC19" s="264"/>
      <c r="ED19" s="264"/>
      <c r="EE19" s="264"/>
      <c r="EF19" s="264"/>
      <c r="EG19" s="264"/>
      <c r="EH19" s="264"/>
      <c r="EI19" s="264"/>
      <c r="EJ19" s="264"/>
      <c r="EK19" s="264"/>
      <c r="EL19" s="264"/>
      <c r="EM19" s="264"/>
      <c r="EN19" s="264"/>
    </row>
    <row r="20" spans="1:190" ht="12.75">
      <c r="A20" s="260" t="str">
        <f>IF(I!$A$1=1,B20,C20)</f>
        <v>Гонконг</v>
      </c>
      <c r="B20" s="320" t="s">
        <v>126</v>
      </c>
      <c r="C20" s="320" t="s">
        <v>217</v>
      </c>
      <c r="D20" s="192">
        <v>1.7017205972873602E-2</v>
      </c>
      <c r="E20" s="192">
        <v>5.5E-2</v>
      </c>
      <c r="F20" s="192">
        <v>3.0109999999999998E-3</v>
      </c>
      <c r="G20" s="192">
        <v>1.1999999999999999E-3</v>
      </c>
      <c r="H20" s="192">
        <v>0</v>
      </c>
      <c r="I20" s="192">
        <v>0</v>
      </c>
      <c r="J20" s="192">
        <v>3.4099999999999998E-3</v>
      </c>
      <c r="K20" s="192">
        <v>5.4890785886545101</v>
      </c>
      <c r="L20" s="192">
        <v>1.5191149155056901E-2</v>
      </c>
      <c r="M20" s="192">
        <v>6.4479999999999997E-3</v>
      </c>
      <c r="N20" s="192">
        <v>1.0579999999999999E-3</v>
      </c>
      <c r="O20" s="192">
        <v>1.4298E-2</v>
      </c>
      <c r="P20" s="186">
        <v>0</v>
      </c>
      <c r="Q20" s="186">
        <v>2.23622696634866E-3</v>
      </c>
      <c r="R20" s="186">
        <v>2.0999999999999999E-3</v>
      </c>
      <c r="S20" s="186">
        <v>0</v>
      </c>
      <c r="T20" s="186">
        <v>7.2500000000000004E-3</v>
      </c>
      <c r="U20" s="186">
        <v>5.2499999999999997E-4</v>
      </c>
      <c r="V20" s="186">
        <v>1.6420000000000001E-2</v>
      </c>
      <c r="W20" s="186">
        <v>1.0633999999999999E-2</v>
      </c>
      <c r="X20" s="186">
        <v>1.4250000000000001E-2</v>
      </c>
      <c r="Y20" s="186">
        <v>0</v>
      </c>
      <c r="Z20" s="186">
        <v>1.042E-3</v>
      </c>
      <c r="AA20" s="186">
        <v>5.1431999999999997E-4</v>
      </c>
      <c r="AB20" s="186">
        <v>4.44357E-3</v>
      </c>
      <c r="AC20" s="186">
        <v>5.6208305784290098E-3</v>
      </c>
      <c r="AD20" s="186">
        <v>6.5200000000000002E-4</v>
      </c>
      <c r="AE20" s="186">
        <v>1.54807E-2</v>
      </c>
      <c r="AF20" s="186">
        <v>4.9782999999999997E-3</v>
      </c>
      <c r="AG20" s="186">
        <v>1.2522E-2</v>
      </c>
      <c r="AH20" s="186">
        <v>1.1440000000000001E-3</v>
      </c>
      <c r="AI20" s="186">
        <v>6.7000000000000002E-4</v>
      </c>
      <c r="AJ20" s="186">
        <v>3.81424E-3</v>
      </c>
      <c r="AK20" s="186">
        <v>1.6360000000000001E-3</v>
      </c>
      <c r="AL20" s="186">
        <v>3.5418999999999999E-2</v>
      </c>
      <c r="AM20" s="186">
        <v>2.3775000000000001E-2</v>
      </c>
      <c r="AN20" s="186">
        <v>8.5723832404808794E-3</v>
      </c>
      <c r="AO20" s="186">
        <v>3.1242000000000002E-3</v>
      </c>
      <c r="AP20" s="186">
        <v>8.8389999999999996E-3</v>
      </c>
      <c r="AQ20" s="186">
        <v>0</v>
      </c>
      <c r="AR20" s="186">
        <v>8.3003E-3</v>
      </c>
      <c r="AS20" s="186">
        <v>1.54449619581457E-2</v>
      </c>
      <c r="AT20" s="186">
        <v>4.9279999999999997E-2</v>
      </c>
      <c r="AU20" s="186">
        <v>1.424627E-2</v>
      </c>
      <c r="AV20" s="186">
        <v>2.4316600000000001E-2</v>
      </c>
      <c r="AW20" s="186">
        <v>9.0150000000000004E-3</v>
      </c>
      <c r="AX20" s="186">
        <v>1.221038E-2</v>
      </c>
      <c r="AY20" s="186">
        <v>1.287145E-2</v>
      </c>
      <c r="AZ20" s="186">
        <v>1.134E-3</v>
      </c>
      <c r="BA20" s="186">
        <v>1.4504009999999999E-2</v>
      </c>
      <c r="BB20" s="186">
        <v>1.85103E-2</v>
      </c>
      <c r="BC20" s="186">
        <v>0.14307858046019001</v>
      </c>
      <c r="BD20" s="186">
        <v>2.8454E-2</v>
      </c>
      <c r="BE20" s="186">
        <v>0.95620122835147703</v>
      </c>
      <c r="BF20" s="186">
        <v>0.23077342001151699</v>
      </c>
      <c r="BG20" s="186">
        <v>0.419469718552194</v>
      </c>
      <c r="BH20" s="186">
        <v>0.12059963999999999</v>
      </c>
      <c r="BI20" s="186">
        <v>4.1143020000000002E-2</v>
      </c>
      <c r="BJ20" s="186">
        <v>-2.4617300123262201E-2</v>
      </c>
      <c r="BK20" s="186">
        <v>5.9739700000000003E-3</v>
      </c>
      <c r="BL20" s="186">
        <v>5.7557799999999999E-2</v>
      </c>
      <c r="BM20" s="186">
        <v>1.25E-3</v>
      </c>
      <c r="BN20" s="186">
        <v>3.4933999999999998E-3</v>
      </c>
      <c r="BO20" s="186">
        <v>2.2236840000000001E-2</v>
      </c>
      <c r="BP20" s="186">
        <v>0.28441527385502102</v>
      </c>
      <c r="BQ20" s="186">
        <v>0.54422395371495902</v>
      </c>
      <c r="BR20" s="186">
        <v>2.1281499999999998E-2</v>
      </c>
      <c r="BS20" s="186">
        <v>2.9904159999999999E-2</v>
      </c>
      <c r="BT20" s="186">
        <v>1.173107E-2</v>
      </c>
      <c r="BU20" s="186">
        <v>0.241784319957075</v>
      </c>
      <c r="BV20" s="186">
        <v>2.0497045142391299E-2</v>
      </c>
      <c r="BW20" s="186">
        <v>0.55237190744746301</v>
      </c>
      <c r="BX20" s="186">
        <v>9.0169480140397704E-2</v>
      </c>
      <c r="BY20" s="186">
        <v>0.21036161313676999</v>
      </c>
      <c r="BZ20" s="186">
        <v>4.25685268181124E-2</v>
      </c>
      <c r="CA20" s="186">
        <v>0.26091578312480801</v>
      </c>
      <c r="CB20" s="186">
        <v>0.31169064000000002</v>
      </c>
      <c r="CC20" s="186">
        <v>5.5466000000000001E-2</v>
      </c>
      <c r="CD20" s="186">
        <v>2.5847782933174801E-2</v>
      </c>
      <c r="CE20" s="186">
        <v>5.6573474159168097E-3</v>
      </c>
      <c r="CF20" s="186">
        <v>0.27894772568910098</v>
      </c>
      <c r="CG20" s="186">
        <v>1.38464239095823E-2</v>
      </c>
      <c r="CH20" s="186">
        <v>0.175233593060033</v>
      </c>
      <c r="CI20" s="186">
        <v>2.1700498213989299</v>
      </c>
      <c r="CJ20" s="186">
        <v>6.25123223261706E-2</v>
      </c>
      <c r="CK20" s="186">
        <v>0.42252198988580197</v>
      </c>
      <c r="CL20" s="186">
        <v>0</v>
      </c>
      <c r="CM20" s="186">
        <v>1.5003000000000001E-2</v>
      </c>
      <c r="CN20" s="186">
        <v>0</v>
      </c>
      <c r="CO20" s="186">
        <v>1.0410022667194201</v>
      </c>
      <c r="CP20" s="186">
        <v>2.6737252143017198E-2</v>
      </c>
      <c r="CQ20" s="186">
        <v>0.89278570000000002</v>
      </c>
      <c r="CR20" s="186">
        <v>0.27348236150681798</v>
      </c>
      <c r="CS20" s="186">
        <v>0.40912103</v>
      </c>
      <c r="CT20" s="186">
        <v>0.37017032859524301</v>
      </c>
      <c r="CU20" s="186">
        <v>0.99209766923068299</v>
      </c>
      <c r="CV20" s="186">
        <v>0.45539127763406601</v>
      </c>
      <c r="CW20" s="186">
        <v>3.54924864209759E-3</v>
      </c>
      <c r="CX20" s="186">
        <v>3.1832517823916801E-2</v>
      </c>
      <c r="CY20" s="186">
        <v>0.58051976855830201</v>
      </c>
      <c r="CZ20" s="186">
        <v>8.3418691024642593E-3</v>
      </c>
      <c r="DA20" s="186">
        <v>1.7863489999999999E-2</v>
      </c>
      <c r="DB20" s="186">
        <v>2.2364400000000001E-3</v>
      </c>
      <c r="DC20" s="186">
        <v>0.25534445</v>
      </c>
      <c r="DD20" s="186">
        <v>9.8731300000000008E-3</v>
      </c>
      <c r="DE20" s="186">
        <v>0.16122143053026899</v>
      </c>
      <c r="DF20" s="186">
        <v>1.1597860962749</v>
      </c>
      <c r="DG20" s="186">
        <v>2.4914178900000001</v>
      </c>
      <c r="DH20" s="186">
        <v>1.1694853000000001</v>
      </c>
      <c r="DI20" s="186">
        <v>0.23381987020811301</v>
      </c>
      <c r="DJ20" s="186">
        <v>0.99771233147595695</v>
      </c>
      <c r="DK20" s="186">
        <v>0.69782740727806403</v>
      </c>
      <c r="DL20" s="186">
        <v>0.862781228978312</v>
      </c>
      <c r="DM20" s="186">
        <v>0.44526445999999997</v>
      </c>
      <c r="DN20" s="186">
        <v>0.35383270054810201</v>
      </c>
      <c r="DO20" s="186">
        <v>6.8251479768787604</v>
      </c>
      <c r="DP20" s="186">
        <v>2.29550148</v>
      </c>
      <c r="DQ20" s="186">
        <v>3.9974718600000001</v>
      </c>
      <c r="DR20" s="186">
        <v>3.2994822692477501</v>
      </c>
      <c r="DS20" s="186">
        <v>8.7693394068943498</v>
      </c>
      <c r="DT20" s="186">
        <v>2.4297731506281499</v>
      </c>
      <c r="DU20" s="186">
        <v>3.43159144419137</v>
      </c>
      <c r="DV20" s="313">
        <f t="shared" si="2"/>
        <v>1.403305170208113</v>
      </c>
      <c r="DW20" s="313">
        <f t="shared" si="3"/>
        <v>5.8613645948195199</v>
      </c>
      <c r="DX20" s="186">
        <f t="shared" si="0"/>
        <v>4.5054339204071532</v>
      </c>
      <c r="DY20" s="186">
        <f t="shared" si="1"/>
        <v>5.1773776085660153</v>
      </c>
      <c r="DZ20" s="186">
        <f t="shared" si="4"/>
        <v>29.947666291509407</v>
      </c>
      <c r="EA20" s="181"/>
      <c r="EB20" s="264"/>
      <c r="EC20" s="264"/>
      <c r="ED20" s="264"/>
      <c r="EE20" s="264"/>
      <c r="EF20" s="264"/>
      <c r="EG20" s="264"/>
      <c r="EH20" s="264"/>
      <c r="EI20" s="264"/>
      <c r="EJ20" s="264"/>
      <c r="EK20" s="264"/>
      <c r="EL20" s="264"/>
      <c r="EM20" s="264"/>
      <c r="EN20" s="264"/>
    </row>
    <row r="21" spans="1:190" ht="12.75">
      <c r="A21" s="260" t="str">
        <f>IF(I!$A$1=1,B21,C21)</f>
        <v>Кіпр</v>
      </c>
      <c r="B21" s="320" t="s">
        <v>110</v>
      </c>
      <c r="C21" s="320" t="s">
        <v>201</v>
      </c>
      <c r="D21" s="192">
        <v>2.4103143950425499</v>
      </c>
      <c r="E21" s="192">
        <v>2.0249375882648999</v>
      </c>
      <c r="F21" s="192">
        <v>1.7554836223005099</v>
      </c>
      <c r="G21" s="192">
        <v>1.8938606840108401</v>
      </c>
      <c r="H21" s="192">
        <v>1.5254871454355301</v>
      </c>
      <c r="I21" s="192">
        <v>1.3850866437976601</v>
      </c>
      <c r="J21" s="192">
        <v>2.97794292083631</v>
      </c>
      <c r="K21" s="192">
        <v>1.6382791747305701</v>
      </c>
      <c r="L21" s="192">
        <v>1.9011348524392999</v>
      </c>
      <c r="M21" s="192">
        <v>1.2206006091715</v>
      </c>
      <c r="N21" s="192">
        <v>1.27901361823788</v>
      </c>
      <c r="O21" s="192">
        <v>0.86490969367114601</v>
      </c>
      <c r="P21" s="186">
        <v>0.29153332872668503</v>
      </c>
      <c r="Q21" s="186">
        <v>2.4026607052406002</v>
      </c>
      <c r="R21" s="186">
        <v>2.7721724720387302</v>
      </c>
      <c r="S21" s="186">
        <v>1.8199050979867799</v>
      </c>
      <c r="T21" s="186">
        <v>1.4728328772471899</v>
      </c>
      <c r="U21" s="186">
        <v>1.42067851814159</v>
      </c>
      <c r="V21" s="186">
        <v>1.79576119316795</v>
      </c>
      <c r="W21" s="186">
        <v>1.9700734787238099</v>
      </c>
      <c r="X21" s="186">
        <v>1.46686961325515</v>
      </c>
      <c r="Y21" s="186">
        <v>1.94689247124215</v>
      </c>
      <c r="Z21" s="186">
        <v>2.6046460743692301</v>
      </c>
      <c r="AA21" s="186">
        <v>2.28026843214217</v>
      </c>
      <c r="AB21" s="186">
        <v>1.44856736112009</v>
      </c>
      <c r="AC21" s="186">
        <v>2.91968486339545</v>
      </c>
      <c r="AD21" s="186">
        <v>1.66842199629334</v>
      </c>
      <c r="AE21" s="186">
        <v>1.62394910339333</v>
      </c>
      <c r="AF21" s="186">
        <v>0.37222380791596199</v>
      </c>
      <c r="AG21" s="186">
        <v>0.30415390672821602</v>
      </c>
      <c r="AH21" s="186">
        <v>0.53632520954956897</v>
      </c>
      <c r="AI21" s="186">
        <v>2.5810728708855799</v>
      </c>
      <c r="AJ21" s="186">
        <v>1.93806866187365</v>
      </c>
      <c r="AK21" s="186">
        <v>0.65909611807163904</v>
      </c>
      <c r="AL21" s="186">
        <v>0.53968483480290896</v>
      </c>
      <c r="AM21" s="186">
        <v>2.2311265631584298</v>
      </c>
      <c r="AN21" s="186">
        <v>0.88110290458128904</v>
      </c>
      <c r="AO21" s="186">
        <v>0.81701235387019999</v>
      </c>
      <c r="AP21" s="186">
        <v>0.938358061129415</v>
      </c>
      <c r="AQ21" s="186">
        <v>0.92366344091521801</v>
      </c>
      <c r="AR21" s="186">
        <v>1.0320407424837199</v>
      </c>
      <c r="AS21" s="186">
        <v>1.2654659492259801</v>
      </c>
      <c r="AT21" s="186">
        <v>1.12522942205067</v>
      </c>
      <c r="AU21" s="186">
        <v>1.40704406064181</v>
      </c>
      <c r="AV21" s="186">
        <v>1.1661608444589799</v>
      </c>
      <c r="AW21" s="186">
        <v>2.6079704411797402</v>
      </c>
      <c r="AX21" s="186">
        <v>0.93310707735741105</v>
      </c>
      <c r="AY21" s="186">
        <v>1.5975276349255401</v>
      </c>
      <c r="AZ21" s="186">
        <v>1.57353669348658</v>
      </c>
      <c r="BA21" s="186">
        <v>3.3694002409516801</v>
      </c>
      <c r="BB21" s="186">
        <v>0.88229495669491997</v>
      </c>
      <c r="BC21" s="186">
        <v>1.0341056262402799</v>
      </c>
      <c r="BD21" s="186">
        <v>1.24946105788866</v>
      </c>
      <c r="BE21" s="186">
        <v>0.86193011289157195</v>
      </c>
      <c r="BF21" s="186">
        <v>0.82621428359818605</v>
      </c>
      <c r="BG21" s="186">
        <v>1.0025243667375301</v>
      </c>
      <c r="BH21" s="186">
        <v>0.75417485091172998</v>
      </c>
      <c r="BI21" s="186">
        <v>1.42787065683967</v>
      </c>
      <c r="BJ21" s="186">
        <v>0.41861435544230302</v>
      </c>
      <c r="BK21" s="186">
        <v>2.1037293433531201</v>
      </c>
      <c r="BL21" s="186">
        <v>1.7590301308057501</v>
      </c>
      <c r="BM21" s="186">
        <v>1.5114281556075799</v>
      </c>
      <c r="BN21" s="186">
        <v>1.5536482850678499</v>
      </c>
      <c r="BO21" s="186">
        <v>0.82134775984069697</v>
      </c>
      <c r="BP21" s="186">
        <v>0.49966520199898801</v>
      </c>
      <c r="BQ21" s="186">
        <v>0.39304622912499898</v>
      </c>
      <c r="BR21" s="186">
        <v>0.92024793112494696</v>
      </c>
      <c r="BS21" s="186">
        <v>0.63299330674059395</v>
      </c>
      <c r="BT21" s="186">
        <v>1.04914857087734</v>
      </c>
      <c r="BU21" s="186">
        <v>1.18265333563495</v>
      </c>
      <c r="BV21" s="186">
        <v>0.84797882759910204</v>
      </c>
      <c r="BW21" s="186">
        <v>3.2662158906133398</v>
      </c>
      <c r="BX21" s="186">
        <v>1.3953594071537001</v>
      </c>
      <c r="BY21" s="186">
        <v>0.46581423595039501</v>
      </c>
      <c r="BZ21" s="186">
        <v>1.42518424218256</v>
      </c>
      <c r="CA21" s="186">
        <v>1.6337934666135301</v>
      </c>
      <c r="CB21" s="186">
        <v>0.975207835457087</v>
      </c>
      <c r="CC21" s="186">
        <v>0.87872813466358302</v>
      </c>
      <c r="CD21" s="186">
        <v>1.2276116971551601</v>
      </c>
      <c r="CE21" s="186">
        <v>0.67947988421595995</v>
      </c>
      <c r="CF21" s="186">
        <v>0.89908975436656002</v>
      </c>
      <c r="CG21" s="186">
        <v>1.0808680701370399</v>
      </c>
      <c r="CH21" s="186">
        <v>0.83368927914911395</v>
      </c>
      <c r="CI21" s="186">
        <v>1.36644941479135</v>
      </c>
      <c r="CJ21" s="186">
        <v>1.32472181161625</v>
      </c>
      <c r="CK21" s="186">
        <v>1.1885408919276399</v>
      </c>
      <c r="CL21" s="186">
        <v>0</v>
      </c>
      <c r="CM21" s="186">
        <v>8.1044328247780704E-3</v>
      </c>
      <c r="CN21" s="186">
        <v>5.0145605072996298E-3</v>
      </c>
      <c r="CO21" s="186">
        <v>0.17043710588706801</v>
      </c>
      <c r="CP21" s="186">
        <v>0.60470813775872301</v>
      </c>
      <c r="CQ21" s="186">
        <v>1.48235519097155</v>
      </c>
      <c r="CR21" s="186">
        <v>0.223549475182243</v>
      </c>
      <c r="CS21" s="186">
        <v>0.95697606880985997</v>
      </c>
      <c r="CT21" s="186">
        <v>1.2075676343469499</v>
      </c>
      <c r="CU21" s="186">
        <v>1.5273491044559799</v>
      </c>
      <c r="CV21" s="186">
        <v>2.2120820208093499</v>
      </c>
      <c r="CW21" s="186">
        <v>0.180133247165776</v>
      </c>
      <c r="CX21" s="186">
        <v>0.83554926886507797</v>
      </c>
      <c r="CY21" s="186">
        <v>0.61256741427516903</v>
      </c>
      <c r="CZ21" s="186">
        <v>0.213158958792974</v>
      </c>
      <c r="DA21" s="186">
        <v>0.67578256023012095</v>
      </c>
      <c r="DB21" s="186">
        <v>3.8955800872848001</v>
      </c>
      <c r="DC21" s="186">
        <v>5.0395428833346099</v>
      </c>
      <c r="DD21" s="186">
        <v>0.86752769168149202</v>
      </c>
      <c r="DE21" s="186">
        <v>0.33361264890002201</v>
      </c>
      <c r="DF21" s="186">
        <v>2.9323695878418499</v>
      </c>
      <c r="DG21" s="186">
        <v>2.2631992432978301</v>
      </c>
      <c r="DH21" s="186">
        <v>0.93404500957479097</v>
      </c>
      <c r="DI21" s="186">
        <v>1.15664067545283</v>
      </c>
      <c r="DJ21" s="186">
        <v>1.9236302761064199</v>
      </c>
      <c r="DK21" s="186">
        <v>1.30832987130275</v>
      </c>
      <c r="DL21" s="186">
        <v>1.40085704197626</v>
      </c>
      <c r="DM21" s="186">
        <v>0.92071001269182395</v>
      </c>
      <c r="DN21" s="186">
        <v>1.80879059856624</v>
      </c>
      <c r="DO21" s="186">
        <v>1.5837032014258301</v>
      </c>
      <c r="DP21" s="186">
        <v>1.94980938695298</v>
      </c>
      <c r="DQ21" s="186">
        <v>1.7948557809885901</v>
      </c>
      <c r="DR21" s="186">
        <v>2.0135153322029899</v>
      </c>
      <c r="DS21" s="186">
        <v>2.7159300980941299</v>
      </c>
      <c r="DT21" s="186">
        <v>2.3069714923716602</v>
      </c>
      <c r="DU21" s="186">
        <v>3.2812201460975698</v>
      </c>
      <c r="DV21" s="313">
        <f t="shared" si="2"/>
        <v>2.090685685027621</v>
      </c>
      <c r="DW21" s="313">
        <f t="shared" si="3"/>
        <v>5.5881916384692296</v>
      </c>
      <c r="DX21" s="186">
        <f t="shared" si="0"/>
        <v>8.6993244142883412</v>
      </c>
      <c r="DY21" s="186">
        <f t="shared" si="1"/>
        <v>20.061105612479071</v>
      </c>
      <c r="DZ21" s="186">
        <f t="shared" si="4"/>
        <v>19.510817285335634</v>
      </c>
      <c r="EA21" s="181"/>
      <c r="EB21" s="264"/>
      <c r="EC21" s="264"/>
      <c r="ED21" s="264"/>
      <c r="EE21" s="264"/>
      <c r="EF21" s="264"/>
      <c r="EG21" s="264"/>
      <c r="EH21" s="264"/>
      <c r="EI21" s="264"/>
      <c r="EJ21" s="264"/>
      <c r="EK21" s="264"/>
      <c r="EL21" s="264"/>
      <c r="EM21" s="264"/>
      <c r="EN21" s="264"/>
    </row>
    <row r="22" spans="1:190" ht="12.75">
      <c r="A22" s="260" t="str">
        <f>IF(I!$A$1=1,B22,C22)</f>
        <v>Китай</v>
      </c>
      <c r="B22" s="320" t="s">
        <v>147</v>
      </c>
      <c r="C22" s="320" t="s">
        <v>239</v>
      </c>
      <c r="D22" s="192">
        <v>0</v>
      </c>
      <c r="E22" s="192">
        <v>0.340312</v>
      </c>
      <c r="F22" s="192">
        <v>5.0000000000000001E-4</v>
      </c>
      <c r="G22" s="192">
        <v>2.3749999999999999E-3</v>
      </c>
      <c r="H22" s="192">
        <v>7.4999999999999993E-5</v>
      </c>
      <c r="I22" s="192">
        <v>6.9999999999999999E-4</v>
      </c>
      <c r="J22" s="192">
        <v>2.1080000000000001E-3</v>
      </c>
      <c r="K22" s="192">
        <v>3.5000000000000001E-3</v>
      </c>
      <c r="L22" s="192">
        <v>9.7310000000000001E-3</v>
      </c>
      <c r="M22" s="192">
        <v>1.73E-3</v>
      </c>
      <c r="N22" s="192">
        <v>4.0000000000000001E-3</v>
      </c>
      <c r="O22" s="192">
        <v>0</v>
      </c>
      <c r="P22" s="186">
        <v>0</v>
      </c>
      <c r="Q22" s="186">
        <v>0.02</v>
      </c>
      <c r="R22" s="186">
        <v>4.6068579999999998E-2</v>
      </c>
      <c r="S22" s="186">
        <v>2.3442007597317301E-2</v>
      </c>
      <c r="T22" s="186">
        <v>2.2985970072959201E-4</v>
      </c>
      <c r="U22" s="186">
        <v>2.0185412876894599E-3</v>
      </c>
      <c r="V22" s="186">
        <v>1.3168007928319099E-2</v>
      </c>
      <c r="W22" s="186">
        <v>7.3496448293129798E-4</v>
      </c>
      <c r="X22" s="186">
        <v>0.10941629139225199</v>
      </c>
      <c r="Y22" s="186">
        <v>3.5906062139616599E-2</v>
      </c>
      <c r="Z22" s="186">
        <v>1.22259944778357E-3</v>
      </c>
      <c r="AA22" s="186">
        <v>0.24418883271998401</v>
      </c>
      <c r="AB22" s="186">
        <v>3.8609999999999998E-2</v>
      </c>
      <c r="AC22" s="186">
        <v>7.3899999999999997E-4</v>
      </c>
      <c r="AD22" s="186">
        <v>0</v>
      </c>
      <c r="AE22" s="186">
        <v>0.77566219000000003</v>
      </c>
      <c r="AF22" s="186">
        <v>5.045E-3</v>
      </c>
      <c r="AG22" s="186">
        <v>0.70446783999999996</v>
      </c>
      <c r="AH22" s="186">
        <v>0.46725132000000003</v>
      </c>
      <c r="AI22" s="186">
        <v>4.540164E-2</v>
      </c>
      <c r="AJ22" s="186">
        <v>0.18872238999999999</v>
      </c>
      <c r="AK22" s="186">
        <v>0.64823419999999998</v>
      </c>
      <c r="AL22" s="186">
        <v>1.4723542000000001</v>
      </c>
      <c r="AM22" s="186">
        <v>0.29491877</v>
      </c>
      <c r="AN22" s="186">
        <v>0.18118110000000001</v>
      </c>
      <c r="AO22" s="186">
        <v>0.112918645059326</v>
      </c>
      <c r="AP22" s="186">
        <v>1.4400000000000001E-3</v>
      </c>
      <c r="AQ22" s="186">
        <v>2.6775462999999999</v>
      </c>
      <c r="AR22" s="186">
        <v>2.43179629914894E-2</v>
      </c>
      <c r="AS22" s="186">
        <v>8.6459389598196505</v>
      </c>
      <c r="AT22" s="186">
        <v>1.3689004899999999</v>
      </c>
      <c r="AU22" s="186">
        <v>0.21980390999999999</v>
      </c>
      <c r="AV22" s="186">
        <v>9.3727093370030296E-2</v>
      </c>
      <c r="AW22" s="186">
        <v>0.85486112999999997</v>
      </c>
      <c r="AX22" s="186">
        <v>3.1927379999999998E-2</v>
      </c>
      <c r="AY22" s="186">
        <v>0.71859591</v>
      </c>
      <c r="AZ22" s="186">
        <v>0.42340274999999999</v>
      </c>
      <c r="BA22" s="186">
        <v>1.82912809385341</v>
      </c>
      <c r="BB22" s="186">
        <v>3.2437729999999998E-2</v>
      </c>
      <c r="BC22" s="186">
        <v>0.46918184000000002</v>
      </c>
      <c r="BD22" s="186">
        <v>6.8034549100000001</v>
      </c>
      <c r="BE22" s="186">
        <v>2.32566228</v>
      </c>
      <c r="BF22" s="186">
        <v>1.75535336</v>
      </c>
      <c r="BG22" s="186">
        <v>0.57068364000000005</v>
      </c>
      <c r="BH22" s="186">
        <v>3.6057128700000001</v>
      </c>
      <c r="BI22" s="186">
        <v>1.18337665</v>
      </c>
      <c r="BJ22" s="186">
        <v>0.66523901508857597</v>
      </c>
      <c r="BK22" s="186">
        <v>3.4837914493114601</v>
      </c>
      <c r="BL22" s="186">
        <v>2.4502330099999998</v>
      </c>
      <c r="BM22" s="186">
        <v>0.75685406759542695</v>
      </c>
      <c r="BN22" s="186">
        <v>0.53926501000000004</v>
      </c>
      <c r="BO22" s="186">
        <v>3.3296818099999999</v>
      </c>
      <c r="BP22" s="186">
        <v>1.0536699</v>
      </c>
      <c r="BQ22" s="186">
        <v>6.6948010000000002E-2</v>
      </c>
      <c r="BR22" s="186">
        <v>3.6905444799999998</v>
      </c>
      <c r="BS22" s="186">
        <v>5.3673162699999999</v>
      </c>
      <c r="BT22" s="186">
        <v>2.0897510000000001E-2</v>
      </c>
      <c r="BU22" s="186">
        <v>1.5214082900000001</v>
      </c>
      <c r="BV22" s="186">
        <v>1.14028962932059</v>
      </c>
      <c r="BW22" s="186">
        <v>4.09736657982039</v>
      </c>
      <c r="BX22" s="186">
        <v>6.5801253648989997</v>
      </c>
      <c r="BY22" s="186">
        <v>2.4378393210185898</v>
      </c>
      <c r="BZ22" s="186">
        <v>2.36838130758693</v>
      </c>
      <c r="CA22" s="186">
        <v>2.8905286067253</v>
      </c>
      <c r="CB22" s="186">
        <v>4.5481288887411599</v>
      </c>
      <c r="CC22" s="186">
        <v>1.34428519141229</v>
      </c>
      <c r="CD22" s="186">
        <v>2.4636466719389301</v>
      </c>
      <c r="CE22" s="186">
        <v>4.4706180898906496</v>
      </c>
      <c r="CF22" s="186">
        <v>0.82566226133510701</v>
      </c>
      <c r="CG22" s="186">
        <v>3.5932791883239301</v>
      </c>
      <c r="CH22" s="186">
        <v>8.2454711401545104</v>
      </c>
      <c r="CI22" s="186">
        <v>0.85857769687700103</v>
      </c>
      <c r="CJ22" s="186">
        <v>0.81292754776791099</v>
      </c>
      <c r="CK22" s="186">
        <v>0.30017757599074602</v>
      </c>
      <c r="CL22" s="186">
        <v>0</v>
      </c>
      <c r="CM22" s="186">
        <v>1.38813474411537</v>
      </c>
      <c r="CN22" s="186">
        <v>9.2325837003864706</v>
      </c>
      <c r="CO22" s="186">
        <v>2.1359924079356798</v>
      </c>
      <c r="CP22" s="186">
        <v>0.32663065595421598</v>
      </c>
      <c r="CQ22" s="186">
        <v>3.09444252384493</v>
      </c>
      <c r="CR22" s="186">
        <v>4.71215739515418</v>
      </c>
      <c r="CS22" s="186">
        <v>3.3303902817356499</v>
      </c>
      <c r="CT22" s="186">
        <v>1.39217519898279</v>
      </c>
      <c r="CU22" s="186">
        <v>2.0452974716277899</v>
      </c>
      <c r="CV22" s="186">
        <v>0.21901777</v>
      </c>
      <c r="CW22" s="186">
        <v>0.46306805977767102</v>
      </c>
      <c r="CX22" s="186">
        <v>0.72557072547235402</v>
      </c>
      <c r="CY22" s="186">
        <v>5.3888912555816901</v>
      </c>
      <c r="CZ22" s="186">
        <v>0.43945818614357801</v>
      </c>
      <c r="DA22" s="186">
        <v>0.49238764000000002</v>
      </c>
      <c r="DB22" s="186">
        <v>3.8649201112973</v>
      </c>
      <c r="DC22" s="186">
        <v>1.2869419822882799</v>
      </c>
      <c r="DD22" s="186">
        <v>0.132144210892715</v>
      </c>
      <c r="DE22" s="186">
        <v>11.2422446114193</v>
      </c>
      <c r="DF22" s="186">
        <v>0.68373653000000001</v>
      </c>
      <c r="DG22" s="186">
        <v>2.2391205456082002</v>
      </c>
      <c r="DH22" s="186">
        <v>1.0618367576524399</v>
      </c>
      <c r="DI22" s="186">
        <v>1.7858644692986201</v>
      </c>
      <c r="DJ22" s="186">
        <v>0.72561742338021795</v>
      </c>
      <c r="DK22" s="186">
        <v>0.62556011148201496</v>
      </c>
      <c r="DL22" s="186">
        <v>0.31967815779967201</v>
      </c>
      <c r="DM22" s="186">
        <v>3.18262086164422</v>
      </c>
      <c r="DN22" s="186">
        <v>2.32175024942355</v>
      </c>
      <c r="DO22" s="186">
        <v>3.5649423201097399</v>
      </c>
      <c r="DP22" s="186">
        <v>0.475029306150626</v>
      </c>
      <c r="DQ22" s="186">
        <v>0.15978114747290001</v>
      </c>
      <c r="DR22" s="186">
        <v>0.94126595999999996</v>
      </c>
      <c r="DS22" s="186">
        <v>1.1320704399999999</v>
      </c>
      <c r="DT22" s="186">
        <v>0.74246066688165602</v>
      </c>
      <c r="DU22" s="186">
        <v>4.8421034762231203</v>
      </c>
      <c r="DV22" s="313">
        <f t="shared" si="2"/>
        <v>2.84770122695106</v>
      </c>
      <c r="DW22" s="313">
        <f t="shared" si="3"/>
        <v>5.5845641431047763</v>
      </c>
      <c r="DX22" s="186">
        <f t="shared" si="0"/>
        <v>28.770909503495734</v>
      </c>
      <c r="DY22" s="186">
        <f t="shared" si="1"/>
        <v>27.177501628481089</v>
      </c>
      <c r="DZ22" s="186">
        <f t="shared" si="4"/>
        <v>16.296017204413999</v>
      </c>
      <c r="EA22" s="181"/>
      <c r="EB22" s="264"/>
      <c r="EC22" s="264"/>
      <c r="ED22" s="264"/>
      <c r="EE22" s="264"/>
      <c r="EF22" s="264"/>
      <c r="EG22" s="264"/>
      <c r="EH22" s="264"/>
      <c r="EI22" s="264"/>
      <c r="EJ22" s="264"/>
      <c r="EK22" s="264"/>
      <c r="EL22" s="264"/>
      <c r="EM22" s="264"/>
      <c r="EN22" s="264"/>
    </row>
    <row r="23" spans="1:190" ht="12.75">
      <c r="A23" s="260" t="str">
        <f>IF(I!$A$1=1,B23,C23)</f>
        <v>Швеція</v>
      </c>
      <c r="B23" s="320" t="s">
        <v>121</v>
      </c>
      <c r="C23" s="320" t="s">
        <v>212</v>
      </c>
      <c r="D23" s="192">
        <v>2.3197269601329298E-2</v>
      </c>
      <c r="E23" s="192">
        <v>0.76492948493642599</v>
      </c>
      <c r="F23" s="192">
        <v>0.19345522771439499</v>
      </c>
      <c r="G23" s="192">
        <v>1.3033211456525999</v>
      </c>
      <c r="H23" s="192">
        <v>0.707246230260828</v>
      </c>
      <c r="I23" s="192">
        <v>1.5574347311827901</v>
      </c>
      <c r="J23" s="192">
        <v>0.414415406777013</v>
      </c>
      <c r="K23" s="192">
        <v>0.56059464286124105</v>
      </c>
      <c r="L23" s="192">
        <v>1.37188398062591</v>
      </c>
      <c r="M23" s="192">
        <v>0.24872796828832</v>
      </c>
      <c r="N23" s="192">
        <v>0.62660744330557205</v>
      </c>
      <c r="O23" s="192">
        <v>1.18469085616531</v>
      </c>
      <c r="P23" s="186">
        <v>0.60889440254068605</v>
      </c>
      <c r="Q23" s="186">
        <v>0.25928756240221201</v>
      </c>
      <c r="R23" s="186">
        <v>0.53548443059867001</v>
      </c>
      <c r="S23" s="186">
        <v>1.67392045853973</v>
      </c>
      <c r="T23" s="186">
        <v>0.47564816282310901</v>
      </c>
      <c r="U23" s="186">
        <v>0.37141576454707398</v>
      </c>
      <c r="V23" s="186">
        <v>2.2301005283012301</v>
      </c>
      <c r="W23" s="186">
        <v>0.84605950492389104</v>
      </c>
      <c r="X23" s="186">
        <v>0.41949853873346199</v>
      </c>
      <c r="Y23" s="186">
        <v>0.59715321250017195</v>
      </c>
      <c r="Z23" s="186">
        <v>0.30868872101320999</v>
      </c>
      <c r="AA23" s="186">
        <v>0.290250337773581</v>
      </c>
      <c r="AB23" s="186">
        <v>0.26753221595246302</v>
      </c>
      <c r="AC23" s="186">
        <v>0.45326501846887102</v>
      </c>
      <c r="AD23" s="186">
        <v>0.25950088990458597</v>
      </c>
      <c r="AE23" s="186">
        <v>0.48031973641294301</v>
      </c>
      <c r="AF23" s="186">
        <v>0.276518745369846</v>
      </c>
      <c r="AG23" s="186">
        <v>0.148268073606169</v>
      </c>
      <c r="AH23" s="186">
        <v>0.93988880395904295</v>
      </c>
      <c r="AI23" s="186">
        <v>0.25057719278235202</v>
      </c>
      <c r="AJ23" s="186">
        <v>1.2368693382426199</v>
      </c>
      <c r="AK23" s="186">
        <v>0.89139556580720902</v>
      </c>
      <c r="AL23" s="186">
        <v>1.11491476721545</v>
      </c>
      <c r="AM23" s="186">
        <v>2.1030832689745398</v>
      </c>
      <c r="AN23" s="186">
        <v>0.32334688466407902</v>
      </c>
      <c r="AO23" s="186">
        <v>0.352941864694167</v>
      </c>
      <c r="AP23" s="186">
        <v>1.45590952363318</v>
      </c>
      <c r="AQ23" s="186">
        <v>0.25644390155211799</v>
      </c>
      <c r="AR23" s="186">
        <v>0.33780095984941799</v>
      </c>
      <c r="AS23" s="186">
        <v>2.4357834289684099</v>
      </c>
      <c r="AT23" s="186">
        <v>0.56591853000279302</v>
      </c>
      <c r="AU23" s="186">
        <v>1.43950410241657</v>
      </c>
      <c r="AV23" s="186">
        <v>3.7909028795528399</v>
      </c>
      <c r="AW23" s="186">
        <v>1.71292278843386</v>
      </c>
      <c r="AX23" s="186">
        <v>0.67122127183314195</v>
      </c>
      <c r="AY23" s="186">
        <v>1.15796399077205</v>
      </c>
      <c r="AZ23" s="186">
        <v>0.41102938014482499</v>
      </c>
      <c r="BA23" s="186">
        <v>0.52282983669051797</v>
      </c>
      <c r="BB23" s="186">
        <v>7.0872089707143902</v>
      </c>
      <c r="BC23" s="186">
        <v>0.39765675060429201</v>
      </c>
      <c r="BD23" s="186">
        <v>1.0615172475527299</v>
      </c>
      <c r="BE23" s="186">
        <v>0.191790331580243</v>
      </c>
      <c r="BF23" s="186">
        <v>0.43255078391106899</v>
      </c>
      <c r="BG23" s="186">
        <v>0.942787503038506</v>
      </c>
      <c r="BH23" s="186">
        <v>0.25077381796403903</v>
      </c>
      <c r="BI23" s="186">
        <v>0.42548158134191599</v>
      </c>
      <c r="BJ23" s="186">
        <v>0.92599949377953705</v>
      </c>
      <c r="BK23" s="186">
        <v>1.9829076645293799</v>
      </c>
      <c r="BL23" s="186">
        <v>0.153744382073944</v>
      </c>
      <c r="BM23" s="186">
        <v>0.99262916965361303</v>
      </c>
      <c r="BN23" s="186">
        <v>1.8302319438960499</v>
      </c>
      <c r="BO23" s="186">
        <v>2.6564058606317902</v>
      </c>
      <c r="BP23" s="186">
        <v>2.2641611234498602</v>
      </c>
      <c r="BQ23" s="186">
        <v>0.22563222780002501</v>
      </c>
      <c r="BR23" s="186">
        <v>0.3822816881046</v>
      </c>
      <c r="BS23" s="186">
        <v>0.83839141942443296</v>
      </c>
      <c r="BT23" s="186">
        <v>0.71706219130569204</v>
      </c>
      <c r="BU23" s="186">
        <v>1.7024828069915301</v>
      </c>
      <c r="BV23" s="186">
        <v>1.0987454253573901</v>
      </c>
      <c r="BW23" s="186">
        <v>0.38894824319980498</v>
      </c>
      <c r="BX23" s="186">
        <v>1.2448170401307701</v>
      </c>
      <c r="BY23" s="186">
        <v>1.90944344384901</v>
      </c>
      <c r="BZ23" s="186">
        <v>1.0600087515732799</v>
      </c>
      <c r="CA23" s="186">
        <v>4.4119607326711598</v>
      </c>
      <c r="CB23" s="186">
        <v>0.42820119433293102</v>
      </c>
      <c r="CC23" s="186">
        <v>0.31189221386633298</v>
      </c>
      <c r="CD23" s="186">
        <v>1.27598704961461</v>
      </c>
      <c r="CE23" s="186">
        <v>1.3297501534415901</v>
      </c>
      <c r="CF23" s="186">
        <v>5.8086185323936004</v>
      </c>
      <c r="CG23" s="186">
        <v>0.55648637575879101</v>
      </c>
      <c r="CH23" s="186">
        <v>0.88522659471912102</v>
      </c>
      <c r="CI23" s="186">
        <v>1.0618807414033</v>
      </c>
      <c r="CJ23" s="186">
        <v>8.0984336480411798</v>
      </c>
      <c r="CK23" s="186">
        <v>0.78955163602242695</v>
      </c>
      <c r="CL23" s="186">
        <v>0</v>
      </c>
      <c r="CM23" s="186">
        <v>1.25650114074025</v>
      </c>
      <c r="CN23" s="186">
        <v>0.58366879201393795</v>
      </c>
      <c r="CO23" s="186">
        <v>0.32633512217487498</v>
      </c>
      <c r="CP23" s="186">
        <v>1.1920172479261799</v>
      </c>
      <c r="CQ23" s="186">
        <v>0.93754931551726095</v>
      </c>
      <c r="CR23" s="186">
        <v>0.31678131291512102</v>
      </c>
      <c r="CS23" s="186">
        <v>1.7240521761445999</v>
      </c>
      <c r="CT23" s="186">
        <v>1.1290832965681099</v>
      </c>
      <c r="CU23" s="186">
        <v>5.50852356016689</v>
      </c>
      <c r="CV23" s="186">
        <v>1.9382237001794</v>
      </c>
      <c r="CW23" s="186">
        <v>0.87164496184455198</v>
      </c>
      <c r="CX23" s="186">
        <v>1.6926202743363199</v>
      </c>
      <c r="CY23" s="186">
        <v>1.0247696753987601</v>
      </c>
      <c r="CZ23" s="186">
        <v>2.7530305138251099</v>
      </c>
      <c r="DA23" s="186">
        <v>1.6707941416902301</v>
      </c>
      <c r="DB23" s="186">
        <v>2.0218058247528599</v>
      </c>
      <c r="DC23" s="186">
        <v>1.1934931835375899</v>
      </c>
      <c r="DD23" s="186">
        <v>2.9116143540679902</v>
      </c>
      <c r="DE23" s="186">
        <v>0.70278778392553298</v>
      </c>
      <c r="DF23" s="186">
        <v>1.5040888139894499</v>
      </c>
      <c r="DG23" s="186">
        <v>1.5258743252039499</v>
      </c>
      <c r="DH23" s="186">
        <v>1.03593519222657</v>
      </c>
      <c r="DI23" s="186">
        <v>1.27937879544171</v>
      </c>
      <c r="DJ23" s="186">
        <v>0.92476884460664199</v>
      </c>
      <c r="DK23" s="186">
        <v>1.09486020518224</v>
      </c>
      <c r="DL23" s="186">
        <v>2.4574066976932398</v>
      </c>
      <c r="DM23" s="186">
        <v>0.47178242918785102</v>
      </c>
      <c r="DN23" s="186">
        <v>1.5636609790815299</v>
      </c>
      <c r="DO23" s="186">
        <v>1.4293695550715499</v>
      </c>
      <c r="DP23" s="186">
        <v>0.28283279497874902</v>
      </c>
      <c r="DQ23" s="186">
        <v>0.39665273195814499</v>
      </c>
      <c r="DR23" s="186">
        <v>1.44921318933328</v>
      </c>
      <c r="DS23" s="186">
        <v>2.71909298838457</v>
      </c>
      <c r="DT23" s="186">
        <v>1.86557955002043</v>
      </c>
      <c r="DU23" s="186">
        <v>1.45637940766726</v>
      </c>
      <c r="DV23" s="313">
        <f t="shared" si="2"/>
        <v>2.3153139876682802</v>
      </c>
      <c r="DW23" s="313">
        <f t="shared" si="3"/>
        <v>3.32195895768769</v>
      </c>
      <c r="DX23" s="186">
        <f t="shared" si="0"/>
        <v>21.862497248230827</v>
      </c>
      <c r="DY23" s="186">
        <f t="shared" si="1"/>
        <v>19.810747552751749</v>
      </c>
      <c r="DZ23" s="186">
        <f t="shared" si="4"/>
        <v>15.104954403146076</v>
      </c>
      <c r="EA23" s="181"/>
      <c r="EB23" s="264"/>
      <c r="EC23" s="264"/>
      <c r="ED23" s="264"/>
      <c r="EE23" s="264"/>
      <c r="EF23" s="264"/>
      <c r="EG23" s="264"/>
      <c r="EH23" s="264"/>
      <c r="EI23" s="264"/>
      <c r="EJ23" s="264"/>
      <c r="EK23" s="264"/>
      <c r="EL23" s="264"/>
      <c r="EM23" s="264"/>
      <c r="EN23" s="264"/>
    </row>
    <row r="24" spans="1:190" ht="12.75">
      <c r="A24" s="260" t="str">
        <f>IF(I!$A$1=1,B24,C24)</f>
        <v>Франція</v>
      </c>
      <c r="B24" s="320" t="s">
        <v>122</v>
      </c>
      <c r="C24" s="320" t="s">
        <v>213</v>
      </c>
      <c r="D24" s="192">
        <v>1.36531133502383</v>
      </c>
      <c r="E24" s="192">
        <v>1.68122080666678</v>
      </c>
      <c r="F24" s="192">
        <v>0.91700860285998198</v>
      </c>
      <c r="G24" s="192">
        <v>0.73483755197674006</v>
      </c>
      <c r="H24" s="192">
        <v>0.76835157471210602</v>
      </c>
      <c r="I24" s="192">
        <v>0.71278953616014495</v>
      </c>
      <c r="J24" s="192">
        <v>1.0720683427734601</v>
      </c>
      <c r="K24" s="192">
        <v>0.34967968939475502</v>
      </c>
      <c r="L24" s="192">
        <v>0.39553815846312801</v>
      </c>
      <c r="M24" s="192">
        <v>0.65580945129709201</v>
      </c>
      <c r="N24" s="192">
        <v>0.23832547172235</v>
      </c>
      <c r="O24" s="192">
        <v>1.1966568652835099</v>
      </c>
      <c r="P24" s="186">
        <v>0.37767915193743801</v>
      </c>
      <c r="Q24" s="186">
        <v>1.6928662665054599</v>
      </c>
      <c r="R24" s="186">
        <v>1.0786754479499301</v>
      </c>
      <c r="S24" s="186">
        <v>1.01014701424608</v>
      </c>
      <c r="T24" s="186">
        <v>0.73349743645156495</v>
      </c>
      <c r="U24" s="186">
        <v>0.37890526522829099</v>
      </c>
      <c r="V24" s="186">
        <v>0.40112346340360799</v>
      </c>
      <c r="W24" s="186">
        <v>1.2748526984983799</v>
      </c>
      <c r="X24" s="186">
        <v>1.1816191756685701</v>
      </c>
      <c r="Y24" s="186">
        <v>3.94807126416806</v>
      </c>
      <c r="Z24" s="186">
        <v>0.968032599727219</v>
      </c>
      <c r="AA24" s="186">
        <v>0.70114413431506895</v>
      </c>
      <c r="AB24" s="186">
        <v>1.0285757910645199</v>
      </c>
      <c r="AC24" s="186">
        <v>1.6114337310639499</v>
      </c>
      <c r="AD24" s="186">
        <v>1.49973968959269</v>
      </c>
      <c r="AE24" s="186">
        <v>0.60621367133674497</v>
      </c>
      <c r="AF24" s="186">
        <v>0.33697684180405402</v>
      </c>
      <c r="AG24" s="186">
        <v>1.2144556960273301</v>
      </c>
      <c r="AH24" s="186">
        <v>0.83603657682451904</v>
      </c>
      <c r="AI24" s="186">
        <v>0.27538465773438803</v>
      </c>
      <c r="AJ24" s="186">
        <v>0.213772581163998</v>
      </c>
      <c r="AK24" s="186">
        <v>0.682282031143981</v>
      </c>
      <c r="AL24" s="186">
        <v>0.27517660889579298</v>
      </c>
      <c r="AM24" s="186">
        <v>1.4404698008019401</v>
      </c>
      <c r="AN24" s="186">
        <v>1.7562223531225101</v>
      </c>
      <c r="AO24" s="186">
        <v>0.38648488869180297</v>
      </c>
      <c r="AP24" s="186">
        <v>0.78454834027840803</v>
      </c>
      <c r="AQ24" s="186">
        <v>1.97495883896122</v>
      </c>
      <c r="AR24" s="186">
        <v>0.84181295842303006</v>
      </c>
      <c r="AS24" s="186">
        <v>1.1022043163181801</v>
      </c>
      <c r="AT24" s="186">
        <v>0.48124134391495799</v>
      </c>
      <c r="AU24" s="186">
        <v>4.5803337991883399</v>
      </c>
      <c r="AV24" s="186">
        <v>1.0649077003393801</v>
      </c>
      <c r="AW24" s="186">
        <v>0.259885795063382</v>
      </c>
      <c r="AX24" s="186">
        <v>1.45812382892724</v>
      </c>
      <c r="AY24" s="186">
        <v>1.0613905752329</v>
      </c>
      <c r="AZ24" s="186">
        <v>1.61270331780406</v>
      </c>
      <c r="BA24" s="186">
        <v>1.3527737767943999</v>
      </c>
      <c r="BB24" s="186">
        <v>0.96918795261680601</v>
      </c>
      <c r="BC24" s="186">
        <v>0.30118659086320498</v>
      </c>
      <c r="BD24" s="186">
        <v>0.43739900105642099</v>
      </c>
      <c r="BE24" s="186">
        <v>0.66353997530336295</v>
      </c>
      <c r="BF24" s="186">
        <v>0.47164592483793399</v>
      </c>
      <c r="BG24" s="186">
        <v>0.492877023950618</v>
      </c>
      <c r="BH24" s="186">
        <v>7.1956619718606998</v>
      </c>
      <c r="BI24" s="186">
        <v>1.05596688071973</v>
      </c>
      <c r="BJ24" s="186">
        <v>1.09852502986749</v>
      </c>
      <c r="BK24" s="186">
        <v>0.65421401854702099</v>
      </c>
      <c r="BL24" s="186">
        <v>0.80322539502418999</v>
      </c>
      <c r="BM24" s="186">
        <v>1.8204188321885</v>
      </c>
      <c r="BN24" s="186">
        <v>1.79554279744142</v>
      </c>
      <c r="BO24" s="186">
        <v>0.33712360239839001</v>
      </c>
      <c r="BP24" s="186">
        <v>0.74917881651794704</v>
      </c>
      <c r="BQ24" s="186">
        <v>0.35902756089141002</v>
      </c>
      <c r="BR24" s="186">
        <v>0.77476313988442302</v>
      </c>
      <c r="BS24" s="186">
        <v>7.8324033059040703</v>
      </c>
      <c r="BT24" s="186">
        <v>3.3645087187311802</v>
      </c>
      <c r="BU24" s="186">
        <v>1.12872468724505</v>
      </c>
      <c r="BV24" s="186">
        <v>0.47869468953158001</v>
      </c>
      <c r="BW24" s="186">
        <v>1.5068743956228701</v>
      </c>
      <c r="BX24" s="186">
        <v>0.60024235888365896</v>
      </c>
      <c r="BY24" s="186">
        <v>2.12640873169526</v>
      </c>
      <c r="BZ24" s="186">
        <v>1.9652780790319799</v>
      </c>
      <c r="CA24" s="186">
        <v>0.76010153420366999</v>
      </c>
      <c r="CB24" s="186">
        <v>1.01171402354378</v>
      </c>
      <c r="CC24" s="186">
        <v>0.57285843130053105</v>
      </c>
      <c r="CD24" s="186">
        <v>0.80302540871926598</v>
      </c>
      <c r="CE24" s="186">
        <v>2.69874390074227</v>
      </c>
      <c r="CF24" s="186">
        <v>9.5253273878925899</v>
      </c>
      <c r="CG24" s="186">
        <v>0.73810334423133495</v>
      </c>
      <c r="CH24" s="186">
        <v>0.91719308357094398</v>
      </c>
      <c r="CI24" s="186">
        <v>1.7928361883256201</v>
      </c>
      <c r="CJ24" s="186">
        <v>1.0522101548015499</v>
      </c>
      <c r="CK24" s="186">
        <v>0.89559364116992901</v>
      </c>
      <c r="CL24" s="186">
        <v>0</v>
      </c>
      <c r="CM24" s="186">
        <v>0.303225343320777</v>
      </c>
      <c r="CN24" s="186">
        <v>0.24623648319614</v>
      </c>
      <c r="CO24" s="186">
        <v>0.49249672344781598</v>
      </c>
      <c r="CP24" s="186">
        <v>0.35105577712404201</v>
      </c>
      <c r="CQ24" s="186">
        <v>0.74359737667512904</v>
      </c>
      <c r="CR24" s="186">
        <v>0.96319884327865801</v>
      </c>
      <c r="CS24" s="186">
        <v>0.47814412985746901</v>
      </c>
      <c r="CT24" s="186">
        <v>0.62850849172715895</v>
      </c>
      <c r="CU24" s="186">
        <v>1.9905070839996399</v>
      </c>
      <c r="CV24" s="186">
        <v>1.1536898298479299</v>
      </c>
      <c r="CW24" s="186">
        <v>0.97520390549716995</v>
      </c>
      <c r="CX24" s="186">
        <v>0.72174865276518896</v>
      </c>
      <c r="CY24" s="186">
        <v>0.42121750579959799</v>
      </c>
      <c r="CZ24" s="186">
        <v>1.10144183494908</v>
      </c>
      <c r="DA24" s="186">
        <v>3.0955810834765098</v>
      </c>
      <c r="DB24" s="186">
        <v>0.63144529748741696</v>
      </c>
      <c r="DC24" s="186">
        <v>0.57158595906576004</v>
      </c>
      <c r="DD24" s="186">
        <v>0.93503768099968698</v>
      </c>
      <c r="DE24" s="186">
        <v>0.50283596026171795</v>
      </c>
      <c r="DF24" s="186">
        <v>0.69249965820872805</v>
      </c>
      <c r="DG24" s="186">
        <v>1.15237192604698</v>
      </c>
      <c r="DH24" s="186">
        <v>1.0812964298977099</v>
      </c>
      <c r="DI24" s="186">
        <v>1.03788924334245</v>
      </c>
      <c r="DJ24" s="186">
        <v>0.50364665413974197</v>
      </c>
      <c r="DK24" s="186">
        <v>0.74812253831877396</v>
      </c>
      <c r="DL24" s="186">
        <v>4.0498224061972401</v>
      </c>
      <c r="DM24" s="186">
        <v>3.1688293942667101</v>
      </c>
      <c r="DN24" s="186">
        <v>1.46984588340514</v>
      </c>
      <c r="DO24" s="186">
        <v>2.65728986187837</v>
      </c>
      <c r="DP24" s="186">
        <v>1.41328224409456</v>
      </c>
      <c r="DQ24" s="186">
        <v>1.0602556556657301</v>
      </c>
      <c r="DR24" s="186">
        <v>1.0332571930410299</v>
      </c>
      <c r="DS24" s="186">
        <v>2.6316493849122899</v>
      </c>
      <c r="DT24" s="186">
        <v>2.20904610606464</v>
      </c>
      <c r="DU24" s="186">
        <v>0.77543451420975296</v>
      </c>
      <c r="DV24" s="313">
        <f t="shared" si="2"/>
        <v>2.1191856732401599</v>
      </c>
      <c r="DW24" s="313">
        <f t="shared" si="3"/>
        <v>2.9844806202743932</v>
      </c>
      <c r="DX24" s="186">
        <f t="shared" si="0"/>
        <v>8.1447740485983076</v>
      </c>
      <c r="DY24" s="186">
        <f t="shared" si="1"/>
        <v>11.954659294405769</v>
      </c>
      <c r="DZ24" s="186">
        <f t="shared" si="4"/>
        <v>20.855186889159746</v>
      </c>
      <c r="EA24" s="181"/>
      <c r="EB24" s="264"/>
      <c r="EC24" s="264"/>
      <c r="ED24" s="264"/>
      <c r="EE24" s="264"/>
      <c r="EF24" s="264"/>
      <c r="EG24" s="264"/>
      <c r="EH24" s="264"/>
      <c r="EI24" s="264"/>
      <c r="EJ24" s="264"/>
      <c r="EK24" s="264"/>
      <c r="EL24" s="264"/>
      <c r="EM24" s="264"/>
      <c r="EN24" s="264"/>
    </row>
    <row r="25" spans="1:190" ht="12.75">
      <c r="A25" s="260" t="str">
        <f>IF(I!$A$1=1,B25,C25)</f>
        <v>Канада</v>
      </c>
      <c r="B25" s="320" t="s">
        <v>117</v>
      </c>
      <c r="C25" s="320" t="s">
        <v>208</v>
      </c>
      <c r="D25" s="192">
        <v>1.5E-5</v>
      </c>
      <c r="E25" s="192">
        <v>3.8600000000000001E-3</v>
      </c>
      <c r="F25" s="192">
        <v>6.3004241315794199E-3</v>
      </c>
      <c r="G25" s="192">
        <v>0</v>
      </c>
      <c r="H25" s="192">
        <v>1.2178786006196199E-3</v>
      </c>
      <c r="I25" s="192">
        <v>2.6790000000000001E-2</v>
      </c>
      <c r="J25" s="192">
        <v>2.5499999999999998E-2</v>
      </c>
      <c r="K25" s="192">
        <v>7.4200000000000004E-4</v>
      </c>
      <c r="L25" s="192">
        <v>0.12395960758546599</v>
      </c>
      <c r="M25" s="192">
        <v>4.2119999999999996E-3</v>
      </c>
      <c r="N25" s="192">
        <v>0.13753499999999999</v>
      </c>
      <c r="O25" s="192">
        <v>0.305246083066878</v>
      </c>
      <c r="P25" s="186">
        <v>8.3761249999999995E-2</v>
      </c>
      <c r="Q25" s="186">
        <v>6.7082000000000003E-2</v>
      </c>
      <c r="R25" s="186">
        <v>1.034904E-2</v>
      </c>
      <c r="S25" s="186">
        <v>1.02585134459009E-2</v>
      </c>
      <c r="T25" s="186">
        <v>5.6803499999999998E-3</v>
      </c>
      <c r="U25" s="186">
        <v>8.9009054069201898E-2</v>
      </c>
      <c r="V25" s="186">
        <v>0.15316224000000001</v>
      </c>
      <c r="W25" s="186">
        <v>0.10784452796421699</v>
      </c>
      <c r="X25" s="186">
        <v>0.136745364404702</v>
      </c>
      <c r="Y25" s="186">
        <v>6.0394895746628902E-2</v>
      </c>
      <c r="Z25" s="186">
        <v>0.20936307244524199</v>
      </c>
      <c r="AA25" s="186">
        <v>5.5022387525941303E-2</v>
      </c>
      <c r="AB25" s="186">
        <v>8.0560597965772696E-2</v>
      </c>
      <c r="AC25" s="186">
        <v>5.8022265657357998E-2</v>
      </c>
      <c r="AD25" s="186">
        <v>9.4300821483518496E-2</v>
      </c>
      <c r="AE25" s="186">
        <v>4.3740599064524301E-2</v>
      </c>
      <c r="AF25" s="186">
        <v>0.113006017941418</v>
      </c>
      <c r="AG25" s="186">
        <v>0.122053288146943</v>
      </c>
      <c r="AH25" s="186">
        <v>0.159647014894021</v>
      </c>
      <c r="AI25" s="186">
        <v>2.2546367726958599E-2</v>
      </c>
      <c r="AJ25" s="186">
        <v>7.5405643715717396E-2</v>
      </c>
      <c r="AK25" s="186">
        <v>5.2723066755348297E-2</v>
      </c>
      <c r="AL25" s="186">
        <v>3.22304530644206E-2</v>
      </c>
      <c r="AM25" s="186">
        <v>9.4293593745709503E-2</v>
      </c>
      <c r="AN25" s="186">
        <v>6.6739014021543197E-2</v>
      </c>
      <c r="AO25" s="186">
        <v>0.64688311378358299</v>
      </c>
      <c r="AP25" s="186">
        <v>2.5532713237899199E-2</v>
      </c>
      <c r="AQ25" s="186">
        <v>0.16263617353496901</v>
      </c>
      <c r="AR25" s="186">
        <v>0.19783987</v>
      </c>
      <c r="AS25" s="186">
        <v>8.0132215389952299E-2</v>
      </c>
      <c r="AT25" s="186">
        <v>0.72575678122915199</v>
      </c>
      <c r="AU25" s="186">
        <v>2.2453384763456999E-2</v>
      </c>
      <c r="AV25" s="186">
        <v>4.93658036337054E-2</v>
      </c>
      <c r="AW25" s="186">
        <v>0.180834601722588</v>
      </c>
      <c r="AX25" s="186">
        <v>5.0455290469253601E-2</v>
      </c>
      <c r="AY25" s="186">
        <v>0.13193209228521399</v>
      </c>
      <c r="AZ25" s="186">
        <v>0.12754502394495701</v>
      </c>
      <c r="BA25" s="186">
        <v>0.12586251474151</v>
      </c>
      <c r="BB25" s="186">
        <v>6.9757887742773805E-2</v>
      </c>
      <c r="BC25" s="186">
        <v>0.44441949660708802</v>
      </c>
      <c r="BD25" s="186">
        <v>6.4377770080192895E-2</v>
      </c>
      <c r="BE25" s="186">
        <v>2.7453227023680801E-2</v>
      </c>
      <c r="BF25" s="186">
        <v>7.3163267364095799E-2</v>
      </c>
      <c r="BG25" s="186">
        <v>3.2923593147258103E-2</v>
      </c>
      <c r="BH25" s="186">
        <v>0.115826396798816</v>
      </c>
      <c r="BI25" s="186">
        <v>0.158915513559997</v>
      </c>
      <c r="BJ25" s="186">
        <v>0.37837213339778097</v>
      </c>
      <c r="BK25" s="186">
        <v>0.13727013934851701</v>
      </c>
      <c r="BL25" s="186">
        <v>4.1774763559724003E-2</v>
      </c>
      <c r="BM25" s="186">
        <v>1.9829785056610299E-2</v>
      </c>
      <c r="BN25" s="186">
        <v>3.18187031813809E-2</v>
      </c>
      <c r="BO25" s="186">
        <v>8.6552672123910004E-2</v>
      </c>
      <c r="BP25" s="186">
        <v>1.444316E-2</v>
      </c>
      <c r="BQ25" s="186">
        <v>0.10691604295332401</v>
      </c>
      <c r="BR25" s="186">
        <v>1.6542474662101202E-2</v>
      </c>
      <c r="BS25" s="186">
        <v>0.110349382627302</v>
      </c>
      <c r="BT25" s="186">
        <v>0.32591422447576501</v>
      </c>
      <c r="BU25" s="186">
        <v>2.9593477634730199E-2</v>
      </c>
      <c r="BV25" s="186">
        <v>4.29387499740332E-2</v>
      </c>
      <c r="BW25" s="186">
        <v>0.22206995819734399</v>
      </c>
      <c r="BX25" s="186">
        <v>0.18667600561224601</v>
      </c>
      <c r="BY25" s="186">
        <v>0.14847120364529701</v>
      </c>
      <c r="BZ25" s="186">
        <v>0.12782954176807601</v>
      </c>
      <c r="CA25" s="186">
        <v>0.134413066211516</v>
      </c>
      <c r="CB25" s="186">
        <v>0.107645511056243</v>
      </c>
      <c r="CC25" s="186">
        <v>7.15523372823548E-2</v>
      </c>
      <c r="CD25" s="186">
        <v>0.33869665324063603</v>
      </c>
      <c r="CE25" s="186">
        <v>0.23338373586389799</v>
      </c>
      <c r="CF25" s="186">
        <v>0.152964445785776</v>
      </c>
      <c r="CG25" s="186">
        <v>8.4142016389010005E-2</v>
      </c>
      <c r="CH25" s="186">
        <v>0.32152650341540201</v>
      </c>
      <c r="CI25" s="186">
        <v>0.49432906427747803</v>
      </c>
      <c r="CJ25" s="186">
        <v>0.26233764359522399</v>
      </c>
      <c r="CK25" s="186">
        <v>5.5090045514598798E-2</v>
      </c>
      <c r="CL25" s="186">
        <v>0</v>
      </c>
      <c r="CM25" s="186">
        <v>4.514E-2</v>
      </c>
      <c r="CN25" s="186">
        <v>0.12888485045093301</v>
      </c>
      <c r="CO25" s="186">
        <v>5.0658500000000002E-3</v>
      </c>
      <c r="CP25" s="186">
        <v>3.8046240000000002E-2</v>
      </c>
      <c r="CQ25" s="186">
        <v>0.16867689999999999</v>
      </c>
      <c r="CR25" s="186">
        <v>0.12343448</v>
      </c>
      <c r="CS25" s="186">
        <v>0.17087042999999999</v>
      </c>
      <c r="CT25" s="186">
        <v>0.39274045000000002</v>
      </c>
      <c r="CU25" s="186">
        <v>0.93704172901110505</v>
      </c>
      <c r="CV25" s="186">
        <v>0.26280160580815698</v>
      </c>
      <c r="CW25" s="186">
        <v>7.0283538468731394E-2</v>
      </c>
      <c r="CX25" s="186">
        <v>0.37526754088945902</v>
      </c>
      <c r="CY25" s="186">
        <v>8.9756299999999997E-2</v>
      </c>
      <c r="CZ25" s="186">
        <v>0.23323421700314501</v>
      </c>
      <c r="DA25" s="186">
        <v>0.27448892000000003</v>
      </c>
      <c r="DB25" s="186">
        <v>0.38575564000000001</v>
      </c>
      <c r="DC25" s="186">
        <v>0.64547695447269005</v>
      </c>
      <c r="DD25" s="186">
        <v>0.97533685434678896</v>
      </c>
      <c r="DE25" s="186">
        <v>0.82337882241479299</v>
      </c>
      <c r="DF25" s="186">
        <v>2.08924467320448</v>
      </c>
      <c r="DG25" s="186">
        <v>1.3520622730085501</v>
      </c>
      <c r="DH25" s="186">
        <v>1.18046344497161</v>
      </c>
      <c r="DI25" s="186">
        <v>1.45166339707707</v>
      </c>
      <c r="DJ25" s="186">
        <v>0.95466793646241599</v>
      </c>
      <c r="DK25" s="186">
        <v>1.17418290156945</v>
      </c>
      <c r="DL25" s="186">
        <v>1.1029684904598001</v>
      </c>
      <c r="DM25" s="186">
        <v>1.04840860703591</v>
      </c>
      <c r="DN25" s="186">
        <v>1.4902267920978201</v>
      </c>
      <c r="DO25" s="186">
        <v>1.5933910529306801</v>
      </c>
      <c r="DP25" s="186">
        <v>1.1063514739412701</v>
      </c>
      <c r="DQ25" s="186">
        <v>1.2512441799184699</v>
      </c>
      <c r="DR25" s="186">
        <v>0.64158242238598195</v>
      </c>
      <c r="DS25" s="186">
        <v>1.0902821583858999</v>
      </c>
      <c r="DT25" s="186">
        <v>1.5294232538864201</v>
      </c>
      <c r="DU25" s="186">
        <v>0.85526399758914995</v>
      </c>
      <c r="DV25" s="313">
        <f t="shared" si="2"/>
        <v>2.6321268420486801</v>
      </c>
      <c r="DW25" s="313">
        <f t="shared" si="3"/>
        <v>2.3846872514755701</v>
      </c>
      <c r="DX25" s="186">
        <f t="shared" si="0"/>
        <v>2.3273286185718609</v>
      </c>
      <c r="DY25" s="186">
        <f t="shared" si="1"/>
        <v>7.5770873396167948</v>
      </c>
      <c r="DZ25" s="186">
        <f t="shared" si="4"/>
        <v>14.085432857236379</v>
      </c>
      <c r="EA25" s="181"/>
      <c r="EB25" s="264"/>
      <c r="EC25" s="264"/>
      <c r="ED25" s="264"/>
      <c r="EE25" s="264"/>
      <c r="EF25" s="264"/>
      <c r="EG25" s="264"/>
      <c r="EH25" s="264"/>
      <c r="EI25" s="264"/>
      <c r="EJ25" s="264"/>
      <c r="EK25" s="264"/>
      <c r="EL25" s="264"/>
      <c r="EM25" s="264"/>
      <c r="EN25" s="264"/>
    </row>
    <row r="26" spans="1:190" ht="12.75">
      <c r="A26" s="260" t="str">
        <f>IF(I!$A$1=1,B26,C26)</f>
        <v>Естонія</v>
      </c>
      <c r="B26" s="320" t="s">
        <v>114</v>
      </c>
      <c r="C26" s="320" t="s">
        <v>205</v>
      </c>
      <c r="D26" s="192">
        <v>4.7181114863293398E-2</v>
      </c>
      <c r="E26" s="192">
        <v>0.105570210381145</v>
      </c>
      <c r="F26" s="192">
        <v>5.8441956343021101E-2</v>
      </c>
      <c r="G26" s="192">
        <v>0.18237166817530401</v>
      </c>
      <c r="H26" s="192">
        <v>0.111723199572191</v>
      </c>
      <c r="I26" s="192">
        <v>0.135418805232184</v>
      </c>
      <c r="J26" s="192">
        <v>0.14973673194340301</v>
      </c>
      <c r="K26" s="192">
        <v>4.6542385112131497E-2</v>
      </c>
      <c r="L26" s="192">
        <v>0.10071519925744001</v>
      </c>
      <c r="M26" s="192">
        <v>0.20239157625590001</v>
      </c>
      <c r="N26" s="192">
        <v>9.9077906976915306E-2</v>
      </c>
      <c r="O26" s="192">
        <v>8.7339982619785206E-2</v>
      </c>
      <c r="P26" s="186">
        <v>9.1396522905730901E-2</v>
      </c>
      <c r="Q26" s="186">
        <v>6.9452877472697197E-2</v>
      </c>
      <c r="R26" s="186">
        <v>0.13308003963279</v>
      </c>
      <c r="S26" s="186">
        <v>0.12395852234207901</v>
      </c>
      <c r="T26" s="186">
        <v>0.11240663056745399</v>
      </c>
      <c r="U26" s="186">
        <v>0.22380322374075601</v>
      </c>
      <c r="V26" s="186">
        <v>0.15322673619319399</v>
      </c>
      <c r="W26" s="186">
        <v>0.20809722904981301</v>
      </c>
      <c r="X26" s="186">
        <v>0.28470240185288898</v>
      </c>
      <c r="Y26" s="186">
        <v>0.27956116468583497</v>
      </c>
      <c r="Z26" s="186">
        <v>0.71203288450157398</v>
      </c>
      <c r="AA26" s="186">
        <v>0.31435486574374499</v>
      </c>
      <c r="AB26" s="186">
        <v>0.65936266055039805</v>
      </c>
      <c r="AC26" s="186">
        <v>0.45063862520032899</v>
      </c>
      <c r="AD26" s="186">
        <v>0.39294819260428498</v>
      </c>
      <c r="AE26" s="186">
        <v>0.35092126037965699</v>
      </c>
      <c r="AF26" s="186">
        <v>0.70473085678842196</v>
      </c>
      <c r="AG26" s="186">
        <v>0.67241026465638998</v>
      </c>
      <c r="AH26" s="186">
        <v>0.38125217194369299</v>
      </c>
      <c r="AI26" s="186">
        <v>0.57148851201335504</v>
      </c>
      <c r="AJ26" s="186">
        <v>0.32623284906230199</v>
      </c>
      <c r="AK26" s="186">
        <v>0.77827384926485099</v>
      </c>
      <c r="AL26" s="186">
        <v>1.2627500530111</v>
      </c>
      <c r="AM26" s="186">
        <v>1.3108745665605599</v>
      </c>
      <c r="AN26" s="186">
        <v>0.94364380772067602</v>
      </c>
      <c r="AO26" s="186">
        <v>0.48008566853299001</v>
      </c>
      <c r="AP26" s="186">
        <v>0.35943537605256998</v>
      </c>
      <c r="AQ26" s="186">
        <v>0.52671309685491197</v>
      </c>
      <c r="AR26" s="186">
        <v>0.33275539995388298</v>
      </c>
      <c r="AS26" s="186">
        <v>0.43483109399914799</v>
      </c>
      <c r="AT26" s="186">
        <v>0.86319506527624001</v>
      </c>
      <c r="AU26" s="186">
        <v>0.57141340556073095</v>
      </c>
      <c r="AV26" s="186">
        <v>0.63</v>
      </c>
      <c r="AW26" s="186">
        <v>0.96641661921004796</v>
      </c>
      <c r="AX26" s="186">
        <v>0.70861572812987195</v>
      </c>
      <c r="AY26" s="186">
        <v>1.09684453924603</v>
      </c>
      <c r="AZ26" s="186">
        <v>1.2165516621077499</v>
      </c>
      <c r="BA26" s="186">
        <v>0.694435825749256</v>
      </c>
      <c r="BB26" s="186">
        <v>0.88849729302004399</v>
      </c>
      <c r="BC26" s="186">
        <v>0.96231631499765602</v>
      </c>
      <c r="BD26" s="186">
        <v>0.76112451484700505</v>
      </c>
      <c r="BE26" s="186">
        <v>0.54433874210274602</v>
      </c>
      <c r="BF26" s="186">
        <v>1.0292637234392299</v>
      </c>
      <c r="BG26" s="186">
        <v>1.1513653531969299</v>
      </c>
      <c r="BH26" s="186">
        <v>1.2292276986730599</v>
      </c>
      <c r="BI26" s="186">
        <v>2.99279499471257</v>
      </c>
      <c r="BJ26" s="186">
        <v>1.39558566448585</v>
      </c>
      <c r="BK26" s="186">
        <v>1.1652155536300901</v>
      </c>
      <c r="BL26" s="186">
        <v>1.3778944673917299</v>
      </c>
      <c r="BM26" s="186">
        <v>1.46036483739221</v>
      </c>
      <c r="BN26" s="186">
        <v>1.8529161798310401</v>
      </c>
      <c r="BO26" s="186">
        <v>0.76802404821569803</v>
      </c>
      <c r="BP26" s="186">
        <v>1.9539923514606199</v>
      </c>
      <c r="BQ26" s="186">
        <v>0.54940831665132905</v>
      </c>
      <c r="BR26" s="186">
        <v>1.87346484564227</v>
      </c>
      <c r="BS26" s="186">
        <v>1.2199206632328901</v>
      </c>
      <c r="BT26" s="186">
        <v>1.1242827315747399</v>
      </c>
      <c r="BU26" s="186">
        <v>1.6564969823886899</v>
      </c>
      <c r="BV26" s="186">
        <v>0.790452973327886</v>
      </c>
      <c r="BW26" s="186">
        <v>1.3026196741354199</v>
      </c>
      <c r="BX26" s="186">
        <v>1.3339802498053701</v>
      </c>
      <c r="BY26" s="186">
        <v>0.58572843818555897</v>
      </c>
      <c r="BZ26" s="186">
        <v>1.5957932916943001</v>
      </c>
      <c r="CA26" s="186">
        <v>1.5148509523023901</v>
      </c>
      <c r="CB26" s="186">
        <v>1.04547110133607</v>
      </c>
      <c r="CC26" s="186">
        <v>1.11137619203305</v>
      </c>
      <c r="CD26" s="186">
        <v>1.05695483988154</v>
      </c>
      <c r="CE26" s="186">
        <v>0.96406310556541996</v>
      </c>
      <c r="CF26" s="186">
        <v>1.0941000891480701</v>
      </c>
      <c r="CG26" s="186">
        <v>1.2327587274398399</v>
      </c>
      <c r="CH26" s="186">
        <v>1.5343131913455501</v>
      </c>
      <c r="CI26" s="186">
        <v>2.7556567439990398</v>
      </c>
      <c r="CJ26" s="186">
        <v>1.85353613776683</v>
      </c>
      <c r="CK26" s="186">
        <v>1.3198761996041799</v>
      </c>
      <c r="CL26" s="186">
        <v>0</v>
      </c>
      <c r="CM26" s="186">
        <v>0.186095400096428</v>
      </c>
      <c r="CN26" s="186">
        <v>0.44609915346741502</v>
      </c>
      <c r="CO26" s="186">
        <v>0.85423144733371903</v>
      </c>
      <c r="CP26" s="186">
        <v>0.27567867481758301</v>
      </c>
      <c r="CQ26" s="186">
        <v>0.92197886342661695</v>
      </c>
      <c r="CR26" s="186">
        <v>0.36575767361678402</v>
      </c>
      <c r="CS26" s="186">
        <v>0.552791567941748</v>
      </c>
      <c r="CT26" s="186">
        <v>1.6793670281389701</v>
      </c>
      <c r="CU26" s="186">
        <v>3.3220338817678798</v>
      </c>
      <c r="CV26" s="186">
        <v>1.45138932952282</v>
      </c>
      <c r="CW26" s="186">
        <v>0.96898058857154201</v>
      </c>
      <c r="CX26" s="186">
        <v>1.6564769980501799</v>
      </c>
      <c r="CY26" s="186">
        <v>2.3143531752453299</v>
      </c>
      <c r="CZ26" s="186">
        <v>1.37382057326276</v>
      </c>
      <c r="DA26" s="186">
        <v>0.65782326380855705</v>
      </c>
      <c r="DB26" s="186">
        <v>1.2639879066400099</v>
      </c>
      <c r="DC26" s="186">
        <v>0.72106362885252695</v>
      </c>
      <c r="DD26" s="186">
        <v>0.82617346116724799</v>
      </c>
      <c r="DE26" s="186">
        <v>1.15894286717747</v>
      </c>
      <c r="DF26" s="186">
        <v>0.90729434052403202</v>
      </c>
      <c r="DG26" s="186">
        <v>1.05287665388754</v>
      </c>
      <c r="DH26" s="186">
        <v>0.90984506207065996</v>
      </c>
      <c r="DI26" s="186">
        <v>0.66164495417673497</v>
      </c>
      <c r="DJ26" s="186">
        <v>0.89526726399093404</v>
      </c>
      <c r="DK26" s="186">
        <v>2.38908640933044</v>
      </c>
      <c r="DL26" s="186">
        <v>0.997322210671438</v>
      </c>
      <c r="DM26" s="186">
        <v>0.76685428770887998</v>
      </c>
      <c r="DN26" s="186">
        <v>1.1207154736127201</v>
      </c>
      <c r="DO26" s="186">
        <v>0.862409929845809</v>
      </c>
      <c r="DP26" s="186">
        <v>0.69781544957447506</v>
      </c>
      <c r="DQ26" s="186">
        <v>1.28476764466454</v>
      </c>
      <c r="DR26" s="186">
        <v>1.2408985151949901</v>
      </c>
      <c r="DS26" s="186">
        <v>2.7725254128230699</v>
      </c>
      <c r="DT26" s="186">
        <v>1.1746976024874101</v>
      </c>
      <c r="DU26" s="186">
        <v>1.1304897924939401</v>
      </c>
      <c r="DV26" s="313">
        <f t="shared" si="2"/>
        <v>1.5714900162473948</v>
      </c>
      <c r="DW26" s="313">
        <f t="shared" si="3"/>
        <v>2.3051873949813499</v>
      </c>
      <c r="DX26" s="186">
        <f t="shared" si="0"/>
        <v>11.777446027978153</v>
      </c>
      <c r="DY26" s="186">
        <f t="shared" si="1"/>
        <v>14.353182786710015</v>
      </c>
      <c r="DZ26" s="186">
        <f t="shared" si="4"/>
        <v>14.599152613664693</v>
      </c>
      <c r="EA26" s="181"/>
      <c r="EB26" s="264"/>
      <c r="EC26" s="264"/>
      <c r="ED26" s="264"/>
      <c r="EE26" s="264"/>
      <c r="EF26" s="264"/>
      <c r="EG26" s="264"/>
      <c r="EH26" s="264"/>
      <c r="EI26" s="264"/>
      <c r="EJ26" s="264"/>
      <c r="EK26" s="264"/>
      <c r="EL26" s="264"/>
      <c r="EM26" s="264"/>
      <c r="EN26" s="264"/>
    </row>
    <row r="27" spans="1:190" ht="12.75">
      <c r="A27" s="260" t="str">
        <f>IF(I!$A$1=1,B27,C27)</f>
        <v>Литва</v>
      </c>
      <c r="B27" s="320" t="s">
        <v>123</v>
      </c>
      <c r="C27" s="320" t="s">
        <v>214</v>
      </c>
      <c r="D27" s="192">
        <v>0.20761373622554799</v>
      </c>
      <c r="E27" s="192">
        <v>2.0243552609641599E-2</v>
      </c>
      <c r="F27" s="192">
        <v>0.12931900592287399</v>
      </c>
      <c r="G27" s="192">
        <v>2.0891297376070699E-2</v>
      </c>
      <c r="H27" s="192">
        <v>3.7262401030496502E-2</v>
      </c>
      <c r="I27" s="192">
        <v>6.1253012222776702E-2</v>
      </c>
      <c r="J27" s="192">
        <v>0.106307252502487</v>
      </c>
      <c r="K27" s="192">
        <v>4.51248148731868E-2</v>
      </c>
      <c r="L27" s="192">
        <v>3.55878306054584E-2</v>
      </c>
      <c r="M27" s="192">
        <v>0.16111602399584701</v>
      </c>
      <c r="N27" s="192">
        <v>0.21798637917389699</v>
      </c>
      <c r="O27" s="192">
        <v>0.28786008260157803</v>
      </c>
      <c r="P27" s="186">
        <v>6.9124382612196805E-2</v>
      </c>
      <c r="Q27" s="186">
        <v>0.15276304825061801</v>
      </c>
      <c r="R27" s="186">
        <v>0.228167810743162</v>
      </c>
      <c r="S27" s="186">
        <v>0.19541821204078</v>
      </c>
      <c r="T27" s="186">
        <v>7.8645998004484005E-2</v>
      </c>
      <c r="U27" s="186">
        <v>0.27253622962365898</v>
      </c>
      <c r="V27" s="186">
        <v>5.83258678732324E-2</v>
      </c>
      <c r="W27" s="186">
        <v>2.2825692663264702E-2</v>
      </c>
      <c r="X27" s="186">
        <v>6.3047625290367504E-2</v>
      </c>
      <c r="Y27" s="186">
        <v>5.4758973754494997E-2</v>
      </c>
      <c r="Z27" s="186">
        <v>3.7580233160393203E-2</v>
      </c>
      <c r="AA27" s="186">
        <v>3.34627307831196E-2</v>
      </c>
      <c r="AB27" s="186">
        <v>6.2806963119300396E-2</v>
      </c>
      <c r="AC27" s="186">
        <v>0.19810403740978</v>
      </c>
      <c r="AD27" s="186">
        <v>3.9486782457688697E-2</v>
      </c>
      <c r="AE27" s="186">
        <v>6.1625747739731201E-2</v>
      </c>
      <c r="AF27" s="186">
        <v>0.103864200003131</v>
      </c>
      <c r="AG27" s="186">
        <v>4.8582102522235798E-2</v>
      </c>
      <c r="AH27" s="186">
        <v>0.113388195012791</v>
      </c>
      <c r="AI27" s="186">
        <v>8.4932166843924503E-2</v>
      </c>
      <c r="AJ27" s="186">
        <v>0.217816184847273</v>
      </c>
      <c r="AK27" s="186">
        <v>7.6589564145773698E-2</v>
      </c>
      <c r="AL27" s="186">
        <v>8.0070156632287004E-2</v>
      </c>
      <c r="AM27" s="186">
        <v>9.5472900314582901E-2</v>
      </c>
      <c r="AN27" s="186">
        <v>0.19188745494281301</v>
      </c>
      <c r="AO27" s="186">
        <v>0.118126844733042</v>
      </c>
      <c r="AP27" s="186">
        <v>4.5436153381274803E-2</v>
      </c>
      <c r="AQ27" s="186">
        <v>6.5500305510285906E-2</v>
      </c>
      <c r="AR27" s="186">
        <v>7.6995178937386097E-2</v>
      </c>
      <c r="AS27" s="186">
        <v>5.58725847009394E-2</v>
      </c>
      <c r="AT27" s="186">
        <v>0.15658148681664799</v>
      </c>
      <c r="AU27" s="186">
        <v>0.12965194199366101</v>
      </c>
      <c r="AV27" s="186">
        <v>0.1</v>
      </c>
      <c r="AW27" s="186">
        <v>0.11373890849523501</v>
      </c>
      <c r="AX27" s="186">
        <v>0.145887674491538</v>
      </c>
      <c r="AY27" s="186">
        <v>0.15878999087624601</v>
      </c>
      <c r="AZ27" s="186">
        <v>1.3891315025598301</v>
      </c>
      <c r="BA27" s="186">
        <v>0.241488994351756</v>
      </c>
      <c r="BB27" s="186">
        <v>0.34367031189777802</v>
      </c>
      <c r="BC27" s="186">
        <v>0.26708696008694899</v>
      </c>
      <c r="BD27" s="186">
        <v>0.171485714867255</v>
      </c>
      <c r="BE27" s="186">
        <v>0.19216419249244601</v>
      </c>
      <c r="BF27" s="186">
        <v>0.40479862639105102</v>
      </c>
      <c r="BG27" s="186">
        <v>0.52659916338644497</v>
      </c>
      <c r="BH27" s="186">
        <v>0.30127511716147298</v>
      </c>
      <c r="BI27" s="186">
        <v>0.72905251110976999</v>
      </c>
      <c r="BJ27" s="186">
        <v>0.73195101147979502</v>
      </c>
      <c r="BK27" s="186">
        <v>0.39654358750219998</v>
      </c>
      <c r="BL27" s="186">
        <v>0.32560009375319299</v>
      </c>
      <c r="BM27" s="186">
        <v>0.151022100966925</v>
      </c>
      <c r="BN27" s="186">
        <v>0.29553056210302298</v>
      </c>
      <c r="BO27" s="186">
        <v>0.20633034790445301</v>
      </c>
      <c r="BP27" s="186">
        <v>0.23394231829336601</v>
      </c>
      <c r="BQ27" s="186">
        <v>0.32580398366554902</v>
      </c>
      <c r="BR27" s="186">
        <v>0.151195619493498</v>
      </c>
      <c r="BS27" s="186">
        <v>0.24624404413683301</v>
      </c>
      <c r="BT27" s="186">
        <v>0.298735352424016</v>
      </c>
      <c r="BU27" s="186">
        <v>0.124569902376254</v>
      </c>
      <c r="BV27" s="186">
        <v>0.66956771119994496</v>
      </c>
      <c r="BW27" s="186">
        <v>0.743386943016214</v>
      </c>
      <c r="BX27" s="186">
        <v>0.44590818459745302</v>
      </c>
      <c r="BY27" s="186">
        <v>0.13161942731242901</v>
      </c>
      <c r="BZ27" s="186">
        <v>0.52621119123735105</v>
      </c>
      <c r="CA27" s="186">
        <v>0.48360431181809099</v>
      </c>
      <c r="CB27" s="186">
        <v>0.59985223923678699</v>
      </c>
      <c r="CC27" s="186">
        <v>0.59559566686870702</v>
      </c>
      <c r="CD27" s="186">
        <v>0.75690060156315297</v>
      </c>
      <c r="CE27" s="186">
        <v>0.89999318576644005</v>
      </c>
      <c r="CF27" s="186">
        <v>1.4012448006099401</v>
      </c>
      <c r="CG27" s="186">
        <v>0.43800254258370702</v>
      </c>
      <c r="CH27" s="186">
        <v>0.97421665314780503</v>
      </c>
      <c r="CI27" s="186">
        <v>1.13812052671397</v>
      </c>
      <c r="CJ27" s="186">
        <v>0.90775791610786505</v>
      </c>
      <c r="CK27" s="186">
        <v>0.76744566338327902</v>
      </c>
      <c r="CL27" s="186">
        <v>0</v>
      </c>
      <c r="CM27" s="186">
        <v>0.11000642275516199</v>
      </c>
      <c r="CN27" s="186">
        <v>9.5007451869203896E-2</v>
      </c>
      <c r="CO27" s="186">
        <v>1.01495652075942</v>
      </c>
      <c r="CP27" s="186">
        <v>0.12284759636579801</v>
      </c>
      <c r="CQ27" s="186">
        <v>6.8417385187113794E-2</v>
      </c>
      <c r="CR27" s="186">
        <v>0.236059508381504</v>
      </c>
      <c r="CS27" s="186">
        <v>0.105766731971964</v>
      </c>
      <c r="CT27" s="186">
        <v>0.26654898997236398</v>
      </c>
      <c r="CU27" s="186">
        <v>1.6078797025944001</v>
      </c>
      <c r="CV27" s="186">
        <v>0.47215851538237202</v>
      </c>
      <c r="CW27" s="186">
        <v>0.61704968040612995</v>
      </c>
      <c r="CX27" s="186">
        <v>0.668241549303629</v>
      </c>
      <c r="CY27" s="186">
        <v>0.63349463352922397</v>
      </c>
      <c r="CZ27" s="186">
        <v>0.25178676928285798</v>
      </c>
      <c r="DA27" s="186">
        <v>0.88137645272547505</v>
      </c>
      <c r="DB27" s="186">
        <v>0.94153421173776697</v>
      </c>
      <c r="DC27" s="186">
        <v>0.59530729267563498</v>
      </c>
      <c r="DD27" s="186">
        <v>1.1074807991229201</v>
      </c>
      <c r="DE27" s="186">
        <v>0.94998602142204602</v>
      </c>
      <c r="DF27" s="186">
        <v>0.78782515464022795</v>
      </c>
      <c r="DG27" s="186">
        <v>2.94499136682651</v>
      </c>
      <c r="DH27" s="186">
        <v>1.55028285336711</v>
      </c>
      <c r="DI27" s="186">
        <v>1.2686212808812301</v>
      </c>
      <c r="DJ27" s="186">
        <v>1.15872607977815</v>
      </c>
      <c r="DK27" s="186">
        <v>1.9174300475764601</v>
      </c>
      <c r="DL27" s="186">
        <v>2.1371395379140501</v>
      </c>
      <c r="DM27" s="186">
        <v>0.46658734661988699</v>
      </c>
      <c r="DN27" s="186">
        <v>1.96095337713976</v>
      </c>
      <c r="DO27" s="186">
        <v>1.16087086392282</v>
      </c>
      <c r="DP27" s="186">
        <v>1.1050374861508301</v>
      </c>
      <c r="DQ27" s="186">
        <v>1.1068304619587901</v>
      </c>
      <c r="DR27" s="186">
        <v>0.98851848595912495</v>
      </c>
      <c r="DS27" s="186">
        <v>2.9327885058193899</v>
      </c>
      <c r="DT27" s="186">
        <v>0.95676991149967205</v>
      </c>
      <c r="DU27" s="186">
        <v>1.0227821429499999</v>
      </c>
      <c r="DV27" s="313">
        <f t="shared" si="2"/>
        <v>2.8189041342483403</v>
      </c>
      <c r="DW27" s="313">
        <f t="shared" si="3"/>
        <v>1.9795520544496719</v>
      </c>
      <c r="DX27" s="186">
        <f t="shared" si="0"/>
        <v>5.302693889348074</v>
      </c>
      <c r="DY27" s="186">
        <f t="shared" si="1"/>
        <v>10.851232447054795</v>
      </c>
      <c r="DZ27" s="186">
        <f t="shared" si="4"/>
        <v>17.753786327087603</v>
      </c>
      <c r="EA27" s="181"/>
      <c r="EB27" s="264"/>
      <c r="EC27" s="264"/>
      <c r="ED27" s="264"/>
      <c r="EE27" s="264"/>
      <c r="EF27" s="264"/>
      <c r="EG27" s="264"/>
      <c r="EH27" s="264"/>
      <c r="EI27" s="264"/>
      <c r="EJ27" s="264"/>
      <c r="EK27" s="264"/>
      <c r="EL27" s="264"/>
      <c r="EM27" s="264"/>
      <c r="EN27" s="264"/>
    </row>
    <row r="28" spans="1:190" ht="12.75">
      <c r="A28" s="260" t="str">
        <f>IF(I!$A$1=1,B28,C28)</f>
        <v>Латвія</v>
      </c>
      <c r="B28" s="321" t="s">
        <v>145</v>
      </c>
      <c r="C28" s="321" t="s">
        <v>236</v>
      </c>
      <c r="D28" s="192">
        <v>0.20984606374980599</v>
      </c>
      <c r="E28" s="192">
        <v>4.1550423859487401E-2</v>
      </c>
      <c r="F28" s="192">
        <v>0.102152699371931</v>
      </c>
      <c r="G28" s="192">
        <v>0.344204273204475</v>
      </c>
      <c r="H28" s="192">
        <v>7.5823867475870596E-2</v>
      </c>
      <c r="I28" s="192">
        <v>0.58564675270764799</v>
      </c>
      <c r="J28" s="192">
        <v>0.42571630087921197</v>
      </c>
      <c r="K28" s="192">
        <v>9.3081924496233898E-2</v>
      </c>
      <c r="L28" s="192">
        <v>0.137748405091103</v>
      </c>
      <c r="M28" s="192">
        <v>0.312617051028872</v>
      </c>
      <c r="N28" s="192">
        <v>0.30221940625487498</v>
      </c>
      <c r="O28" s="192">
        <v>1.7949846063617001</v>
      </c>
      <c r="P28" s="186">
        <v>0.54165725006132803</v>
      </c>
      <c r="Q28" s="186">
        <v>0.15713429878039401</v>
      </c>
      <c r="R28" s="186">
        <v>0.455283972971887</v>
      </c>
      <c r="S28" s="186">
        <v>0.46033282407411502</v>
      </c>
      <c r="T28" s="186">
        <v>0.60024904162612003</v>
      </c>
      <c r="U28" s="186">
        <v>6.0209911390244897E-2</v>
      </c>
      <c r="V28" s="186">
        <v>0.32691133475753298</v>
      </c>
      <c r="W28" s="186">
        <v>9.3888196509107097E-2</v>
      </c>
      <c r="X28" s="186">
        <v>0.51219011229775702</v>
      </c>
      <c r="Y28" s="186">
        <v>0.31942239675581802</v>
      </c>
      <c r="Z28" s="186">
        <v>9.11463051737533E-2</v>
      </c>
      <c r="AA28" s="186">
        <v>0.140704743997075</v>
      </c>
      <c r="AB28" s="186">
        <v>0.49450656158685302</v>
      </c>
      <c r="AC28" s="186">
        <v>8.2982291730001906E-2</v>
      </c>
      <c r="AD28" s="186">
        <v>0.23747211298912299</v>
      </c>
      <c r="AE28" s="186">
        <v>0.75862133802619802</v>
      </c>
      <c r="AF28" s="186">
        <v>0.29535227411700199</v>
      </c>
      <c r="AG28" s="186">
        <v>0.217424543774036</v>
      </c>
      <c r="AH28" s="186">
        <v>0.42095357571132502</v>
      </c>
      <c r="AI28" s="186">
        <v>0.233221109811491</v>
      </c>
      <c r="AJ28" s="186">
        <v>0.20288738672951401</v>
      </c>
      <c r="AK28" s="186">
        <v>0.405863840431191</v>
      </c>
      <c r="AL28" s="186">
        <v>0.792588768028611</v>
      </c>
      <c r="AM28" s="186">
        <v>0.61661113904479703</v>
      </c>
      <c r="AN28" s="186">
        <v>0.29350512259735601</v>
      </c>
      <c r="AO28" s="186">
        <v>0.23795826768348299</v>
      </c>
      <c r="AP28" s="186">
        <v>0.215779460144914</v>
      </c>
      <c r="AQ28" s="186">
        <v>0.28521802066642099</v>
      </c>
      <c r="AR28" s="186">
        <v>0.41823782525469799</v>
      </c>
      <c r="AS28" s="186">
        <v>0.20250549988670999</v>
      </c>
      <c r="AT28" s="186">
        <v>0.81657878126031003</v>
      </c>
      <c r="AU28" s="186">
        <v>0.38798718730521797</v>
      </c>
      <c r="AV28" s="186">
        <v>0.25</v>
      </c>
      <c r="AW28" s="186">
        <v>0.59243115330240503</v>
      </c>
      <c r="AX28" s="186">
        <v>0.57963092150641005</v>
      </c>
      <c r="AY28" s="186">
        <v>0.445688600823129</v>
      </c>
      <c r="AZ28" s="186">
        <v>1.12228808884969</v>
      </c>
      <c r="BA28" s="186">
        <v>0.44516516394989297</v>
      </c>
      <c r="BB28" s="186">
        <v>0.31830820113715402</v>
      </c>
      <c r="BC28" s="186">
        <v>1.02066161559326</v>
      </c>
      <c r="BD28" s="186">
        <v>0.29816292141516498</v>
      </c>
      <c r="BE28" s="186">
        <v>0.26995956088789602</v>
      </c>
      <c r="BF28" s="186">
        <v>0.955121231622726</v>
      </c>
      <c r="BG28" s="186">
        <v>0.28084961711177597</v>
      </c>
      <c r="BH28" s="186">
        <v>0.26063287201417001</v>
      </c>
      <c r="BI28" s="186">
        <v>0.38610809938365898</v>
      </c>
      <c r="BJ28" s="186">
        <v>0.35847308721855797</v>
      </c>
      <c r="BK28" s="186">
        <v>0.406369912051183</v>
      </c>
      <c r="BL28" s="186">
        <v>0.67601711027632405</v>
      </c>
      <c r="BM28" s="186">
        <v>0.349328468514635</v>
      </c>
      <c r="BN28" s="186">
        <v>0.91972907951840699</v>
      </c>
      <c r="BO28" s="186">
        <v>1.7255739379933299</v>
      </c>
      <c r="BP28" s="186">
        <v>0.455219624056934</v>
      </c>
      <c r="BQ28" s="186">
        <v>0.27534383412052998</v>
      </c>
      <c r="BR28" s="186">
        <v>0.83200938049210205</v>
      </c>
      <c r="BS28" s="186">
        <v>0.36018548234619902</v>
      </c>
      <c r="BT28" s="186">
        <v>0.34572877166373001</v>
      </c>
      <c r="BU28" s="186">
        <v>0.64629561688548398</v>
      </c>
      <c r="BV28" s="186">
        <v>1.3705418335088</v>
      </c>
      <c r="BW28" s="186">
        <v>1.7369143683818</v>
      </c>
      <c r="BX28" s="186">
        <v>0.88991418512073595</v>
      </c>
      <c r="BY28" s="186">
        <v>0.430988192453301</v>
      </c>
      <c r="BZ28" s="186">
        <v>1.0129423913441</v>
      </c>
      <c r="CA28" s="186">
        <v>1.3960267664505901</v>
      </c>
      <c r="CB28" s="186">
        <v>0.60127045981459504</v>
      </c>
      <c r="CC28" s="186">
        <v>0.58534673855983799</v>
      </c>
      <c r="CD28" s="186">
        <v>0.49980093692175398</v>
      </c>
      <c r="CE28" s="186">
        <v>0.65560878023799896</v>
      </c>
      <c r="CF28" s="186">
        <v>0.66621496494383003</v>
      </c>
      <c r="CG28" s="186">
        <v>1.14427308543702</v>
      </c>
      <c r="CH28" s="186">
        <v>1.6032182986564301</v>
      </c>
      <c r="CI28" s="186">
        <v>3.3520060971309502</v>
      </c>
      <c r="CJ28" s="186">
        <v>1.9225907242740701</v>
      </c>
      <c r="CK28" s="186">
        <v>1.6135679594709</v>
      </c>
      <c r="CL28" s="186">
        <v>0</v>
      </c>
      <c r="CM28" s="186">
        <v>0.66953252243214001</v>
      </c>
      <c r="CN28" s="186">
        <v>2.04500395261099</v>
      </c>
      <c r="CO28" s="186">
        <v>0.32137820419642499</v>
      </c>
      <c r="CP28" s="186">
        <v>0.69107989670080605</v>
      </c>
      <c r="CQ28" s="186">
        <v>1.17162744225154</v>
      </c>
      <c r="CR28" s="186">
        <v>0.58778152860195998</v>
      </c>
      <c r="CS28" s="186">
        <v>1.0256333930932999</v>
      </c>
      <c r="CT28" s="186">
        <v>0.497889844601478</v>
      </c>
      <c r="CU28" s="186">
        <v>0.93400272155807496</v>
      </c>
      <c r="CV28" s="186">
        <v>0.91617074112354502</v>
      </c>
      <c r="CW28" s="186">
        <v>0.44914913647835902</v>
      </c>
      <c r="CX28" s="186">
        <v>0.69890598279035199</v>
      </c>
      <c r="CY28" s="186">
        <v>1.43103235059973</v>
      </c>
      <c r="CZ28" s="186">
        <v>0.57068474214641296</v>
      </c>
      <c r="DA28" s="186">
        <v>0.72588104846366597</v>
      </c>
      <c r="DB28" s="186">
        <v>0.87881990395180498</v>
      </c>
      <c r="DC28" s="186">
        <v>1.57012513354046</v>
      </c>
      <c r="DD28" s="186">
        <v>0.38130106465003299</v>
      </c>
      <c r="DE28" s="186">
        <v>1.0433614626261301</v>
      </c>
      <c r="DF28" s="186">
        <v>0.76478792934470996</v>
      </c>
      <c r="DG28" s="186">
        <v>0.80297612115627803</v>
      </c>
      <c r="DH28" s="186">
        <v>0.88730830768883195</v>
      </c>
      <c r="DI28" s="186">
        <v>1.32427845639621</v>
      </c>
      <c r="DJ28" s="186">
        <v>0.42761425957302801</v>
      </c>
      <c r="DK28" s="186">
        <v>1.3604731164402599</v>
      </c>
      <c r="DL28" s="186">
        <v>0.68918223374325105</v>
      </c>
      <c r="DM28" s="186">
        <v>0.89255954115312397</v>
      </c>
      <c r="DN28" s="186">
        <v>1.7531846155233199</v>
      </c>
      <c r="DO28" s="186">
        <v>0.75236618575233105</v>
      </c>
      <c r="DP28" s="186">
        <v>0.56494121621965598</v>
      </c>
      <c r="DQ28" s="186">
        <v>1.08055800029774</v>
      </c>
      <c r="DR28" s="186">
        <v>0.79223721445673101</v>
      </c>
      <c r="DS28" s="186">
        <v>1.2448227633582201</v>
      </c>
      <c r="DT28" s="186">
        <v>1.08582094191413</v>
      </c>
      <c r="DU28" s="186">
        <v>0.69238023887812605</v>
      </c>
      <c r="DV28" s="313">
        <f t="shared" si="2"/>
        <v>2.211586764085042</v>
      </c>
      <c r="DW28" s="313">
        <f t="shared" si="3"/>
        <v>1.778201180792256</v>
      </c>
      <c r="DX28" s="186">
        <f t="shared" si="0"/>
        <v>11.480088189791685</v>
      </c>
      <c r="DY28" s="186">
        <f t="shared" si="1"/>
        <v>10.23319561687148</v>
      </c>
      <c r="DZ28" s="186">
        <f t="shared" si="4"/>
        <v>11.769525910602706</v>
      </c>
      <c r="EA28" s="181"/>
      <c r="EB28" s="264"/>
      <c r="EC28" s="264"/>
      <c r="ED28" s="264"/>
      <c r="EE28" s="264"/>
      <c r="EF28" s="264"/>
      <c r="EG28" s="264"/>
      <c r="EH28" s="264"/>
      <c r="EI28" s="264"/>
      <c r="EJ28" s="264"/>
      <c r="EK28" s="264"/>
      <c r="EL28" s="264"/>
      <c r="EM28" s="264"/>
      <c r="EN28" s="264"/>
    </row>
    <row r="29" spans="1:190" ht="12.75">
      <c r="A29" s="260" t="str">
        <f>IF(I!$A$1=1,B29,C29)</f>
        <v>Словаччина</v>
      </c>
      <c r="B29" s="320" t="s">
        <v>136</v>
      </c>
      <c r="C29" s="320" t="s">
        <v>227</v>
      </c>
      <c r="D29" s="192">
        <v>0.51296058796932298</v>
      </c>
      <c r="E29" s="192">
        <v>9.4115493423365199E-2</v>
      </c>
      <c r="F29" s="192">
        <v>0.184322248833592</v>
      </c>
      <c r="G29" s="192">
        <v>0.37439290580247497</v>
      </c>
      <c r="H29" s="192">
        <v>0.117190702926656</v>
      </c>
      <c r="I29" s="192">
        <v>0.44746742888545898</v>
      </c>
      <c r="J29" s="192">
        <v>0.30919294963931099</v>
      </c>
      <c r="K29" s="192">
        <v>0.18644848817479601</v>
      </c>
      <c r="L29" s="192">
        <v>0.19073082229732799</v>
      </c>
      <c r="M29" s="192">
        <v>0.17961878494040401</v>
      </c>
      <c r="N29" s="192">
        <v>0.34504883814644699</v>
      </c>
      <c r="O29" s="192">
        <v>0.34739427272718398</v>
      </c>
      <c r="P29" s="186">
        <v>0.27775840137148</v>
      </c>
      <c r="Q29" s="186">
        <v>0.559043103965424</v>
      </c>
      <c r="R29" s="186">
        <v>0.45046853128980802</v>
      </c>
      <c r="S29" s="186">
        <v>0.145008406345733</v>
      </c>
      <c r="T29" s="186">
        <v>0.32108725630298102</v>
      </c>
      <c r="U29" s="186">
        <v>0.19118579620662901</v>
      </c>
      <c r="V29" s="186">
        <v>0.40305344326499998</v>
      </c>
      <c r="W29" s="186">
        <v>0.27093082759188702</v>
      </c>
      <c r="X29" s="186">
        <v>0.39325713765612502</v>
      </c>
      <c r="Y29" s="186">
        <v>0.38900306691817499</v>
      </c>
      <c r="Z29" s="186">
        <v>0.44366280335820701</v>
      </c>
      <c r="AA29" s="186">
        <v>0.38411572036935898</v>
      </c>
      <c r="AB29" s="186">
        <v>0.724683015060965</v>
      </c>
      <c r="AC29" s="186">
        <v>0.26037040992071597</v>
      </c>
      <c r="AD29" s="186">
        <v>0.31139108562257301</v>
      </c>
      <c r="AE29" s="186">
        <v>0.262585035925465</v>
      </c>
      <c r="AF29" s="186">
        <v>0.39078333246249902</v>
      </c>
      <c r="AG29" s="186">
        <v>0.60111998564222702</v>
      </c>
      <c r="AH29" s="186">
        <v>1.3190365606366301</v>
      </c>
      <c r="AI29" s="186">
        <v>0.56166511266994001</v>
      </c>
      <c r="AJ29" s="186">
        <v>0.50722385041356799</v>
      </c>
      <c r="AK29" s="186">
        <v>1.9283789426217399</v>
      </c>
      <c r="AL29" s="186">
        <v>0.39395231425547</v>
      </c>
      <c r="AM29" s="186">
        <v>0.28184715876567601</v>
      </c>
      <c r="AN29" s="186">
        <v>0.40390829468493999</v>
      </c>
      <c r="AO29" s="186">
        <v>0.31621560460892301</v>
      </c>
      <c r="AP29" s="186">
        <v>0.39853154035823202</v>
      </c>
      <c r="AQ29" s="186">
        <v>0.45877676490535202</v>
      </c>
      <c r="AR29" s="186">
        <v>0.45681397648091898</v>
      </c>
      <c r="AS29" s="186">
        <v>0.35012210471892102</v>
      </c>
      <c r="AT29" s="186">
        <v>0.53040173914507804</v>
      </c>
      <c r="AU29" s="186">
        <v>0.44244087894643203</v>
      </c>
      <c r="AV29" s="186">
        <v>0.26569068180690902</v>
      </c>
      <c r="AW29" s="186">
        <v>0.498704829151562</v>
      </c>
      <c r="AX29" s="186">
        <v>0.30390980401451501</v>
      </c>
      <c r="AY29" s="186">
        <v>1.3229976898496301</v>
      </c>
      <c r="AZ29" s="186">
        <v>0.56775765838275005</v>
      </c>
      <c r="BA29" s="186">
        <v>0.94223907019633102</v>
      </c>
      <c r="BB29" s="186">
        <v>0.63404679285390897</v>
      </c>
      <c r="BC29" s="186">
        <v>0.70955913479993105</v>
      </c>
      <c r="BD29" s="186">
        <v>0.63207230429300099</v>
      </c>
      <c r="BE29" s="186">
        <v>0.318048497137707</v>
      </c>
      <c r="BF29" s="186">
        <v>0.80650158899820901</v>
      </c>
      <c r="BG29" s="186">
        <v>1.9179462100254601</v>
      </c>
      <c r="BH29" s="186">
        <v>0.33451168872134901</v>
      </c>
      <c r="BI29" s="186">
        <v>1.05527909253577</v>
      </c>
      <c r="BJ29" s="186">
        <v>1.2282441443640499</v>
      </c>
      <c r="BK29" s="186">
        <v>1.3264211260738099</v>
      </c>
      <c r="BL29" s="186">
        <v>1.3871917888955401</v>
      </c>
      <c r="BM29" s="186">
        <v>1.42868871796231</v>
      </c>
      <c r="BN29" s="186">
        <v>0.71942926358507797</v>
      </c>
      <c r="BO29" s="186">
        <v>0.44838501016273602</v>
      </c>
      <c r="BP29" s="186">
        <v>0.31873554901482698</v>
      </c>
      <c r="BQ29" s="186">
        <v>0.53471105065184399</v>
      </c>
      <c r="BR29" s="186">
        <v>0.77710547970938104</v>
      </c>
      <c r="BS29" s="186">
        <v>1.0585541699085701</v>
      </c>
      <c r="BT29" s="186">
        <v>0.56057643467320994</v>
      </c>
      <c r="BU29" s="186">
        <v>0.58697829464721696</v>
      </c>
      <c r="BV29" s="186">
        <v>1.0096572502840899</v>
      </c>
      <c r="BW29" s="186">
        <v>1.3333818869218701</v>
      </c>
      <c r="BX29" s="186">
        <v>0.64983309449327797</v>
      </c>
      <c r="BY29" s="186">
        <v>0.54170309674670902</v>
      </c>
      <c r="BZ29" s="186">
        <v>0.81475380092418503</v>
      </c>
      <c r="CA29" s="186">
        <v>0.40402454803800297</v>
      </c>
      <c r="CB29" s="186">
        <v>0.30342590148160697</v>
      </c>
      <c r="CC29" s="186">
        <v>0.57743822416120405</v>
      </c>
      <c r="CD29" s="186">
        <v>0.99136754238441804</v>
      </c>
      <c r="CE29" s="186">
        <v>0.47974792394947302</v>
      </c>
      <c r="CF29" s="186">
        <v>0.66652844493100205</v>
      </c>
      <c r="CG29" s="186">
        <v>1.3516632923862999</v>
      </c>
      <c r="CH29" s="186">
        <v>1.04940070410245</v>
      </c>
      <c r="CI29" s="186">
        <v>0.76382411879901102</v>
      </c>
      <c r="CJ29" s="186">
        <v>0.84349319430814096</v>
      </c>
      <c r="CK29" s="186">
        <v>0.29743421439860102</v>
      </c>
      <c r="CL29" s="186">
        <v>0.35633706465998299</v>
      </c>
      <c r="CM29" s="186">
        <v>0.50848600355102902</v>
      </c>
      <c r="CN29" s="186">
        <v>0.56245758262076095</v>
      </c>
      <c r="CO29" s="186">
        <v>0.60987282451894897</v>
      </c>
      <c r="CP29" s="186">
        <v>0.29959279352241402</v>
      </c>
      <c r="CQ29" s="186">
        <v>0.51921764299221396</v>
      </c>
      <c r="CR29" s="186">
        <v>0.39225321718023498</v>
      </c>
      <c r="CS29" s="186">
        <v>0.29318191186390902</v>
      </c>
      <c r="CT29" s="186">
        <v>0.49227403359069299</v>
      </c>
      <c r="CU29" s="186">
        <v>1.76546902483116</v>
      </c>
      <c r="CV29" s="186">
        <v>1.05428815271567</v>
      </c>
      <c r="CW29" s="186">
        <v>0.58045237930639704</v>
      </c>
      <c r="CX29" s="186">
        <v>1.2230631698932199</v>
      </c>
      <c r="CY29" s="186">
        <v>0.94485815220719105</v>
      </c>
      <c r="CZ29" s="186">
        <v>0.63281833093253304</v>
      </c>
      <c r="DA29" s="186">
        <v>0.35719319098112601</v>
      </c>
      <c r="DB29" s="186">
        <v>0.68290155714038603</v>
      </c>
      <c r="DC29" s="186">
        <v>0.56978609110869505</v>
      </c>
      <c r="DD29" s="186">
        <v>0.72879188373986004</v>
      </c>
      <c r="DE29" s="186">
        <v>0.65661790135253595</v>
      </c>
      <c r="DF29" s="186">
        <v>1.17993772068207</v>
      </c>
      <c r="DG29" s="186">
        <v>0.53149387853360197</v>
      </c>
      <c r="DH29" s="186">
        <v>1.30618660951819</v>
      </c>
      <c r="DI29" s="186">
        <v>0.65985528321078801</v>
      </c>
      <c r="DJ29" s="186">
        <v>0.51915403709759</v>
      </c>
      <c r="DK29" s="186">
        <v>0.73326538694876298</v>
      </c>
      <c r="DL29" s="186">
        <v>0.51753487031725098</v>
      </c>
      <c r="DM29" s="186">
        <v>0.62373372471583699</v>
      </c>
      <c r="DN29" s="186">
        <v>1.03427461187325</v>
      </c>
      <c r="DO29" s="186">
        <v>0.89252312984546001</v>
      </c>
      <c r="DP29" s="186">
        <v>0.55382987143831797</v>
      </c>
      <c r="DQ29" s="186">
        <v>1.0262619152070001</v>
      </c>
      <c r="DR29" s="186">
        <v>1.3994564665857601</v>
      </c>
      <c r="DS29" s="186">
        <v>3.4155168365180399</v>
      </c>
      <c r="DT29" s="186">
        <v>0.73188843556857497</v>
      </c>
      <c r="DU29" s="186">
        <v>0.57607864068103598</v>
      </c>
      <c r="DV29" s="313">
        <f t="shared" si="2"/>
        <v>1.966041892728978</v>
      </c>
      <c r="DW29" s="313">
        <f t="shared" si="3"/>
        <v>1.3079670762496109</v>
      </c>
      <c r="DX29" s="186">
        <f t="shared" si="0"/>
        <v>6.9400695080380892</v>
      </c>
      <c r="DY29" s="186">
        <f t="shared" si="1"/>
        <v>9.1422024085932865</v>
      </c>
      <c r="DZ29" s="186">
        <f t="shared" si="4"/>
        <v>12.681592743276248</v>
      </c>
      <c r="EA29" s="181"/>
      <c r="EB29" s="264"/>
      <c r="EC29" s="264"/>
      <c r="ED29" s="264"/>
      <c r="EE29" s="264"/>
      <c r="EF29" s="264"/>
      <c r="EG29" s="264"/>
      <c r="EH29" s="264"/>
      <c r="EI29" s="264"/>
      <c r="EJ29" s="264"/>
      <c r="EK29" s="264"/>
      <c r="EL29" s="264"/>
      <c r="EM29" s="264"/>
      <c r="EN29" s="264"/>
    </row>
    <row r="30" spans="1:190" ht="12.75">
      <c r="A30" s="262" t="str">
        <f>IF(I!$A$1=1,B30,C30)</f>
        <v xml:space="preserve">Інші країни </v>
      </c>
      <c r="B30" s="322" t="s">
        <v>256</v>
      </c>
      <c r="C30" s="323" t="s">
        <v>237</v>
      </c>
      <c r="D30" s="241">
        <v>6.9745330833168229</v>
      </c>
      <c r="E30" s="241">
        <v>9.1676502360839365</v>
      </c>
      <c r="F30" s="241">
        <v>7.627979722487666</v>
      </c>
      <c r="G30" s="241">
        <v>9.8776380193019282</v>
      </c>
      <c r="H30" s="241">
        <v>5.8864671147297294</v>
      </c>
      <c r="I30" s="241">
        <v>6.1999919392387461</v>
      </c>
      <c r="J30" s="241">
        <v>8.681014520916186</v>
      </c>
      <c r="K30" s="241">
        <v>7.6549598180479661</v>
      </c>
      <c r="L30" s="241">
        <v>6.1518748267414747</v>
      </c>
      <c r="M30" s="241">
        <v>6.3362292442863053</v>
      </c>
      <c r="N30" s="241">
        <v>6.7039151948925433</v>
      </c>
      <c r="O30" s="241">
        <v>5.5042362327962815</v>
      </c>
      <c r="P30" s="263">
        <v>5.1240691533279312</v>
      </c>
      <c r="Q30" s="263">
        <v>5.8571895968813488</v>
      </c>
      <c r="R30" s="263">
        <v>7.8825170452896627</v>
      </c>
      <c r="S30" s="263">
        <v>4.7982235675504477</v>
      </c>
      <c r="T30" s="263">
        <v>6.3036160686428113</v>
      </c>
      <c r="U30" s="263">
        <v>5.2985022717081476</v>
      </c>
      <c r="V30" s="263">
        <v>6.5338038442834154</v>
      </c>
      <c r="W30" s="263">
        <v>4.9546655633588665</v>
      </c>
      <c r="X30" s="263">
        <v>4.9190800576802438</v>
      </c>
      <c r="Y30" s="263">
        <v>6.6195685112753733</v>
      </c>
      <c r="Z30" s="263">
        <v>5.2883362623039938</v>
      </c>
      <c r="AA30" s="263">
        <v>9.6634983822325129</v>
      </c>
      <c r="AB30" s="263">
        <v>7.7698876499279166</v>
      </c>
      <c r="AC30" s="263">
        <v>5.2897996417855344</v>
      </c>
      <c r="AD30" s="263">
        <v>6.290383368692031</v>
      </c>
      <c r="AE30" s="263">
        <v>5.1936458588755769</v>
      </c>
      <c r="AF30" s="263">
        <v>6.1900803602417067</v>
      </c>
      <c r="AG30" s="263">
        <v>2.0919030497145981</v>
      </c>
      <c r="AH30" s="263">
        <v>3.8094974431396156</v>
      </c>
      <c r="AI30" s="263">
        <v>5.4746193885542533</v>
      </c>
      <c r="AJ30" s="263">
        <v>5.3131336769483974</v>
      </c>
      <c r="AK30" s="263">
        <v>5.9618511802067138</v>
      </c>
      <c r="AL30" s="263">
        <v>5.5610971130857081</v>
      </c>
      <c r="AM30" s="263">
        <v>6.4088661187430249</v>
      </c>
      <c r="AN30" s="263">
        <v>8.4223926955350414</v>
      </c>
      <c r="AO30" s="263">
        <v>6.7943980065433225</v>
      </c>
      <c r="AP30" s="263">
        <v>5.7740786340285544</v>
      </c>
      <c r="AQ30" s="263">
        <v>10.603066076438765</v>
      </c>
      <c r="AR30" s="263">
        <v>3.9407448771005731</v>
      </c>
      <c r="AS30" s="263">
        <v>5.4618478265357329</v>
      </c>
      <c r="AT30" s="263">
        <v>8.4479417253725462</v>
      </c>
      <c r="AU30" s="263">
        <v>8.0122357507896211</v>
      </c>
      <c r="AV30" s="263">
        <v>2.9646302510401545</v>
      </c>
      <c r="AW30" s="263">
        <v>5.2753735312653882</v>
      </c>
      <c r="AX30" s="263">
        <v>6.0690153555732218</v>
      </c>
      <c r="AY30" s="263">
        <v>9.787087077073652</v>
      </c>
      <c r="AZ30" s="263">
        <v>4.6172655464421499</v>
      </c>
      <c r="BA30" s="263">
        <v>5.0727028231798297</v>
      </c>
      <c r="BB30" s="263">
        <v>5.3178746172937403</v>
      </c>
      <c r="BC30" s="263">
        <v>5.3011750340378185</v>
      </c>
      <c r="BD30" s="263">
        <v>12.952028455595892</v>
      </c>
      <c r="BE30" s="263">
        <v>4.8689797368329906</v>
      </c>
      <c r="BF30" s="263">
        <v>10.155006053373022</v>
      </c>
      <c r="BG30" s="263">
        <v>10.454183242280392</v>
      </c>
      <c r="BH30" s="263">
        <v>5.9084419387689469</v>
      </c>
      <c r="BI30" s="263">
        <v>8.6112345459541455</v>
      </c>
      <c r="BJ30" s="263">
        <v>8.3045455929898466</v>
      </c>
      <c r="BK30" s="263">
        <v>9.684692799311641</v>
      </c>
      <c r="BL30" s="263">
        <v>15.330664651096471</v>
      </c>
      <c r="BM30" s="263">
        <v>5.1582522026963291</v>
      </c>
      <c r="BN30" s="263">
        <v>6.6819503771386444</v>
      </c>
      <c r="BO30" s="263">
        <v>9.0528491616220563</v>
      </c>
      <c r="BP30" s="263">
        <v>4.7569044202793416</v>
      </c>
      <c r="BQ30" s="263">
        <v>4.5432516976542949</v>
      </c>
      <c r="BR30" s="263">
        <v>13.071931179243894</v>
      </c>
      <c r="BS30" s="263">
        <v>7.1994897513535774</v>
      </c>
      <c r="BT30" s="263">
        <v>9.8231180491405379</v>
      </c>
      <c r="BU30" s="263">
        <v>10.333956336764519</v>
      </c>
      <c r="BV30" s="263">
        <v>7.7364256419146118</v>
      </c>
      <c r="BW30" s="263">
        <v>13.03205827903427</v>
      </c>
      <c r="BX30" s="263">
        <v>11.576484348127142</v>
      </c>
      <c r="BY30" s="263">
        <v>11.560498142115927</v>
      </c>
      <c r="BZ30" s="263">
        <v>15.073424187553176</v>
      </c>
      <c r="CA30" s="263">
        <v>9.3477612230762546</v>
      </c>
      <c r="CB30" s="263">
        <v>9.0236386408307609</v>
      </c>
      <c r="CC30" s="263">
        <v>8.3949735854263032</v>
      </c>
      <c r="CD30" s="263">
        <v>13.796662745901511</v>
      </c>
      <c r="CE30" s="263">
        <v>9.082059152740829</v>
      </c>
      <c r="CF30" s="263">
        <v>12.874575393332101</v>
      </c>
      <c r="CG30" s="263">
        <v>12.415138486050623</v>
      </c>
      <c r="CH30" s="263">
        <v>12.488691920860067</v>
      </c>
      <c r="CI30" s="263">
        <v>28.520400547349468</v>
      </c>
      <c r="CJ30" s="263">
        <v>21.634178871404778</v>
      </c>
      <c r="CK30" s="263">
        <v>11.489643524870978</v>
      </c>
      <c r="CL30" s="263">
        <v>0.82030351360918097</v>
      </c>
      <c r="CM30" s="263">
        <v>1.2142884772194031</v>
      </c>
      <c r="CN30" s="263">
        <v>4.1089553095207236</v>
      </c>
      <c r="CO30" s="263">
        <v>4.4453197906231443</v>
      </c>
      <c r="CP30" s="263">
        <v>10.096091872892101</v>
      </c>
      <c r="CQ30" s="263">
        <v>8.6757528194236233</v>
      </c>
      <c r="CR30" s="263">
        <v>6.2246360632998305</v>
      </c>
      <c r="CS30" s="263">
        <v>4.7052961039572878</v>
      </c>
      <c r="CT30" s="263">
        <v>4.8625559690423792</v>
      </c>
      <c r="CU30" s="263">
        <v>13.466280565288081</v>
      </c>
      <c r="CV30" s="263">
        <v>8.6249428222519722</v>
      </c>
      <c r="CW30" s="263">
        <v>9.4835852632498927</v>
      </c>
      <c r="CX30" s="263">
        <v>9.6258010701472045</v>
      </c>
      <c r="CY30" s="263">
        <v>8.6328540604532442</v>
      </c>
      <c r="CZ30" s="263">
        <v>16.955718610542295</v>
      </c>
      <c r="DA30" s="263">
        <v>7.9759347400596514</v>
      </c>
      <c r="DB30" s="263">
        <v>5.334665998813894</v>
      </c>
      <c r="DC30" s="263">
        <v>7.1196984573493296</v>
      </c>
      <c r="DD30" s="263">
        <v>6.229484242115694</v>
      </c>
      <c r="DE30" s="263">
        <v>6.572778525272831</v>
      </c>
      <c r="DF30" s="263">
        <v>10.191480710606216</v>
      </c>
      <c r="DG30" s="263">
        <v>14.31107614079286</v>
      </c>
      <c r="DH30" s="263">
        <v>9.3541563732245745</v>
      </c>
      <c r="DI30" s="263">
        <v>5.4513931188101425</v>
      </c>
      <c r="DJ30" s="263">
        <v>4.4626568459782723</v>
      </c>
      <c r="DK30" s="263">
        <v>6.5068653522969786</v>
      </c>
      <c r="DL30" s="263">
        <v>10.30137726451464</v>
      </c>
      <c r="DM30" s="263">
        <v>7.590528138058712</v>
      </c>
      <c r="DN30" s="263">
        <v>5.6120065763983416</v>
      </c>
      <c r="DO30" s="263">
        <v>7.1607175565218322</v>
      </c>
      <c r="DP30" s="263">
        <v>8.575768483663003</v>
      </c>
      <c r="DQ30" s="263">
        <v>9.5593843203001541</v>
      </c>
      <c r="DR30" s="263">
        <v>10.264691688220546</v>
      </c>
      <c r="DS30" s="263">
        <v>8.9712935208148625</v>
      </c>
      <c r="DT30" s="263">
        <v>10.411597674868382</v>
      </c>
      <c r="DU30" s="263">
        <v>5.5577487384413775</v>
      </c>
      <c r="DV30" s="315">
        <f t="shared" si="2"/>
        <v>14.805549492034718</v>
      </c>
      <c r="DW30" s="315">
        <f t="shared" si="3"/>
        <v>15.96934641330976</v>
      </c>
      <c r="DX30" s="263">
        <f t="shared" si="0"/>
        <v>91.743302881151521</v>
      </c>
      <c r="DY30" s="263">
        <f t="shared" si="1"/>
        <v>111.05802064165508</v>
      </c>
      <c r="DZ30" s="263">
        <f t="shared" si="4"/>
        <v>93.810839238802075</v>
      </c>
      <c r="EA30" s="181"/>
      <c r="EB30" s="264"/>
      <c r="EC30" s="264"/>
      <c r="ED30" s="264"/>
      <c r="EE30" s="264"/>
      <c r="EF30" s="264"/>
      <c r="EG30" s="264"/>
      <c r="EH30" s="264"/>
      <c r="EI30" s="264"/>
      <c r="EJ30" s="264"/>
      <c r="EK30" s="264"/>
      <c r="EL30" s="264"/>
      <c r="EM30" s="264"/>
      <c r="EN30" s="264"/>
    </row>
    <row r="31" spans="1:190" s="120" customFormat="1" ht="12.75">
      <c r="A31" s="56" t="str">
        <f>IF(I!$A$1=1,B31,C31)</f>
        <v xml:space="preserve"> * Попередні  дані</v>
      </c>
      <c r="B31" s="57" t="s">
        <v>12</v>
      </c>
      <c r="C31" s="58" t="s">
        <v>35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290"/>
      <c r="DW31" s="290"/>
      <c r="DX31" s="3"/>
      <c r="DY31" s="290"/>
      <c r="DZ31" s="290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106"/>
      <c r="EN31" s="106"/>
      <c r="EO31" s="106"/>
      <c r="EP31" s="106"/>
      <c r="EQ31" s="106"/>
      <c r="ER31" s="106"/>
      <c r="ES31" s="106"/>
      <c r="ET31" s="106"/>
      <c r="EU31" s="106"/>
      <c r="EV31" s="106"/>
      <c r="EW31" s="106"/>
      <c r="EX31" s="106"/>
      <c r="EY31" s="106"/>
      <c r="EZ31" s="106"/>
      <c r="FA31" s="106"/>
      <c r="FB31" s="106"/>
      <c r="FC31" s="106"/>
      <c r="FD31" s="106"/>
      <c r="FE31" s="106"/>
      <c r="FF31" s="106"/>
      <c r="FG31" s="106"/>
      <c r="FH31" s="106"/>
      <c r="FI31" s="106"/>
      <c r="FJ31" s="106"/>
      <c r="FK31" s="106"/>
      <c r="FL31" s="106"/>
      <c r="FM31" s="106"/>
      <c r="FN31" s="106"/>
      <c r="FO31" s="106"/>
      <c r="FP31" s="106"/>
      <c r="FQ31" s="106"/>
      <c r="FR31" s="106"/>
      <c r="FS31" s="106"/>
      <c r="FT31" s="106"/>
      <c r="FU31" s="106"/>
      <c r="FV31" s="106"/>
      <c r="FW31" s="106"/>
      <c r="FX31" s="106"/>
      <c r="FY31" s="106"/>
      <c r="FZ31" s="106"/>
      <c r="GA31" s="106"/>
      <c r="GB31" s="106"/>
      <c r="GC31" s="106"/>
      <c r="GD31" s="106"/>
      <c r="GE31" s="106"/>
      <c r="GF31" s="111"/>
      <c r="GG31" s="106"/>
      <c r="GH31" s="111"/>
    </row>
    <row r="32" spans="1:190" s="152" customFormat="1" ht="12.75">
      <c r="A32" s="61" t="str">
        <f>IF(I!$A$1=1,B32,C32)</f>
        <v>Примітка</v>
      </c>
      <c r="B32" s="63" t="s">
        <v>58</v>
      </c>
      <c r="C32" s="59" t="s">
        <v>59</v>
      </c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150"/>
      <c r="BD32" s="150"/>
      <c r="BE32" s="150"/>
      <c r="BF32" s="150"/>
      <c r="BG32" s="150"/>
      <c r="BH32" s="150"/>
      <c r="BI32" s="150"/>
      <c r="BJ32" s="150"/>
      <c r="BK32" s="150"/>
      <c r="BL32" s="150"/>
      <c r="BM32" s="150"/>
      <c r="BN32" s="150"/>
      <c r="BO32" s="150"/>
      <c r="BP32" s="150"/>
      <c r="BQ32" s="150"/>
      <c r="BR32" s="150"/>
      <c r="BS32" s="150"/>
      <c r="BT32" s="150"/>
      <c r="BU32" s="150"/>
      <c r="BV32" s="150"/>
      <c r="BW32" s="150"/>
      <c r="BX32" s="150"/>
      <c r="BY32" s="150"/>
      <c r="BZ32" s="150"/>
      <c r="CA32" s="150"/>
      <c r="CB32" s="150"/>
      <c r="CC32" s="150"/>
      <c r="CD32" s="150"/>
      <c r="CE32" s="150"/>
      <c r="CF32" s="150"/>
      <c r="CG32" s="150"/>
      <c r="CH32" s="150"/>
      <c r="CI32" s="150"/>
      <c r="CJ32" s="150"/>
      <c r="CK32" s="150"/>
      <c r="CL32" s="150"/>
      <c r="CM32" s="150"/>
      <c r="CN32" s="150"/>
      <c r="CO32" s="150"/>
      <c r="CP32" s="150"/>
      <c r="CQ32" s="150"/>
      <c r="CR32" s="150"/>
      <c r="CS32" s="150"/>
      <c r="CT32" s="150"/>
      <c r="CU32" s="150"/>
      <c r="CV32" s="150"/>
      <c r="CW32" s="150"/>
      <c r="CX32" s="150"/>
      <c r="CY32" s="150"/>
      <c r="CZ32" s="150"/>
      <c r="DA32" s="150"/>
      <c r="DB32" s="150"/>
      <c r="DC32" s="150"/>
      <c r="DD32" s="150"/>
      <c r="DE32" s="150"/>
      <c r="DF32" s="150"/>
      <c r="DG32" s="150"/>
      <c r="DH32" s="150"/>
      <c r="DI32" s="150"/>
      <c r="DJ32" s="150"/>
      <c r="DK32" s="150"/>
      <c r="DL32" s="150"/>
      <c r="DM32" s="150"/>
      <c r="DN32" s="150"/>
      <c r="DO32" s="150"/>
      <c r="DP32" s="150"/>
      <c r="DQ32" s="150"/>
      <c r="DR32" s="150"/>
      <c r="DS32" s="150"/>
      <c r="DT32" s="150"/>
      <c r="DU32" s="150"/>
      <c r="DV32" s="285"/>
      <c r="DW32" s="285"/>
      <c r="DX32" s="307"/>
      <c r="DY32" s="285"/>
      <c r="DZ32" s="285"/>
      <c r="EA32" s="150"/>
      <c r="EB32" s="150"/>
      <c r="EC32" s="150"/>
      <c r="ED32" s="150"/>
      <c r="EE32" s="150"/>
      <c r="EF32" s="150"/>
      <c r="EG32" s="150"/>
      <c r="EH32" s="150"/>
      <c r="EI32" s="150"/>
      <c r="EJ32" s="150"/>
      <c r="EK32" s="150"/>
      <c r="EL32" s="150"/>
      <c r="EM32" s="150"/>
      <c r="EN32" s="150"/>
      <c r="EO32" s="150"/>
      <c r="EP32" s="150"/>
      <c r="EQ32" s="150"/>
      <c r="ER32" s="150"/>
      <c r="ES32" s="150"/>
      <c r="ET32" s="150"/>
      <c r="EU32" s="150"/>
      <c r="EV32" s="150"/>
      <c r="EW32" s="150"/>
      <c r="EX32" s="150"/>
      <c r="EY32" s="150"/>
      <c r="EZ32" s="150"/>
      <c r="FA32" s="150"/>
      <c r="FB32" s="150"/>
      <c r="FC32" s="150"/>
      <c r="FD32" s="150"/>
      <c r="FE32" s="150"/>
      <c r="FF32" s="150"/>
      <c r="FG32" s="150"/>
      <c r="FH32" s="150"/>
      <c r="FI32" s="150"/>
      <c r="FJ32" s="150"/>
      <c r="FK32" s="150"/>
      <c r="FL32" s="150"/>
      <c r="FM32" s="150"/>
      <c r="FN32" s="150"/>
      <c r="FO32" s="150"/>
      <c r="FP32" s="150"/>
      <c r="FQ32" s="150"/>
      <c r="FR32" s="150"/>
      <c r="FS32" s="150"/>
      <c r="FT32" s="150"/>
      <c r="FU32" s="150"/>
      <c r="FV32" s="150"/>
      <c r="FW32" s="150"/>
      <c r="FX32" s="150"/>
      <c r="FY32" s="150"/>
      <c r="FZ32" s="150"/>
      <c r="GA32" s="150"/>
      <c r="GB32" s="150"/>
      <c r="GC32" s="150"/>
      <c r="GD32" s="150"/>
      <c r="GE32" s="150"/>
      <c r="GF32" s="150"/>
      <c r="GG32" s="150"/>
      <c r="GH32" s="150"/>
    </row>
    <row r="33" spans="1:190" customFormat="1" ht="12" customHeight="1">
      <c r="A33" s="3" t="str">
        <f>IF(I!$A$1=1,B33,C33)</f>
        <v>1. З 2014 року дані подаються без урахування тимчасово окупованої російською федерацією території України.</v>
      </c>
      <c r="B33" s="151" t="s">
        <v>240</v>
      </c>
      <c r="C33" s="157" t="s">
        <v>241</v>
      </c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  <c r="BX33" s="150"/>
      <c r="BY33" s="150"/>
      <c r="BZ33" s="150"/>
      <c r="CA33" s="150"/>
      <c r="CB33" s="150"/>
      <c r="CC33" s="150"/>
      <c r="CD33" s="150"/>
      <c r="CE33" s="150"/>
      <c r="CF33" s="150"/>
      <c r="CG33" s="150"/>
      <c r="CH33" s="150"/>
      <c r="CI33" s="150"/>
      <c r="CJ33" s="150"/>
      <c r="CK33" s="150"/>
      <c r="CL33" s="150"/>
      <c r="CM33" s="150"/>
      <c r="CN33" s="150"/>
      <c r="CO33" s="150"/>
      <c r="CP33" s="150"/>
      <c r="CQ33" s="150"/>
      <c r="CR33" s="150"/>
      <c r="CS33" s="150"/>
      <c r="CT33" s="150"/>
      <c r="CU33" s="150"/>
      <c r="CV33" s="150"/>
      <c r="CW33" s="150"/>
      <c r="CX33" s="150"/>
      <c r="CY33" s="150"/>
      <c r="CZ33" s="150"/>
      <c r="DA33" s="150"/>
      <c r="DB33" s="150"/>
      <c r="DC33" s="150"/>
      <c r="DD33" s="150"/>
      <c r="DE33" s="150"/>
      <c r="DF33" s="150"/>
      <c r="DG33" s="150"/>
      <c r="DH33" s="150"/>
      <c r="DI33" s="150"/>
      <c r="DJ33" s="150"/>
      <c r="DK33" s="150"/>
      <c r="DL33" s="150"/>
      <c r="DM33" s="150"/>
      <c r="DN33" s="150"/>
      <c r="DO33" s="150"/>
      <c r="DP33" s="150"/>
      <c r="DQ33" s="150"/>
      <c r="DR33" s="150"/>
      <c r="DS33" s="150"/>
      <c r="DT33" s="150"/>
      <c r="DU33" s="150"/>
      <c r="DV33" s="285"/>
      <c r="DW33" s="285"/>
      <c r="DX33" s="307"/>
      <c r="DY33" s="285"/>
      <c r="DZ33" s="285"/>
      <c r="EA33" s="150"/>
      <c r="EB33" s="150"/>
      <c r="EC33" s="150"/>
      <c r="ED33" s="150"/>
      <c r="EE33" s="150"/>
      <c r="EF33" s="150"/>
      <c r="EG33" s="150"/>
      <c r="EH33" s="150"/>
      <c r="EI33" s="150"/>
      <c r="EJ33" s="150"/>
      <c r="EK33" s="150"/>
      <c r="EL33" s="150"/>
      <c r="EM33" s="150"/>
      <c r="EN33" s="150"/>
      <c r="EO33" s="150"/>
      <c r="EP33" s="150"/>
      <c r="EQ33" s="150"/>
      <c r="ER33" s="150"/>
      <c r="ES33" s="150"/>
      <c r="ET33" s="150"/>
      <c r="EU33" s="150"/>
      <c r="EV33" s="150"/>
      <c r="EW33" s="150"/>
      <c r="EX33" s="150"/>
      <c r="EY33" s="150"/>
      <c r="EZ33" s="150"/>
      <c r="FA33" s="150"/>
      <c r="FB33" s="150"/>
      <c r="FC33" s="150"/>
      <c r="FD33" s="150"/>
      <c r="FE33" s="150"/>
      <c r="FF33" s="150"/>
      <c r="FG33" s="150"/>
      <c r="FH33" s="150"/>
      <c r="FI33" s="150"/>
      <c r="FJ33" s="150"/>
      <c r="FK33" s="150"/>
      <c r="FL33" s="150"/>
      <c r="FM33" s="150"/>
      <c r="FN33" s="150"/>
      <c r="FO33" s="150"/>
      <c r="FP33" s="150"/>
      <c r="FQ33" s="150"/>
      <c r="FR33" s="150"/>
      <c r="FS33" s="150"/>
      <c r="FT33" s="150"/>
      <c r="FU33" s="150"/>
      <c r="FV33" s="150"/>
      <c r="FW33" s="150"/>
      <c r="FX33" s="150"/>
      <c r="FY33" s="150"/>
      <c r="FZ33" s="150"/>
      <c r="GA33" s="150"/>
      <c r="GB33" s="150"/>
      <c r="GC33" s="150"/>
      <c r="GD33" s="150"/>
      <c r="GE33" s="150"/>
      <c r="GF33" s="150"/>
      <c r="GG33" s="150"/>
      <c r="GH33" s="150"/>
    </row>
    <row r="34" spans="1:190">
      <c r="EA34" s="181"/>
    </row>
    <row r="35" spans="1:190">
      <c r="EA35" s="181"/>
    </row>
    <row r="36" spans="1:190">
      <c r="EA36" s="181"/>
    </row>
    <row r="37" spans="1:190">
      <c r="EA37" s="181"/>
    </row>
    <row r="38" spans="1:190">
      <c r="EA38" s="181"/>
    </row>
    <row r="39" spans="1:190">
      <c r="EA39" s="181"/>
    </row>
    <row r="40" spans="1:190">
      <c r="EA40" s="181"/>
    </row>
    <row r="41" spans="1:190">
      <c r="EA41" s="185"/>
    </row>
    <row r="42" spans="1:190">
      <c r="EA42" s="181"/>
    </row>
    <row r="43" spans="1:190">
      <c r="EA43" s="181"/>
    </row>
    <row r="44" spans="1:190">
      <c r="EA44" s="181"/>
    </row>
  </sheetData>
  <sortState ref="A11:DY30">
    <sortCondition descending="1" ref="DY11"/>
  </sortState>
  <hyperlinks>
    <hyperlink ref="A1" location="'1'!A1" display="to title"/>
  </hyperlinks>
  <printOptions horizontalCentered="1"/>
  <pageMargins left="0.78740157480314965" right="0.78740157480314965" top="0.59055118110236227" bottom="0.59055118110236227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9</vt:i4>
      </vt:variant>
      <vt:variant>
        <vt:lpstr>Іменовані діапазони</vt:lpstr>
      </vt:variant>
      <vt:variant>
        <vt:i4>9</vt:i4>
      </vt:variant>
    </vt:vector>
  </HeadingPairs>
  <TitlesOfParts>
    <vt:vector size="18" baseType="lpstr">
      <vt:lpstr>I</vt:lpstr>
      <vt:lpstr>1.1</vt:lpstr>
      <vt:lpstr>1.2</vt:lpstr>
      <vt:lpstr>1.3</vt:lpstr>
      <vt:lpstr>1.3.1</vt:lpstr>
      <vt:lpstr>2.1</vt:lpstr>
      <vt:lpstr>2.2</vt:lpstr>
      <vt:lpstr>2.3</vt:lpstr>
      <vt:lpstr>2.4</vt:lpstr>
      <vt:lpstr>'1.1'!Область_друку</vt:lpstr>
      <vt:lpstr>'1.2'!Область_друку</vt:lpstr>
      <vt:lpstr>'1.3'!Область_друку</vt:lpstr>
      <vt:lpstr>'1.3.1'!Область_друку</vt:lpstr>
      <vt:lpstr>'2.1'!Область_друку</vt:lpstr>
      <vt:lpstr>'2.2'!Область_друку</vt:lpstr>
      <vt:lpstr>'2.3'!Область_друку</vt:lpstr>
      <vt:lpstr>'2.4'!Область_друку</vt:lpstr>
      <vt:lpstr>I!Область_друку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Якименко Інна Михайлівна</cp:lastModifiedBy>
  <cp:lastPrinted>2025-03-31T12:44:22Z</cp:lastPrinted>
  <dcterms:created xsi:type="dcterms:W3CDTF">2015-06-25T09:33:51Z</dcterms:created>
  <dcterms:modified xsi:type="dcterms:W3CDTF">2025-03-31T12:46:26Z</dcterms:modified>
</cp:coreProperties>
</file>