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X:\EX_SEC_STATISTICS\PB\ВИДАННЯ\2024\4_кв_2024_EUR_UAH_розміщ\"/>
    </mc:Choice>
  </mc:AlternateContent>
  <bookViews>
    <workbookView xWindow="0" yWindow="0" windowWidth="19200" windowHeight="6888" tabRatio="359"/>
  </bookViews>
  <sheets>
    <sheet name="1" sheetId="3" r:id="rId1"/>
    <sheet name="1.1 " sheetId="80" r:id="rId2"/>
    <sheet name="1.2" sheetId="81" r:id="rId3"/>
    <sheet name="1.3" sheetId="87" r:id="rId4"/>
    <sheet name="1.4" sheetId="88" r:id="rId5"/>
    <sheet name="1.5" sheetId="8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'1.4'!$B:$B,'1.4'!$2:$6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'1'!$B$1:$L$61</definedName>
    <definedName name="_xlnm.Print_Area" localSheetId="1">'1.1 '!$A$2:$BA$41</definedName>
    <definedName name="_xlnm.Print_Area" localSheetId="2">'1.2'!$A$2:$BA$40</definedName>
    <definedName name="_xlnm.Print_Area" localSheetId="3">'1.3'!$A$2:$K$46</definedName>
    <definedName name="_xlnm.Print_Area" localSheetId="4">'1.4'!$A$2:$BF$52</definedName>
    <definedName name="_xlnm.Print_Area" localSheetId="5">'1.5'!$A$2:$BF$52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BA35" i="81" l="1"/>
  <c r="BA9" i="81"/>
  <c r="BA10" i="81"/>
  <c r="BA11" i="81"/>
  <c r="BA12" i="81"/>
  <c r="BA13" i="81"/>
  <c r="BA14" i="81"/>
  <c r="BA8" i="81"/>
  <c r="BA7" i="81"/>
  <c r="AQ19" i="81"/>
  <c r="AQ36" i="81"/>
  <c r="AP35" i="81"/>
  <c r="AQ35" i="81"/>
  <c r="AP34" i="81"/>
  <c r="AQ34" i="81"/>
  <c r="AP33" i="81"/>
  <c r="AQ33" i="81"/>
  <c r="AP32" i="81"/>
  <c r="AQ32" i="81"/>
  <c r="AP31" i="81"/>
  <c r="AQ31" i="81"/>
  <c r="AP30" i="81"/>
  <c r="AQ30" i="81"/>
  <c r="AP29" i="81"/>
  <c r="AQ29" i="81"/>
  <c r="AP28" i="81"/>
  <c r="AQ28" i="81"/>
  <c r="AP24" i="81"/>
  <c r="AQ24" i="81"/>
  <c r="AP23" i="81"/>
  <c r="AQ23" i="81"/>
  <c r="AP22" i="81"/>
  <c r="AQ22" i="81"/>
  <c r="AP21" i="81"/>
  <c r="AQ21" i="81"/>
  <c r="AP20" i="81"/>
  <c r="AQ20" i="81"/>
  <c r="AP19" i="81"/>
  <c r="AP18" i="81"/>
  <c r="AQ18" i="81"/>
  <c r="AQ15" i="81"/>
  <c r="AQ25" i="81" s="1"/>
  <c r="AQ17" i="81" l="1"/>
  <c r="BA19" i="81"/>
  <c r="BA28" i="81"/>
  <c r="BA18" i="81"/>
  <c r="BA34" i="81"/>
  <c r="BA22" i="81"/>
  <c r="BA21" i="81"/>
  <c r="BA20" i="81"/>
  <c r="BA30" i="81"/>
  <c r="BA29" i="81"/>
  <c r="BA30" i="80"/>
  <c r="BA9" i="80"/>
  <c r="BA10" i="80"/>
  <c r="BA11" i="80"/>
  <c r="BA12" i="80"/>
  <c r="BA13" i="80"/>
  <c r="BA14" i="80"/>
  <c r="BA8" i="80"/>
  <c r="BA7" i="80"/>
  <c r="BA29" i="80" s="1"/>
  <c r="AP36" i="80"/>
  <c r="AQ36" i="80"/>
  <c r="AP35" i="80"/>
  <c r="AQ35" i="80"/>
  <c r="AP34" i="80"/>
  <c r="AQ34" i="80"/>
  <c r="AP33" i="80"/>
  <c r="AQ33" i="80"/>
  <c r="AP32" i="80"/>
  <c r="AQ32" i="80"/>
  <c r="AP31" i="80"/>
  <c r="AQ31" i="80"/>
  <c r="AP30" i="80"/>
  <c r="AQ30" i="80"/>
  <c r="AP29" i="80"/>
  <c r="AQ29" i="80"/>
  <c r="AP25" i="80"/>
  <c r="AQ25" i="80"/>
  <c r="AP24" i="80"/>
  <c r="AQ24" i="80"/>
  <c r="AP23" i="80"/>
  <c r="AQ23" i="80"/>
  <c r="AP22" i="80"/>
  <c r="AQ22" i="80"/>
  <c r="AP21" i="80"/>
  <c r="AQ21" i="80"/>
  <c r="AP20" i="80"/>
  <c r="AQ20" i="80"/>
  <c r="AQ19" i="80"/>
  <c r="AN19" i="80"/>
  <c r="AK15" i="80"/>
  <c r="AL15" i="80"/>
  <c r="AM15" i="80"/>
  <c r="AN15" i="80"/>
  <c r="AO15" i="80"/>
  <c r="AP15" i="80"/>
  <c r="AP37" i="80" s="1"/>
  <c r="AQ15" i="80"/>
  <c r="AQ26" i="80" s="1"/>
  <c r="AJ15" i="80"/>
  <c r="BA36" i="80"/>
  <c r="BA35" i="80"/>
  <c r="BA21" i="80"/>
  <c r="BA31" i="80"/>
  <c r="AP26" i="80" l="1"/>
  <c r="BA25" i="80"/>
  <c r="AQ37" i="80"/>
  <c r="BA22" i="80"/>
  <c r="BA23" i="80"/>
  <c r="BA24" i="81"/>
  <c r="BA23" i="81"/>
  <c r="BA31" i="81"/>
  <c r="BA33" i="81"/>
  <c r="BA15" i="81"/>
  <c r="BA32" i="81"/>
  <c r="AQ18" i="80"/>
  <c r="BA24" i="80"/>
  <c r="BA19" i="80"/>
  <c r="BA20" i="80"/>
  <c r="BA33" i="80"/>
  <c r="BA15" i="80"/>
  <c r="BA32" i="80"/>
  <c r="BA34" i="80"/>
  <c r="BE44" i="89"/>
  <c r="BF44" i="89"/>
  <c r="BF43" i="88"/>
  <c r="BA36" i="81" l="1"/>
  <c r="BA25" i="81"/>
  <c r="BA17" i="81" s="1"/>
  <c r="BA37" i="80"/>
  <c r="BA26" i="80"/>
  <c r="BA18" i="80" s="1"/>
  <c r="AV44" i="89"/>
  <c r="B41" i="89"/>
  <c r="BF41" i="89"/>
  <c r="BE41" i="89"/>
  <c r="BD41" i="89"/>
  <c r="BC41" i="89"/>
  <c r="BB41" i="89"/>
  <c r="BA41" i="89"/>
  <c r="AZ41" i="89"/>
  <c r="AY41" i="89"/>
  <c r="AX41" i="89"/>
  <c r="AV41" i="89"/>
  <c r="AU41" i="89"/>
  <c r="AV10" i="89"/>
  <c r="AV11" i="89"/>
  <c r="AV12" i="89"/>
  <c r="AV13" i="89"/>
  <c r="AV14" i="89"/>
  <c r="AV16" i="89"/>
  <c r="AV15" i="89"/>
  <c r="AV17" i="89"/>
  <c r="AV18" i="89"/>
  <c r="AV20" i="89"/>
  <c r="AV19" i="89"/>
  <c r="AV21" i="89"/>
  <c r="AV22" i="89"/>
  <c r="AV24" i="89"/>
  <c r="AV23" i="89"/>
  <c r="AV25" i="89"/>
  <c r="AV26" i="89"/>
  <c r="AV27" i="89"/>
  <c r="AV28" i="89"/>
  <c r="AV29" i="89"/>
  <c r="AV30" i="89"/>
  <c r="AV31" i="89"/>
  <c r="AV32" i="89"/>
  <c r="AV33" i="89"/>
  <c r="AV35" i="89"/>
  <c r="AV34" i="89"/>
  <c r="AV37" i="89"/>
  <c r="AV40" i="89"/>
  <c r="AV38" i="89"/>
  <c r="AV39" i="89"/>
  <c r="AV43" i="89"/>
  <c r="AV36" i="89"/>
  <c r="AV42" i="89"/>
  <c r="AV9" i="89"/>
  <c r="AU10" i="89"/>
  <c r="AU11" i="89"/>
  <c r="AU12" i="89"/>
  <c r="AU13" i="89"/>
  <c r="AU14" i="89"/>
  <c r="AU16" i="89"/>
  <c r="AU15" i="89"/>
  <c r="AU17" i="89"/>
  <c r="AU18" i="89"/>
  <c r="AU20" i="89"/>
  <c r="AU19" i="89"/>
  <c r="AU21" i="89"/>
  <c r="AU22" i="89"/>
  <c r="AU24" i="89"/>
  <c r="AU23" i="89"/>
  <c r="AU25" i="89"/>
  <c r="AU26" i="89"/>
  <c r="AU27" i="89"/>
  <c r="AU28" i="89"/>
  <c r="AU29" i="89"/>
  <c r="AU30" i="89"/>
  <c r="AU31" i="89"/>
  <c r="AU32" i="89"/>
  <c r="AU33" i="89"/>
  <c r="AU35" i="89"/>
  <c r="AU34" i="89"/>
  <c r="AU37" i="89"/>
  <c r="AU40" i="89"/>
  <c r="AU38" i="89"/>
  <c r="AU39" i="89"/>
  <c r="AU43" i="89"/>
  <c r="AU36" i="89"/>
  <c r="AU42" i="89"/>
  <c r="AU44" i="89"/>
  <c r="AU9" i="89"/>
  <c r="AV8" i="89"/>
  <c r="AU8" i="89"/>
  <c r="BF39" i="88"/>
  <c r="BE39" i="88"/>
  <c r="BD39" i="88"/>
  <c r="BC39" i="88"/>
  <c r="BB39" i="88"/>
  <c r="BA39" i="88"/>
  <c r="AZ39" i="88"/>
  <c r="AY39" i="88"/>
  <c r="AX39" i="88"/>
  <c r="AV39" i="88"/>
  <c r="AU39" i="88"/>
  <c r="B39" i="88"/>
  <c r="AV43" i="88"/>
  <c r="AV9" i="88"/>
  <c r="AV10" i="88"/>
  <c r="AV11" i="88"/>
  <c r="AV12" i="88"/>
  <c r="AV13" i="88"/>
  <c r="AV14" i="88"/>
  <c r="AV15" i="88"/>
  <c r="AV16" i="88"/>
  <c r="AV17" i="88"/>
  <c r="AV20" i="88"/>
  <c r="AV19" i="88"/>
  <c r="AV18" i="88"/>
  <c r="AV22" i="88"/>
  <c r="AV21" i="88"/>
  <c r="AV23" i="88"/>
  <c r="AV24" i="88"/>
  <c r="AV27" i="88"/>
  <c r="AV25" i="88"/>
  <c r="AV28" i="88"/>
  <c r="AV26" i="88"/>
  <c r="AV29" i="88"/>
  <c r="AV30" i="88"/>
  <c r="AV31" i="88"/>
  <c r="AV32" i="88"/>
  <c r="AV33" i="88"/>
  <c r="AV34" i="88"/>
  <c r="AV35" i="88"/>
  <c r="AV41" i="88"/>
  <c r="AV37" i="88"/>
  <c r="AV38" i="88"/>
  <c r="AV36" i="88"/>
  <c r="AV40" i="88"/>
  <c r="AV42" i="88"/>
  <c r="AV8" i="88"/>
  <c r="AV7" i="88"/>
  <c r="AU9" i="88"/>
  <c r="AU10" i="88"/>
  <c r="AU11" i="88"/>
  <c r="AU12" i="88"/>
  <c r="AU13" i="88"/>
  <c r="AU14" i="88"/>
  <c r="AU15" i="88"/>
  <c r="AU16" i="88"/>
  <c r="AU17" i="88"/>
  <c r="AU20" i="88"/>
  <c r="AU19" i="88"/>
  <c r="AU18" i="88"/>
  <c r="AU22" i="88"/>
  <c r="AU21" i="88"/>
  <c r="AU23" i="88"/>
  <c r="AU24" i="88"/>
  <c r="AU27" i="88"/>
  <c r="AU25" i="88"/>
  <c r="AU28" i="88"/>
  <c r="AU26" i="88"/>
  <c r="AU29" i="88"/>
  <c r="AU30" i="88"/>
  <c r="AU31" i="88"/>
  <c r="AU32" i="88"/>
  <c r="AU33" i="88"/>
  <c r="AU34" i="88"/>
  <c r="AU35" i="88"/>
  <c r="AU41" i="88"/>
  <c r="AU37" i="88"/>
  <c r="AU38" i="88"/>
  <c r="AU36" i="88"/>
  <c r="AU40" i="88"/>
  <c r="AU42" i="88"/>
  <c r="AU43" i="88"/>
  <c r="AU8" i="88"/>
  <c r="AU7" i="88"/>
  <c r="B41" i="87"/>
  <c r="B39" i="87"/>
  <c r="B38" i="87"/>
  <c r="B37" i="87"/>
  <c r="K41" i="87"/>
  <c r="K37" i="87"/>
  <c r="K38" i="87"/>
  <c r="K39" i="87"/>
  <c r="H41" i="87"/>
  <c r="H37" i="87"/>
  <c r="H38" i="87"/>
  <c r="H39" i="87"/>
  <c r="G41" i="87"/>
  <c r="G37" i="87"/>
  <c r="G38" i="87"/>
  <c r="G39" i="87"/>
  <c r="A2" i="87"/>
  <c r="AO35" i="81" l="1"/>
  <c r="AO34" i="81"/>
  <c r="AO33" i="81"/>
  <c r="AO32" i="81"/>
  <c r="AO31" i="81"/>
  <c r="AO30" i="81"/>
  <c r="AO29" i="81"/>
  <c r="AO28" i="81"/>
  <c r="AO24" i="81"/>
  <c r="AO23" i="81"/>
  <c r="AO22" i="81"/>
  <c r="AO21" i="81"/>
  <c r="AO20" i="81"/>
  <c r="AO19" i="81"/>
  <c r="AO18" i="81"/>
  <c r="AP15" i="81"/>
  <c r="AP25" i="81" l="1"/>
  <c r="AP17" i="81" s="1"/>
  <c r="AP36" i="81"/>
  <c r="AO37" i="80"/>
  <c r="AO36" i="80"/>
  <c r="AO35" i="80"/>
  <c r="AO34" i="80"/>
  <c r="AO33" i="80"/>
  <c r="AO32" i="80"/>
  <c r="AO31" i="80"/>
  <c r="AO30" i="80"/>
  <c r="AO29" i="80"/>
  <c r="AO26" i="80"/>
  <c r="AO25" i="80"/>
  <c r="AO24" i="80"/>
  <c r="AO23" i="80"/>
  <c r="AO22" i="80"/>
  <c r="AO21" i="80"/>
  <c r="AO20" i="80"/>
  <c r="AO19" i="80"/>
  <c r="AP19" i="80"/>
  <c r="AO18" i="80" l="1"/>
  <c r="AP18" i="80"/>
  <c r="B41" i="88" l="1"/>
  <c r="B43" i="89"/>
  <c r="B36" i="89"/>
  <c r="BF43" i="89" l="1"/>
  <c r="BF36" i="89"/>
  <c r="BE43" i="89"/>
  <c r="BE36" i="89"/>
  <c r="BD43" i="89"/>
  <c r="BD36" i="89"/>
  <c r="BC43" i="89"/>
  <c r="BC36" i="89"/>
  <c r="BB43" i="89"/>
  <c r="BB36" i="89"/>
  <c r="BA43" i="89"/>
  <c r="BA36" i="89"/>
  <c r="AZ43" i="89"/>
  <c r="AZ36" i="89"/>
  <c r="AY43" i="89"/>
  <c r="AY36" i="89"/>
  <c r="AX43" i="89"/>
  <c r="AX36" i="89"/>
  <c r="BF41" i="88"/>
  <c r="BE41" i="88"/>
  <c r="BD41" i="88"/>
  <c r="BC41" i="88"/>
  <c r="BB41" i="88"/>
  <c r="BA41" i="88"/>
  <c r="AZ41" i="88"/>
  <c r="AY41" i="88"/>
  <c r="AX41" i="88"/>
  <c r="AN35" i="81" l="1"/>
  <c r="AN34" i="81"/>
  <c r="AN33" i="81"/>
  <c r="AN32" i="81"/>
  <c r="AN31" i="81"/>
  <c r="AN30" i="81"/>
  <c r="AN29" i="81"/>
  <c r="AN28" i="81"/>
  <c r="AN24" i="81"/>
  <c r="AN23" i="81"/>
  <c r="AN22" i="81"/>
  <c r="AN21" i="81"/>
  <c r="AN20" i="81"/>
  <c r="AN19" i="81"/>
  <c r="AN18" i="81"/>
  <c r="AO15" i="81"/>
  <c r="AO25" i="81" l="1"/>
  <c r="AO17" i="81" s="1"/>
  <c r="AN36" i="80"/>
  <c r="AN35" i="80"/>
  <c r="AN34" i="80"/>
  <c r="AN33" i="80"/>
  <c r="AN32" i="80"/>
  <c r="AN31" i="80"/>
  <c r="AN30" i="80"/>
  <c r="AN29" i="80"/>
  <c r="AN25" i="80"/>
  <c r="AN24" i="80"/>
  <c r="AN23" i="80"/>
  <c r="AN22" i="80"/>
  <c r="AN21" i="80"/>
  <c r="AN20" i="80"/>
  <c r="B42" i="88" l="1"/>
  <c r="B35" i="88"/>
  <c r="BF42" i="88"/>
  <c r="BE42" i="88"/>
  <c r="BD42" i="88"/>
  <c r="BC42" i="88"/>
  <c r="BB42" i="88"/>
  <c r="BA42" i="88"/>
  <c r="AZ42" i="88"/>
  <c r="AY42" i="88"/>
  <c r="AX42" i="88"/>
  <c r="BF35" i="88"/>
  <c r="BE35" i="88"/>
  <c r="BD35" i="88"/>
  <c r="BC35" i="88"/>
  <c r="BB35" i="88"/>
  <c r="BA35" i="88"/>
  <c r="AZ35" i="88"/>
  <c r="AY35" i="88"/>
  <c r="AX35" i="88"/>
  <c r="B35" i="87"/>
  <c r="K35" i="87"/>
  <c r="G35" i="87"/>
  <c r="AM35" i="81" l="1"/>
  <c r="AM34" i="81"/>
  <c r="AM33" i="81"/>
  <c r="AM32" i="81"/>
  <c r="AM31" i="81"/>
  <c r="AM30" i="81"/>
  <c r="AM29" i="81"/>
  <c r="AM28" i="81"/>
  <c r="AM24" i="81"/>
  <c r="AM23" i="81"/>
  <c r="AM22" i="81"/>
  <c r="AM21" i="81"/>
  <c r="AM20" i="81"/>
  <c r="AM19" i="81"/>
  <c r="AM18" i="81"/>
  <c r="AN15" i="81"/>
  <c r="AN25" i="81" l="1"/>
  <c r="AN17" i="81" s="1"/>
  <c r="AM36" i="80"/>
  <c r="AM35" i="80"/>
  <c r="AM34" i="80"/>
  <c r="AM33" i="80"/>
  <c r="AM32" i="80"/>
  <c r="AM31" i="80"/>
  <c r="AM30" i="80"/>
  <c r="AM29" i="80"/>
  <c r="AM25" i="80"/>
  <c r="AM24" i="80"/>
  <c r="AM23" i="80"/>
  <c r="AM22" i="80"/>
  <c r="AM21" i="80"/>
  <c r="AM20" i="80"/>
  <c r="AM19" i="80"/>
  <c r="AN26" i="80" l="1"/>
  <c r="AN18" i="80" s="1"/>
  <c r="B42" i="89"/>
  <c r="B39" i="89"/>
  <c r="B28" i="88"/>
  <c r="BF42" i="89" l="1"/>
  <c r="BE42" i="89"/>
  <c r="BD42" i="89"/>
  <c r="BC42" i="89"/>
  <c r="BB42" i="89"/>
  <c r="BA42" i="89"/>
  <c r="AZ42" i="89"/>
  <c r="AY42" i="89"/>
  <c r="AX42" i="89"/>
  <c r="BF39" i="89"/>
  <c r="BE39" i="89"/>
  <c r="BD39" i="89"/>
  <c r="BC39" i="89"/>
  <c r="BB39" i="89"/>
  <c r="BA39" i="89"/>
  <c r="AZ39" i="89"/>
  <c r="AY39" i="89"/>
  <c r="AX39" i="89"/>
  <c r="BD28" i="88" l="1"/>
  <c r="BC28" i="88"/>
  <c r="BB28" i="88"/>
  <c r="BA28" i="88"/>
  <c r="AZ28" i="88"/>
  <c r="AY28" i="88"/>
  <c r="AX28" i="88"/>
  <c r="BF28" i="88"/>
  <c r="BE28" i="88"/>
  <c r="B15" i="3" l="1"/>
  <c r="AZ9" i="81" l="1"/>
  <c r="AZ10" i="81"/>
  <c r="AZ11" i="81"/>
  <c r="AZ12" i="81"/>
  <c r="AZ13" i="81"/>
  <c r="AZ14" i="81"/>
  <c r="AZ8" i="81"/>
  <c r="AZ7" i="81"/>
  <c r="AI35" i="81"/>
  <c r="AJ35" i="81"/>
  <c r="AK35" i="81"/>
  <c r="AL35" i="81"/>
  <c r="AI34" i="81"/>
  <c r="AJ34" i="81"/>
  <c r="AK34" i="81"/>
  <c r="AL34" i="81"/>
  <c r="AI33" i="81"/>
  <c r="AJ33" i="81"/>
  <c r="AK33" i="81"/>
  <c r="AL33" i="81"/>
  <c r="AI32" i="81"/>
  <c r="AJ32" i="81"/>
  <c r="AK32" i="81"/>
  <c r="AL32" i="81"/>
  <c r="AI31" i="81"/>
  <c r="AJ31" i="81"/>
  <c r="AK31" i="81"/>
  <c r="AL31" i="81"/>
  <c r="AI30" i="81"/>
  <c r="AJ30" i="81"/>
  <c r="AK30" i="81"/>
  <c r="AL30" i="81"/>
  <c r="AI29" i="81"/>
  <c r="AJ29" i="81"/>
  <c r="AK29" i="81"/>
  <c r="AL29" i="81"/>
  <c r="AI28" i="81"/>
  <c r="AJ28" i="81"/>
  <c r="AK28" i="81"/>
  <c r="AL28" i="81"/>
  <c r="AI24" i="81"/>
  <c r="AJ24" i="81"/>
  <c r="AK24" i="81"/>
  <c r="AL24" i="81"/>
  <c r="AI23" i="81"/>
  <c r="AJ23" i="81"/>
  <c r="AK23" i="81"/>
  <c r="AL23" i="81"/>
  <c r="AI22" i="81"/>
  <c r="AJ22" i="81"/>
  <c r="AK22" i="81"/>
  <c r="AL22" i="81"/>
  <c r="AI21" i="81"/>
  <c r="AJ21" i="81"/>
  <c r="AK21" i="81"/>
  <c r="AL21" i="81"/>
  <c r="AI20" i="81"/>
  <c r="AJ20" i="81"/>
  <c r="AK20" i="81"/>
  <c r="AL20" i="81"/>
  <c r="AI19" i="81"/>
  <c r="AJ19" i="81"/>
  <c r="AK19" i="81"/>
  <c r="AL19" i="81"/>
  <c r="AI18" i="81"/>
  <c r="AJ18" i="81"/>
  <c r="AK18" i="81"/>
  <c r="AL18" i="81"/>
  <c r="AJ15" i="81"/>
  <c r="AN36" i="81" s="1"/>
  <c r="AK15" i="81"/>
  <c r="AO36" i="81" s="1"/>
  <c r="AL15" i="81"/>
  <c r="AM15" i="81"/>
  <c r="AZ9" i="80"/>
  <c r="AZ10" i="80"/>
  <c r="AZ11" i="80"/>
  <c r="AZ12" i="80"/>
  <c r="AZ13" i="80"/>
  <c r="AZ14" i="80"/>
  <c r="AZ8" i="80"/>
  <c r="AZ7" i="80"/>
  <c r="AI36" i="80"/>
  <c r="AJ36" i="80"/>
  <c r="AK36" i="80"/>
  <c r="AL36" i="80"/>
  <c r="AI35" i="80"/>
  <c r="AJ35" i="80"/>
  <c r="AK35" i="80"/>
  <c r="AL35" i="80"/>
  <c r="AI34" i="80"/>
  <c r="AJ34" i="80"/>
  <c r="AK34" i="80"/>
  <c r="AL34" i="80"/>
  <c r="AI33" i="80"/>
  <c r="AJ33" i="80"/>
  <c r="AK33" i="80"/>
  <c r="AL33" i="80"/>
  <c r="AI32" i="80"/>
  <c r="AJ32" i="80"/>
  <c r="AK32" i="80"/>
  <c r="AL32" i="80"/>
  <c r="AI31" i="80"/>
  <c r="AJ31" i="80"/>
  <c r="AK31" i="80"/>
  <c r="AL31" i="80"/>
  <c r="AI30" i="80"/>
  <c r="AJ30" i="80"/>
  <c r="AK30" i="80"/>
  <c r="AL30" i="80"/>
  <c r="AI29" i="80"/>
  <c r="AJ29" i="80"/>
  <c r="AK29" i="80"/>
  <c r="AL29" i="80"/>
  <c r="AI25" i="80"/>
  <c r="AJ25" i="80"/>
  <c r="AK25" i="80"/>
  <c r="AL25" i="80"/>
  <c r="AI24" i="80"/>
  <c r="AJ24" i="80"/>
  <c r="AK24" i="80"/>
  <c r="AL24" i="80"/>
  <c r="AI23" i="80"/>
  <c r="AJ23" i="80"/>
  <c r="AK23" i="80"/>
  <c r="AL23" i="80"/>
  <c r="AI22" i="80"/>
  <c r="AJ22" i="80"/>
  <c r="AK22" i="80"/>
  <c r="AL22" i="80"/>
  <c r="AI21" i="80"/>
  <c r="AJ21" i="80"/>
  <c r="AK21" i="80"/>
  <c r="AL21" i="80"/>
  <c r="AI20" i="80"/>
  <c r="AJ20" i="80"/>
  <c r="AK20" i="80"/>
  <c r="AL20" i="80"/>
  <c r="AI19" i="80"/>
  <c r="AJ19" i="80"/>
  <c r="AK19" i="80"/>
  <c r="AL19" i="80"/>
  <c r="AN37" i="80"/>
  <c r="AL26" i="80"/>
  <c r="AL25" i="81" l="1"/>
  <c r="AK26" i="80"/>
  <c r="AK25" i="81"/>
  <c r="AK17" i="81" s="1"/>
  <c r="AM25" i="81"/>
  <c r="AM17" i="81" s="1"/>
  <c r="AJ25" i="81"/>
  <c r="AJ17" i="81" s="1"/>
  <c r="AM26" i="80"/>
  <c r="AM18" i="80" s="1"/>
  <c r="AJ26" i="80"/>
  <c r="AJ18" i="80" s="1"/>
  <c r="AZ24" i="81"/>
  <c r="AZ20" i="81"/>
  <c r="AZ19" i="81"/>
  <c r="AZ23" i="81"/>
  <c r="AZ22" i="81"/>
  <c r="AZ21" i="81"/>
  <c r="AZ18" i="81"/>
  <c r="AZ15" i="81"/>
  <c r="AL17" i="81"/>
  <c r="AZ25" i="80"/>
  <c r="AZ24" i="80"/>
  <c r="AZ23" i="80"/>
  <c r="AZ22" i="80"/>
  <c r="AZ21" i="80"/>
  <c r="AZ20" i="80"/>
  <c r="AZ19" i="80"/>
  <c r="AZ15" i="80"/>
  <c r="AK18" i="80"/>
  <c r="AL18" i="80"/>
  <c r="B10" i="3"/>
  <c r="AZ25" i="81" l="1"/>
  <c r="AZ26" i="80"/>
  <c r="BF7" i="88"/>
  <c r="AZ17" i="81" l="1"/>
  <c r="AZ18" i="80"/>
  <c r="B38" i="89" l="1"/>
  <c r="BF38" i="89" l="1"/>
  <c r="BE38" i="89"/>
  <c r="BD38" i="89"/>
  <c r="BC38" i="89"/>
  <c r="BB38" i="89"/>
  <c r="BA38" i="89"/>
  <c r="AZ38" i="89"/>
  <c r="AY38" i="89"/>
  <c r="AX38" i="89"/>
  <c r="BF20" i="88"/>
  <c r="BF34" i="88" l="1"/>
  <c r="BE34" i="88"/>
  <c r="BD34" i="88"/>
  <c r="BC34" i="88"/>
  <c r="BB34" i="88"/>
  <c r="BA34" i="88"/>
  <c r="AZ34" i="88"/>
  <c r="AY34" i="88"/>
  <c r="AX34" i="88"/>
  <c r="B34" i="88"/>
  <c r="K27" i="87"/>
  <c r="BF9" i="89" l="1"/>
  <c r="BF10" i="89"/>
  <c r="BF11" i="89"/>
  <c r="BF12" i="89"/>
  <c r="BF13" i="89"/>
  <c r="BF16" i="89"/>
  <c r="BF34" i="89"/>
  <c r="BF22" i="89"/>
  <c r="BF19" i="89"/>
  <c r="BF14" i="89"/>
  <c r="BF18" i="89"/>
  <c r="BF24" i="89"/>
  <c r="BF26" i="89"/>
  <c r="BF20" i="89"/>
  <c r="BF17" i="89"/>
  <c r="BF15" i="89"/>
  <c r="BF21" i="89"/>
  <c r="BF23" i="89"/>
  <c r="BF27" i="89"/>
  <c r="BF30" i="89"/>
  <c r="BF25" i="89"/>
  <c r="BF29" i="89"/>
  <c r="BF31" i="89"/>
  <c r="BF32" i="89"/>
  <c r="BF28" i="89"/>
  <c r="BF33" i="89"/>
  <c r="BF35" i="89"/>
  <c r="BF40" i="89"/>
  <c r="BF37" i="89"/>
  <c r="BF8" i="89"/>
  <c r="BF8" i="88"/>
  <c r="BF16" i="88"/>
  <c r="BF10" i="88"/>
  <c r="BF12" i="88"/>
  <c r="BF9" i="88"/>
  <c r="BF13" i="88"/>
  <c r="BF11" i="88"/>
  <c r="BF14" i="88"/>
  <c r="BF29" i="88"/>
  <c r="BF23" i="88"/>
  <c r="BF17" i="88"/>
  <c r="BF19" i="88"/>
  <c r="BF27" i="88"/>
  <c r="BF21" i="88"/>
  <c r="BF25" i="88"/>
  <c r="BF15" i="88"/>
  <c r="BF18" i="88"/>
  <c r="BF22" i="88"/>
  <c r="BF30" i="88"/>
  <c r="BF33" i="88"/>
  <c r="BF24" i="88"/>
  <c r="BF26" i="88"/>
  <c r="BF37" i="88"/>
  <c r="BF38" i="88"/>
  <c r="BF32" i="88"/>
  <c r="BF40" i="88"/>
  <c r="BF36" i="88"/>
  <c r="BF31" i="88"/>
  <c r="A4" i="89"/>
  <c r="A4" i="88"/>
  <c r="A4" i="87"/>
  <c r="B5" i="3" l="1"/>
  <c r="B4" i="3"/>
  <c r="A52" i="89" l="1"/>
  <c r="A51" i="89"/>
  <c r="A50" i="89"/>
  <c r="A49" i="89"/>
  <c r="B10" i="89"/>
  <c r="B11" i="89"/>
  <c r="B12" i="89"/>
  <c r="B13" i="89"/>
  <c r="B16" i="89"/>
  <c r="B34" i="89"/>
  <c r="B22" i="89"/>
  <c r="B19" i="89"/>
  <c r="B14" i="89"/>
  <c r="B18" i="89"/>
  <c r="B24" i="89"/>
  <c r="B26" i="89"/>
  <c r="B20" i="89"/>
  <c r="B17" i="89"/>
  <c r="B15" i="89"/>
  <c r="B21" i="89"/>
  <c r="B23" i="89"/>
  <c r="B27" i="89"/>
  <c r="B30" i="89"/>
  <c r="B25" i="89"/>
  <c r="B29" i="89"/>
  <c r="B31" i="89"/>
  <c r="B32" i="89"/>
  <c r="B28" i="89"/>
  <c r="B33" i="89"/>
  <c r="B35" i="89"/>
  <c r="B40" i="89"/>
  <c r="B37" i="89"/>
  <c r="B44" i="89"/>
  <c r="B9" i="89"/>
  <c r="B6" i="89"/>
  <c r="A6" i="89"/>
  <c r="A3" i="89"/>
  <c r="A2" i="89"/>
  <c r="A1" i="89"/>
  <c r="A52" i="88"/>
  <c r="A51" i="88"/>
  <c r="A50" i="88"/>
  <c r="A49" i="88"/>
  <c r="B43" i="88"/>
  <c r="B16" i="88"/>
  <c r="B10" i="88"/>
  <c r="B12" i="88"/>
  <c r="B9" i="88"/>
  <c r="B13" i="88"/>
  <c r="B11" i="88"/>
  <c r="B14" i="88"/>
  <c r="B29" i="88"/>
  <c r="B20" i="88"/>
  <c r="B23" i="88"/>
  <c r="B17" i="88"/>
  <c r="B19" i="88"/>
  <c r="B27" i="88"/>
  <c r="B21" i="88"/>
  <c r="B25" i="88"/>
  <c r="B15" i="88"/>
  <c r="B18" i="88"/>
  <c r="B22" i="88"/>
  <c r="B30" i="88"/>
  <c r="B33" i="88"/>
  <c r="B24" i="88"/>
  <c r="B26" i="88"/>
  <c r="B37" i="88"/>
  <c r="B38" i="88"/>
  <c r="B32" i="88"/>
  <c r="B40" i="88"/>
  <c r="B36" i="88"/>
  <c r="B31" i="88"/>
  <c r="B8" i="88"/>
  <c r="B5" i="88"/>
  <c r="A5" i="88"/>
  <c r="A3" i="88"/>
  <c r="A2" i="88"/>
  <c r="A1" i="88"/>
  <c r="A45" i="87"/>
  <c r="A44" i="87"/>
  <c r="A43" i="87"/>
  <c r="B9" i="87"/>
  <c r="B21" i="87"/>
  <c r="B12" i="87"/>
  <c r="B16" i="87"/>
  <c r="B15" i="87"/>
  <c r="B11" i="87"/>
  <c r="B17" i="87"/>
  <c r="B14" i="87"/>
  <c r="B18" i="87"/>
  <c r="B34" i="87"/>
  <c r="B23" i="87"/>
  <c r="B13" i="87"/>
  <c r="B24" i="87"/>
  <c r="B19" i="87"/>
  <c r="B20" i="87"/>
  <c r="B22" i="87"/>
  <c r="B25" i="87"/>
  <c r="B27" i="87"/>
  <c r="B29" i="87"/>
  <c r="B26" i="87"/>
  <c r="B28" i="87"/>
  <c r="B31" i="87"/>
  <c r="B33" i="87"/>
  <c r="B40" i="87"/>
  <c r="B36" i="87"/>
  <c r="B32" i="87"/>
  <c r="B30" i="87"/>
  <c r="B10" i="87"/>
  <c r="B8" i="87"/>
  <c r="B7" i="87"/>
  <c r="B6" i="87"/>
  <c r="K5" i="87"/>
  <c r="J5" i="87"/>
  <c r="I5" i="87"/>
  <c r="H5" i="87"/>
  <c r="G5" i="87"/>
  <c r="B5" i="87"/>
  <c r="A5" i="87"/>
  <c r="A3" i="87"/>
  <c r="A1" i="87"/>
  <c r="B6" i="3" l="1"/>
  <c r="B48" i="89" l="1"/>
  <c r="BD44" i="89"/>
  <c r="BC44" i="89"/>
  <c r="BB44" i="89"/>
  <c r="BA44" i="89"/>
  <c r="AZ44" i="89"/>
  <c r="AY44" i="89"/>
  <c r="AX44" i="89"/>
  <c r="BE37" i="89"/>
  <c r="BD37" i="89"/>
  <c r="BC37" i="89"/>
  <c r="BB37" i="89"/>
  <c r="BA37" i="89"/>
  <c r="AZ37" i="89"/>
  <c r="AY37" i="89"/>
  <c r="AX37" i="89"/>
  <c r="BE40" i="89"/>
  <c r="BD40" i="89"/>
  <c r="BC40" i="89"/>
  <c r="BB40" i="89"/>
  <c r="BA40" i="89"/>
  <c r="AZ40" i="89"/>
  <c r="AY40" i="89"/>
  <c r="AX40" i="89"/>
  <c r="BE35" i="89"/>
  <c r="BD35" i="89"/>
  <c r="BC35" i="89"/>
  <c r="BB35" i="89"/>
  <c r="BA35" i="89"/>
  <c r="AZ35" i="89"/>
  <c r="AY35" i="89"/>
  <c r="AX35" i="89"/>
  <c r="BE33" i="89"/>
  <c r="BD33" i="89"/>
  <c r="BC33" i="89"/>
  <c r="BB33" i="89"/>
  <c r="BA33" i="89"/>
  <c r="AZ33" i="89"/>
  <c r="AY33" i="89"/>
  <c r="AX33" i="89"/>
  <c r="BE28" i="89"/>
  <c r="BD28" i="89"/>
  <c r="BC28" i="89"/>
  <c r="BB28" i="89"/>
  <c r="BA28" i="89"/>
  <c r="AZ28" i="89"/>
  <c r="AY28" i="89"/>
  <c r="AX28" i="89"/>
  <c r="BE32" i="89"/>
  <c r="BD32" i="89"/>
  <c r="BC32" i="89"/>
  <c r="BB32" i="89"/>
  <c r="BA32" i="89"/>
  <c r="AZ32" i="89"/>
  <c r="AY32" i="89"/>
  <c r="AX32" i="89"/>
  <c r="BE31" i="89"/>
  <c r="BD31" i="89"/>
  <c r="BC31" i="89"/>
  <c r="BB31" i="89"/>
  <c r="BA31" i="89"/>
  <c r="AZ31" i="89"/>
  <c r="AY31" i="89"/>
  <c r="AX31" i="89"/>
  <c r="BE29" i="89"/>
  <c r="BD29" i="89"/>
  <c r="BC29" i="89"/>
  <c r="BB29" i="89"/>
  <c r="BA29" i="89"/>
  <c r="AZ29" i="89"/>
  <c r="AY29" i="89"/>
  <c r="AX29" i="89"/>
  <c r="BE25" i="89"/>
  <c r="BD25" i="89"/>
  <c r="BC25" i="89"/>
  <c r="BB25" i="89"/>
  <c r="BA25" i="89"/>
  <c r="AZ25" i="89"/>
  <c r="AY25" i="89"/>
  <c r="AX25" i="89"/>
  <c r="BE30" i="89"/>
  <c r="BD30" i="89"/>
  <c r="BC30" i="89"/>
  <c r="BB30" i="89"/>
  <c r="BA30" i="89"/>
  <c r="AZ30" i="89"/>
  <c r="AY30" i="89"/>
  <c r="AX30" i="89"/>
  <c r="BE27" i="89"/>
  <c r="BD27" i="89"/>
  <c r="BC27" i="89"/>
  <c r="BB27" i="89"/>
  <c r="BA27" i="89"/>
  <c r="AZ27" i="89"/>
  <c r="AY27" i="89"/>
  <c r="AX27" i="89"/>
  <c r="BE23" i="89"/>
  <c r="BD23" i="89"/>
  <c r="BC23" i="89"/>
  <c r="BB23" i="89"/>
  <c r="BA23" i="89"/>
  <c r="AZ23" i="89"/>
  <c r="AY23" i="89"/>
  <c r="AX23" i="89"/>
  <c r="BE21" i="89"/>
  <c r="BD21" i="89"/>
  <c r="BC21" i="89"/>
  <c r="BB21" i="89"/>
  <c r="BA21" i="89"/>
  <c r="AZ21" i="89"/>
  <c r="AY21" i="89"/>
  <c r="AX21" i="89"/>
  <c r="BE15" i="89"/>
  <c r="BD15" i="89"/>
  <c r="BC15" i="89"/>
  <c r="BB15" i="89"/>
  <c r="BA15" i="89"/>
  <c r="AZ15" i="89"/>
  <c r="AY15" i="89"/>
  <c r="AX15" i="89"/>
  <c r="BE17" i="89"/>
  <c r="BD17" i="89"/>
  <c r="BC17" i="89"/>
  <c r="BB17" i="89"/>
  <c r="BA17" i="89"/>
  <c r="AZ17" i="89"/>
  <c r="AY17" i="89"/>
  <c r="AX17" i="89"/>
  <c r="BE20" i="89"/>
  <c r="BD20" i="89"/>
  <c r="BC20" i="89"/>
  <c r="BB20" i="89"/>
  <c r="BA20" i="89"/>
  <c r="AZ20" i="89"/>
  <c r="AY20" i="89"/>
  <c r="AX20" i="89"/>
  <c r="BE26" i="89"/>
  <c r="BD26" i="89"/>
  <c r="BC26" i="89"/>
  <c r="BB26" i="89"/>
  <c r="BA26" i="89"/>
  <c r="AZ26" i="89"/>
  <c r="AY26" i="89"/>
  <c r="AX26" i="89"/>
  <c r="BE24" i="89"/>
  <c r="BD24" i="89"/>
  <c r="BC24" i="89"/>
  <c r="BB24" i="89"/>
  <c r="BA24" i="89"/>
  <c r="AZ24" i="89"/>
  <c r="AY24" i="89"/>
  <c r="AX24" i="89"/>
  <c r="BE18" i="89"/>
  <c r="BD18" i="89"/>
  <c r="BC18" i="89"/>
  <c r="BB18" i="89"/>
  <c r="BA18" i="89"/>
  <c r="AZ18" i="89"/>
  <c r="AY18" i="89"/>
  <c r="AX18" i="89"/>
  <c r="BE14" i="89"/>
  <c r="BD14" i="89"/>
  <c r="BC14" i="89"/>
  <c r="BB14" i="89"/>
  <c r="BA14" i="89"/>
  <c r="AZ14" i="89"/>
  <c r="AY14" i="89"/>
  <c r="AX14" i="89"/>
  <c r="BE19" i="89"/>
  <c r="BD19" i="89"/>
  <c r="BC19" i="89"/>
  <c r="BB19" i="89"/>
  <c r="BA19" i="89"/>
  <c r="AZ19" i="89"/>
  <c r="AY19" i="89"/>
  <c r="AX19" i="89"/>
  <c r="BE22" i="89"/>
  <c r="BD22" i="89"/>
  <c r="BC22" i="89"/>
  <c r="BB22" i="89"/>
  <c r="BA22" i="89"/>
  <c r="AZ22" i="89"/>
  <c r="AY22" i="89"/>
  <c r="AX22" i="89"/>
  <c r="BE34" i="89"/>
  <c r="BD34" i="89"/>
  <c r="BC34" i="89"/>
  <c r="BB34" i="89"/>
  <c r="BA34" i="89"/>
  <c r="AZ34" i="89"/>
  <c r="AY34" i="89"/>
  <c r="AX34" i="89"/>
  <c r="BE16" i="89"/>
  <c r="BD16" i="89"/>
  <c r="BC16" i="89"/>
  <c r="BB16" i="89"/>
  <c r="BA16" i="89"/>
  <c r="AZ16" i="89"/>
  <c r="AY16" i="89"/>
  <c r="AX16" i="89"/>
  <c r="BE13" i="89"/>
  <c r="BD13" i="89"/>
  <c r="BC13" i="89"/>
  <c r="BB13" i="89"/>
  <c r="BA13" i="89"/>
  <c r="AZ13" i="89"/>
  <c r="AY13" i="89"/>
  <c r="AX13" i="89"/>
  <c r="BE12" i="89"/>
  <c r="BD12" i="89"/>
  <c r="BC12" i="89"/>
  <c r="BB12" i="89"/>
  <c r="BA12" i="89"/>
  <c r="AZ12" i="89"/>
  <c r="AY12" i="89"/>
  <c r="AX12" i="89"/>
  <c r="BE11" i="89"/>
  <c r="BD11" i="89"/>
  <c r="BC11" i="89"/>
  <c r="BB11" i="89"/>
  <c r="BA11" i="89"/>
  <c r="AZ11" i="89"/>
  <c r="AY11" i="89"/>
  <c r="AX11" i="89"/>
  <c r="BE10" i="89"/>
  <c r="BD10" i="89"/>
  <c r="BC10" i="89"/>
  <c r="BB10" i="89"/>
  <c r="BA10" i="89"/>
  <c r="AZ10" i="89"/>
  <c r="AY10" i="89"/>
  <c r="AX10" i="89"/>
  <c r="JH9" i="89"/>
  <c r="BE9" i="89"/>
  <c r="BD9" i="89"/>
  <c r="BC9" i="89"/>
  <c r="BB9" i="89"/>
  <c r="BA9" i="89"/>
  <c r="AZ9" i="89"/>
  <c r="AY9" i="89"/>
  <c r="AX9" i="89"/>
  <c r="BE8" i="89"/>
  <c r="BD8" i="89"/>
  <c r="BC8" i="89"/>
  <c r="BB8" i="89"/>
  <c r="BA8" i="89"/>
  <c r="AZ8" i="89"/>
  <c r="AY8" i="89"/>
  <c r="AX8" i="89"/>
  <c r="BE43" i="88"/>
  <c r="BD43" i="88"/>
  <c r="BC43" i="88"/>
  <c r="BB43" i="88"/>
  <c r="BA43" i="88"/>
  <c r="AZ43" i="88"/>
  <c r="AY43" i="88"/>
  <c r="AX43" i="88"/>
  <c r="BE31" i="88"/>
  <c r="BD31" i="88"/>
  <c r="BC31" i="88"/>
  <c r="BB31" i="88"/>
  <c r="BA31" i="88"/>
  <c r="AZ31" i="88"/>
  <c r="AY31" i="88"/>
  <c r="AX31" i="88"/>
  <c r="BE36" i="88"/>
  <c r="BD36" i="88"/>
  <c r="BC36" i="88"/>
  <c r="BB36" i="88"/>
  <c r="BA36" i="88"/>
  <c r="AZ36" i="88"/>
  <c r="AY36" i="88"/>
  <c r="AX36" i="88"/>
  <c r="BE40" i="88"/>
  <c r="BD40" i="88"/>
  <c r="BC40" i="88"/>
  <c r="BB40" i="88"/>
  <c r="BA40" i="88"/>
  <c r="AZ40" i="88"/>
  <c r="AY40" i="88"/>
  <c r="AX40" i="88"/>
  <c r="BE32" i="88"/>
  <c r="BD32" i="88"/>
  <c r="BC32" i="88"/>
  <c r="BB32" i="88"/>
  <c r="BA32" i="88"/>
  <c r="AZ32" i="88"/>
  <c r="AY32" i="88"/>
  <c r="AX32" i="88"/>
  <c r="BE38" i="88"/>
  <c r="BD38" i="88"/>
  <c r="BC38" i="88"/>
  <c r="BB38" i="88"/>
  <c r="BA38" i="88"/>
  <c r="AZ38" i="88"/>
  <c r="AY38" i="88"/>
  <c r="AX38" i="88"/>
  <c r="BE37" i="88"/>
  <c r="BD37" i="88"/>
  <c r="BC37" i="88"/>
  <c r="BB37" i="88"/>
  <c r="BA37" i="88"/>
  <c r="AZ37" i="88"/>
  <c r="AY37" i="88"/>
  <c r="AX37" i="88"/>
  <c r="BE26" i="88"/>
  <c r="BD26" i="88"/>
  <c r="BC26" i="88"/>
  <c r="BB26" i="88"/>
  <c r="BA26" i="88"/>
  <c r="AZ26" i="88"/>
  <c r="AY26" i="88"/>
  <c r="AX26" i="88"/>
  <c r="BE24" i="88"/>
  <c r="BD24" i="88"/>
  <c r="BC24" i="88"/>
  <c r="BB24" i="88"/>
  <c r="BA24" i="88"/>
  <c r="AZ24" i="88"/>
  <c r="AY24" i="88"/>
  <c r="AX24" i="88"/>
  <c r="BE33" i="88"/>
  <c r="BD33" i="88"/>
  <c r="BC33" i="88"/>
  <c r="BB33" i="88"/>
  <c r="BA33" i="88"/>
  <c r="AZ33" i="88"/>
  <c r="AY33" i="88"/>
  <c r="AX33" i="88"/>
  <c r="BE30" i="88"/>
  <c r="BD30" i="88"/>
  <c r="BC30" i="88"/>
  <c r="BB30" i="88"/>
  <c r="BA30" i="88"/>
  <c r="AZ30" i="88"/>
  <c r="AY30" i="88"/>
  <c r="AX30" i="88"/>
  <c r="BE22" i="88"/>
  <c r="BD22" i="88"/>
  <c r="BC22" i="88"/>
  <c r="BB22" i="88"/>
  <c r="BA22" i="88"/>
  <c r="AZ22" i="88"/>
  <c r="AY22" i="88"/>
  <c r="AX22" i="88"/>
  <c r="BE18" i="88"/>
  <c r="BD18" i="88"/>
  <c r="BC18" i="88"/>
  <c r="BB18" i="88"/>
  <c r="BA18" i="88"/>
  <c r="AZ18" i="88"/>
  <c r="AY18" i="88"/>
  <c r="AX18" i="88"/>
  <c r="BE15" i="88"/>
  <c r="BD15" i="88"/>
  <c r="BC15" i="88"/>
  <c r="BB15" i="88"/>
  <c r="BA15" i="88"/>
  <c r="AZ15" i="88"/>
  <c r="AY15" i="88"/>
  <c r="AX15" i="88"/>
  <c r="BE25" i="88"/>
  <c r="BD25" i="88"/>
  <c r="BC25" i="88"/>
  <c r="BB25" i="88"/>
  <c r="BA25" i="88"/>
  <c r="AZ25" i="88"/>
  <c r="AY25" i="88"/>
  <c r="AX25" i="88"/>
  <c r="BE21" i="88"/>
  <c r="BD21" i="88"/>
  <c r="BC21" i="88"/>
  <c r="BB21" i="88"/>
  <c r="BA21" i="88"/>
  <c r="AZ21" i="88"/>
  <c r="AY21" i="88"/>
  <c r="AX21" i="88"/>
  <c r="BE27" i="88"/>
  <c r="BD27" i="88"/>
  <c r="BC27" i="88"/>
  <c r="BB27" i="88"/>
  <c r="BA27" i="88"/>
  <c r="AZ27" i="88"/>
  <c r="AY27" i="88"/>
  <c r="AX27" i="88"/>
  <c r="BE19" i="88"/>
  <c r="BD19" i="88"/>
  <c r="BC19" i="88"/>
  <c r="BB19" i="88"/>
  <c r="BA19" i="88"/>
  <c r="AZ19" i="88"/>
  <c r="AY19" i="88"/>
  <c r="AX19" i="88"/>
  <c r="BE17" i="88"/>
  <c r="BD17" i="88"/>
  <c r="BC17" i="88"/>
  <c r="BB17" i="88"/>
  <c r="BA17" i="88"/>
  <c r="AZ17" i="88"/>
  <c r="AY17" i="88"/>
  <c r="AX17" i="88"/>
  <c r="BE23" i="88"/>
  <c r="BD23" i="88"/>
  <c r="BC23" i="88"/>
  <c r="BB23" i="88"/>
  <c r="BA23" i="88"/>
  <c r="AZ23" i="88"/>
  <c r="AY23" i="88"/>
  <c r="AX23" i="88"/>
  <c r="BE20" i="88"/>
  <c r="BD20" i="88"/>
  <c r="BC20" i="88"/>
  <c r="BB20" i="88"/>
  <c r="BA20" i="88"/>
  <c r="AZ20" i="88"/>
  <c r="AY20" i="88"/>
  <c r="AX20" i="88"/>
  <c r="BE29" i="88"/>
  <c r="BD29" i="88"/>
  <c r="BC29" i="88"/>
  <c r="BB29" i="88"/>
  <c r="BA29" i="88"/>
  <c r="AZ29" i="88"/>
  <c r="AY29" i="88"/>
  <c r="AX29" i="88"/>
  <c r="BE14" i="88"/>
  <c r="BD14" i="88"/>
  <c r="BC14" i="88"/>
  <c r="BB14" i="88"/>
  <c r="BA14" i="88"/>
  <c r="AZ14" i="88"/>
  <c r="AY14" i="88"/>
  <c r="AX14" i="88"/>
  <c r="BE11" i="88"/>
  <c r="BD11" i="88"/>
  <c r="BC11" i="88"/>
  <c r="BB11" i="88"/>
  <c r="BA11" i="88"/>
  <c r="AZ11" i="88"/>
  <c r="AY11" i="88"/>
  <c r="AX11" i="88"/>
  <c r="BE13" i="88"/>
  <c r="BD13" i="88"/>
  <c r="BC13" i="88"/>
  <c r="BB13" i="88"/>
  <c r="BA13" i="88"/>
  <c r="AZ13" i="88"/>
  <c r="AY13" i="88"/>
  <c r="AX13" i="88"/>
  <c r="BE9" i="88"/>
  <c r="BD9" i="88"/>
  <c r="BC9" i="88"/>
  <c r="BB9" i="88"/>
  <c r="BA9" i="88"/>
  <c r="AZ9" i="88"/>
  <c r="AY9" i="88"/>
  <c r="AX9" i="88"/>
  <c r="BE12" i="88"/>
  <c r="BD12" i="88"/>
  <c r="BC12" i="88"/>
  <c r="BB12" i="88"/>
  <c r="BA12" i="88"/>
  <c r="AZ12" i="88"/>
  <c r="AY12" i="88"/>
  <c r="AX12" i="88"/>
  <c r="BE10" i="88"/>
  <c r="BD10" i="88"/>
  <c r="BC10" i="88"/>
  <c r="BB10" i="88"/>
  <c r="BA10" i="88"/>
  <c r="AZ10" i="88"/>
  <c r="AY10" i="88"/>
  <c r="AX10" i="88"/>
  <c r="BE16" i="88"/>
  <c r="BD16" i="88"/>
  <c r="BC16" i="88"/>
  <c r="BB16" i="88"/>
  <c r="BA16" i="88"/>
  <c r="AZ16" i="88"/>
  <c r="AY16" i="88"/>
  <c r="AX16" i="88"/>
  <c r="BE8" i="88"/>
  <c r="BD8" i="88"/>
  <c r="BC8" i="88"/>
  <c r="BB8" i="88"/>
  <c r="BA8" i="88"/>
  <c r="AZ8" i="88"/>
  <c r="AY8" i="88"/>
  <c r="AX8" i="88"/>
  <c r="BE7" i="88"/>
  <c r="BD7" i="88"/>
  <c r="BC7" i="88"/>
  <c r="BB7" i="88"/>
  <c r="BA7" i="88"/>
  <c r="AZ7" i="88"/>
  <c r="AY7" i="88"/>
  <c r="AX7" i="88"/>
  <c r="K30" i="87"/>
  <c r="G30" i="87"/>
  <c r="K32" i="87"/>
  <c r="G32" i="87"/>
  <c r="K36" i="87"/>
  <c r="G36" i="87"/>
  <c r="K40" i="87"/>
  <c r="G40" i="87"/>
  <c r="K33" i="87"/>
  <c r="G33" i="87"/>
  <c r="K31" i="87"/>
  <c r="G31" i="87"/>
  <c r="K28" i="87"/>
  <c r="G28" i="87"/>
  <c r="K26" i="87"/>
  <c r="G26" i="87"/>
  <c r="K29" i="87"/>
  <c r="G29" i="87"/>
  <c r="G27" i="87"/>
  <c r="K25" i="87"/>
  <c r="G25" i="87"/>
  <c r="K22" i="87"/>
  <c r="G22" i="87"/>
  <c r="K20" i="87"/>
  <c r="G20" i="87"/>
  <c r="K19" i="87"/>
  <c r="G19" i="87"/>
  <c r="K24" i="87"/>
  <c r="G24" i="87"/>
  <c r="K13" i="87"/>
  <c r="G13" i="87"/>
  <c r="K23" i="87"/>
  <c r="G23" i="87"/>
  <c r="K34" i="87"/>
  <c r="G34" i="87"/>
  <c r="K18" i="87"/>
  <c r="G18" i="87"/>
  <c r="K14" i="87"/>
  <c r="G14" i="87"/>
  <c r="K17" i="87"/>
  <c r="G17" i="87"/>
  <c r="K11" i="87"/>
  <c r="G11" i="87"/>
  <c r="K15" i="87"/>
  <c r="G15" i="87"/>
  <c r="K16" i="87"/>
  <c r="G16" i="87"/>
  <c r="K12" i="87"/>
  <c r="G12" i="87"/>
  <c r="K21" i="87"/>
  <c r="G21" i="87"/>
  <c r="K9" i="87"/>
  <c r="G9" i="87"/>
  <c r="K10" i="87"/>
  <c r="G10" i="87"/>
  <c r="K8" i="87"/>
  <c r="G8" i="87"/>
  <c r="K7" i="87"/>
  <c r="G7" i="87"/>
  <c r="K6" i="87"/>
  <c r="G6" i="87"/>
  <c r="H35" i="87" l="1"/>
  <c r="H7" i="87"/>
  <c r="H10" i="87"/>
  <c r="H21" i="87"/>
  <c r="H16" i="87"/>
  <c r="H11" i="87"/>
  <c r="H14" i="87"/>
  <c r="H34" i="87"/>
  <c r="H13" i="87"/>
  <c r="H19" i="87"/>
  <c r="H22" i="87"/>
  <c r="H27" i="87"/>
  <c r="H26" i="87"/>
  <c r="H31" i="87"/>
  <c r="H36" i="87"/>
  <c r="H8" i="87"/>
  <c r="H9" i="87"/>
  <c r="H12" i="87"/>
  <c r="H15" i="87"/>
  <c r="H17" i="87"/>
  <c r="H18" i="87"/>
  <c r="H23" i="87"/>
  <c r="H24" i="87"/>
  <c r="H20" i="87"/>
  <c r="H25" i="87"/>
  <c r="H29" i="87"/>
  <c r="H28" i="87"/>
  <c r="H33" i="87"/>
  <c r="H40" i="87"/>
  <c r="H32" i="87"/>
  <c r="H30" i="87"/>
  <c r="U35" i="81" l="1"/>
  <c r="AH29" i="81"/>
  <c r="H29" i="81"/>
  <c r="K28" i="81"/>
  <c r="J28" i="81"/>
  <c r="I28" i="81"/>
  <c r="H28" i="81"/>
  <c r="D21" i="81"/>
  <c r="D22" i="81"/>
  <c r="AH18" i="81"/>
  <c r="AI15" i="81"/>
  <c r="AM36" i="81" s="1"/>
  <c r="AI25" i="81" l="1"/>
  <c r="AY8" i="81"/>
  <c r="AY9" i="81"/>
  <c r="AY10" i="81"/>
  <c r="AY11" i="81"/>
  <c r="AY12" i="81"/>
  <c r="AY13" i="81"/>
  <c r="AY14" i="81"/>
  <c r="AY7" i="81"/>
  <c r="AH36" i="80"/>
  <c r="AH35" i="80"/>
  <c r="AH34" i="80"/>
  <c r="AH33" i="80"/>
  <c r="AH32" i="80"/>
  <c r="AH31" i="80"/>
  <c r="AH30" i="80"/>
  <c r="AH29" i="80"/>
  <c r="AH25" i="80"/>
  <c r="AH24" i="80"/>
  <c r="AH23" i="80"/>
  <c r="AH22" i="80"/>
  <c r="AH21" i="80"/>
  <c r="AH20" i="80"/>
  <c r="AH19" i="80"/>
  <c r="AY8" i="80"/>
  <c r="AY9" i="80"/>
  <c r="AY10" i="80"/>
  <c r="AY11" i="80"/>
  <c r="AY12" i="80"/>
  <c r="AY13" i="80"/>
  <c r="AY14" i="80"/>
  <c r="AY7" i="80"/>
  <c r="AI15" i="80"/>
  <c r="AM37" i="80" s="1"/>
  <c r="AZ35" i="81" l="1"/>
  <c r="AZ34" i="81"/>
  <c r="AZ33" i="81"/>
  <c r="AZ32" i="81"/>
  <c r="AY23" i="81"/>
  <c r="AZ31" i="81"/>
  <c r="AZ30" i="81"/>
  <c r="AZ29" i="81"/>
  <c r="AZ28" i="81"/>
  <c r="AY24" i="81"/>
  <c r="AY22" i="81"/>
  <c r="AY21" i="81"/>
  <c r="AY20" i="81"/>
  <c r="AY19" i="81"/>
  <c r="AY18" i="81"/>
  <c r="AI17" i="81"/>
  <c r="AZ36" i="80"/>
  <c r="AZ35" i="80"/>
  <c r="AZ34" i="80"/>
  <c r="AZ33" i="80"/>
  <c r="AZ32" i="80"/>
  <c r="AZ31" i="80"/>
  <c r="AZ30" i="80"/>
  <c r="AZ29" i="80"/>
  <c r="AY24" i="80"/>
  <c r="AY25" i="80"/>
  <c r="AY23" i="80"/>
  <c r="AY22" i="80"/>
  <c r="AY21" i="80"/>
  <c r="AY20" i="80"/>
  <c r="AY19" i="80"/>
  <c r="AI26" i="80"/>
  <c r="AY15" i="80"/>
  <c r="AY15" i="81"/>
  <c r="AY25" i="81" l="1"/>
  <c r="AZ36" i="81"/>
  <c r="AI18" i="80"/>
  <c r="AY26" i="80"/>
  <c r="AZ37" i="80"/>
  <c r="AY17" i="81" l="1"/>
  <c r="AY18" i="80"/>
  <c r="AH35" i="81"/>
  <c r="AH34" i="81"/>
  <c r="AH33" i="81"/>
  <c r="AH32" i="81"/>
  <c r="AH31" i="81"/>
  <c r="AH30" i="81"/>
  <c r="AH28" i="81"/>
  <c r="AH24" i="81"/>
  <c r="AH23" i="81"/>
  <c r="AH22" i="81"/>
  <c r="AH21" i="81"/>
  <c r="AH20" i="81"/>
  <c r="AH19" i="81"/>
  <c r="AH15" i="81"/>
  <c r="AL36" i="81" s="1"/>
  <c r="AH15" i="80"/>
  <c r="AL37" i="80" s="1"/>
  <c r="AH26" i="80" l="1"/>
  <c r="AH25" i="81"/>
  <c r="AG35" i="81"/>
  <c r="AG34" i="81"/>
  <c r="AG33" i="81"/>
  <c r="AG32" i="81"/>
  <c r="AG31" i="81"/>
  <c r="AG30" i="81"/>
  <c r="AG29" i="81"/>
  <c r="AG28" i="81"/>
  <c r="AG24" i="81"/>
  <c r="AG23" i="81"/>
  <c r="AG22" i="81"/>
  <c r="AG21" i="81"/>
  <c r="AG20" i="81"/>
  <c r="AG19" i="81"/>
  <c r="AG18" i="81"/>
  <c r="AG15" i="81"/>
  <c r="AK36" i="81" s="1"/>
  <c r="AG29" i="80"/>
  <c r="AG25" i="80"/>
  <c r="AG24" i="80"/>
  <c r="AG23" i="80"/>
  <c r="AG22" i="80"/>
  <c r="AG21" i="80"/>
  <c r="AG20" i="80"/>
  <c r="AG19" i="80"/>
  <c r="AH17" i="81" l="1"/>
  <c r="AH18" i="80"/>
  <c r="AG25" i="81"/>
  <c r="AG17" i="81" l="1"/>
  <c r="AG36" i="80"/>
  <c r="AG35" i="80"/>
  <c r="AG34" i="80"/>
  <c r="AG33" i="80"/>
  <c r="AG32" i="80"/>
  <c r="AG31" i="80"/>
  <c r="AG30" i="80"/>
  <c r="AG15" i="80"/>
  <c r="AG26" i="80" l="1"/>
  <c r="AK37" i="80"/>
  <c r="AG18" i="80" l="1"/>
  <c r="A41" i="80"/>
  <c r="AF32" i="81" l="1"/>
  <c r="AF31" i="81"/>
  <c r="AE35" i="81"/>
  <c r="AF35" i="81"/>
  <c r="AE34" i="81"/>
  <c r="AF34" i="81"/>
  <c r="AE33" i="81"/>
  <c r="AF33" i="81"/>
  <c r="AE32" i="81"/>
  <c r="AE31" i="81"/>
  <c r="AE30" i="81"/>
  <c r="AF30" i="81"/>
  <c r="AE29" i="81"/>
  <c r="AF29" i="81"/>
  <c r="AE28" i="81"/>
  <c r="AF28" i="81"/>
  <c r="AE24" i="81"/>
  <c r="AF24" i="81"/>
  <c r="AE23" i="81"/>
  <c r="AF23" i="81"/>
  <c r="AE22" i="81"/>
  <c r="AF22" i="81"/>
  <c r="AE21" i="81"/>
  <c r="AF21" i="81"/>
  <c r="AE20" i="81"/>
  <c r="AF20" i="81"/>
  <c r="AE19" i="81"/>
  <c r="AF19" i="81"/>
  <c r="AE18" i="81"/>
  <c r="AF18" i="81"/>
  <c r="AE15" i="81"/>
  <c r="AI36" i="81" s="1"/>
  <c r="AF15" i="81"/>
  <c r="AE36" i="80"/>
  <c r="AF36" i="80"/>
  <c r="AE35" i="80"/>
  <c r="AF35" i="80"/>
  <c r="AE34" i="80"/>
  <c r="AF34" i="80"/>
  <c r="AE33" i="80"/>
  <c r="AF33" i="80"/>
  <c r="AE32" i="80"/>
  <c r="AF32" i="80"/>
  <c r="AE31" i="80"/>
  <c r="AF31" i="80"/>
  <c r="AE30" i="80"/>
  <c r="AF30" i="80"/>
  <c r="AF29" i="80"/>
  <c r="AE25" i="80"/>
  <c r="AF25" i="80"/>
  <c r="AE24" i="80"/>
  <c r="AF24" i="80"/>
  <c r="AE23" i="80"/>
  <c r="AF23" i="80"/>
  <c r="AE22" i="80"/>
  <c r="AF22" i="80"/>
  <c r="AE21" i="80"/>
  <c r="AF21" i="80"/>
  <c r="AE20" i="80"/>
  <c r="AF20" i="80"/>
  <c r="AF19" i="80"/>
  <c r="AF15" i="80"/>
  <c r="AF25" i="81" l="1"/>
  <c r="AJ36" i="81"/>
  <c r="AF26" i="80"/>
  <c r="AJ37" i="80"/>
  <c r="AE25" i="81"/>
  <c r="AX9" i="80"/>
  <c r="AY31" i="80" s="1"/>
  <c r="AX7" i="80"/>
  <c r="AY29" i="80" s="1"/>
  <c r="AF17" i="81" l="1"/>
  <c r="AF18" i="80"/>
  <c r="AX20" i="80"/>
  <c r="AX9" i="81"/>
  <c r="AY30" i="81" s="1"/>
  <c r="AX10" i="81"/>
  <c r="AY31" i="81" s="1"/>
  <c r="AX11" i="81"/>
  <c r="AY32" i="81" s="1"/>
  <c r="AX12" i="81"/>
  <c r="AY33" i="81" s="1"/>
  <c r="AX13" i="81"/>
  <c r="AY34" i="81" s="1"/>
  <c r="AX14" i="81"/>
  <c r="AY35" i="81" s="1"/>
  <c r="AX8" i="81"/>
  <c r="AY29" i="81" s="1"/>
  <c r="AX7" i="81"/>
  <c r="AY28" i="81" s="1"/>
  <c r="AW9" i="81"/>
  <c r="AW10" i="81"/>
  <c r="AW11" i="81"/>
  <c r="AW12" i="81"/>
  <c r="AW13" i="81"/>
  <c r="AW14" i="81"/>
  <c r="AW8" i="81"/>
  <c r="AW7" i="81"/>
  <c r="AV9" i="81"/>
  <c r="AV10" i="81"/>
  <c r="AV11" i="81"/>
  <c r="AV12" i="81"/>
  <c r="AV13" i="81"/>
  <c r="AV14" i="81"/>
  <c r="AV8" i="81"/>
  <c r="AV7" i="81"/>
  <c r="AU9" i="81"/>
  <c r="AU10" i="81"/>
  <c r="AU11" i="81"/>
  <c r="AU12" i="81"/>
  <c r="AU13" i="81"/>
  <c r="AU14" i="81"/>
  <c r="AU8" i="81"/>
  <c r="AU7" i="81"/>
  <c r="AT9" i="81"/>
  <c r="AT10" i="81"/>
  <c r="AT11" i="81"/>
  <c r="AT12" i="81"/>
  <c r="AT13" i="81"/>
  <c r="AT14" i="81"/>
  <c r="AT8" i="81"/>
  <c r="AT7" i="81"/>
  <c r="AS9" i="81"/>
  <c r="AS10" i="81"/>
  <c r="AS11" i="81"/>
  <c r="AS12" i="81"/>
  <c r="AS13" i="81"/>
  <c r="AS14" i="81"/>
  <c r="AS8" i="81"/>
  <c r="AS7" i="81"/>
  <c r="AR9" i="81"/>
  <c r="AR30" i="81" s="1"/>
  <c r="AR10" i="81"/>
  <c r="AR31" i="81" s="1"/>
  <c r="AR11" i="81"/>
  <c r="AR32" i="81" s="1"/>
  <c r="AR12" i="81"/>
  <c r="AR33" i="81" s="1"/>
  <c r="AR13" i="81"/>
  <c r="AR34" i="81" s="1"/>
  <c r="AR14" i="81"/>
  <c r="AR35" i="81" s="1"/>
  <c r="AR8" i="81"/>
  <c r="AR29" i="81" s="1"/>
  <c r="AR7" i="81"/>
  <c r="AR28" i="81" s="1"/>
  <c r="AE29" i="80"/>
  <c r="AE19" i="80"/>
  <c r="AX10" i="80"/>
  <c r="AY32" i="80" s="1"/>
  <c r="AX11" i="80"/>
  <c r="AY33" i="80" s="1"/>
  <c r="AX12" i="80"/>
  <c r="AY34" i="80" s="1"/>
  <c r="AX13" i="80"/>
  <c r="AY35" i="80" s="1"/>
  <c r="AX14" i="80"/>
  <c r="AY36" i="80" s="1"/>
  <c r="AX8" i="80"/>
  <c r="AY30" i="80" s="1"/>
  <c r="AE15" i="80"/>
  <c r="AI37" i="80" s="1"/>
  <c r="AW9" i="80"/>
  <c r="AX31" i="80" s="1"/>
  <c r="AW10" i="80"/>
  <c r="AW11" i="80"/>
  <c r="AW12" i="80"/>
  <c r="AW13" i="80"/>
  <c r="AW14" i="80"/>
  <c r="AW8" i="80"/>
  <c r="AW7" i="80"/>
  <c r="AX29" i="80" s="1"/>
  <c r="AV9" i="80"/>
  <c r="AV10" i="80"/>
  <c r="AV11" i="80"/>
  <c r="AV12" i="80"/>
  <c r="AV13" i="80"/>
  <c r="AV14" i="80"/>
  <c r="AV8" i="80"/>
  <c r="AV7" i="80"/>
  <c r="AU9" i="80"/>
  <c r="AU10" i="80"/>
  <c r="AU11" i="80"/>
  <c r="AU12" i="80"/>
  <c r="AU13" i="80"/>
  <c r="AU14" i="80"/>
  <c r="AU8" i="80"/>
  <c r="AU7" i="80"/>
  <c r="AT9" i="80"/>
  <c r="AT10" i="80"/>
  <c r="AT11" i="80"/>
  <c r="AT12" i="80"/>
  <c r="AT13" i="80"/>
  <c r="AT14" i="80"/>
  <c r="AT8" i="80"/>
  <c r="AT7" i="80"/>
  <c r="AS9" i="80"/>
  <c r="AS10" i="80"/>
  <c r="AS11" i="80"/>
  <c r="AS12" i="80"/>
  <c r="AS13" i="80"/>
  <c r="AS14" i="80"/>
  <c r="AS8" i="80"/>
  <c r="AS7" i="80"/>
  <c r="AR9" i="80"/>
  <c r="AR10" i="80"/>
  <c r="AR11" i="80"/>
  <c r="AR12" i="80"/>
  <c r="AR13" i="80"/>
  <c r="AR14" i="80"/>
  <c r="AR8" i="80"/>
  <c r="AR7" i="80"/>
  <c r="AR21" i="81" l="1"/>
  <c r="AW19" i="80"/>
  <c r="AX29" i="81"/>
  <c r="AX31" i="81"/>
  <c r="AX35" i="81"/>
  <c r="AX34" i="81"/>
  <c r="AX30" i="81"/>
  <c r="AX33" i="81"/>
  <c r="AX32" i="81"/>
  <c r="AX34" i="80"/>
  <c r="AX23" i="80"/>
  <c r="AX30" i="80"/>
  <c r="AX19" i="80"/>
  <c r="AX22" i="80"/>
  <c r="AX33" i="80"/>
  <c r="AX36" i="80"/>
  <c r="AX25" i="80"/>
  <c r="AX32" i="80"/>
  <c r="AX21" i="80"/>
  <c r="AX35" i="80"/>
  <c r="AX24" i="80"/>
  <c r="AX23" i="81"/>
  <c r="AX21" i="81"/>
  <c r="AX19" i="81"/>
  <c r="AX28" i="81"/>
  <c r="AX24" i="81"/>
  <c r="AX22" i="81"/>
  <c r="AX20" i="81"/>
  <c r="AX18" i="81"/>
  <c r="AS35" i="80"/>
  <c r="AT35" i="80"/>
  <c r="AE26" i="80"/>
  <c r="AE18" i="80" s="1"/>
  <c r="AE17" i="81"/>
  <c r="AD30" i="81" l="1"/>
  <c r="AD35" i="81"/>
  <c r="AD34" i="81"/>
  <c r="AD33" i="81"/>
  <c r="AD32" i="81"/>
  <c r="AD31" i="81"/>
  <c r="AD29" i="81"/>
  <c r="AD28" i="81"/>
  <c r="AD24" i="81"/>
  <c r="AD23" i="81"/>
  <c r="AD22" i="81"/>
  <c r="AD21" i="81"/>
  <c r="AD20" i="81"/>
  <c r="AD19" i="81"/>
  <c r="AD18" i="81"/>
  <c r="AD36" i="80" l="1"/>
  <c r="AD35" i="80"/>
  <c r="AD34" i="80"/>
  <c r="AD33" i="80"/>
  <c r="AD32" i="80"/>
  <c r="AD31" i="80"/>
  <c r="AD30" i="80"/>
  <c r="AD29" i="80"/>
  <c r="AD25" i="80"/>
  <c r="AD24" i="80"/>
  <c r="AD23" i="80"/>
  <c r="AD22" i="80"/>
  <c r="AD21" i="80"/>
  <c r="AD20" i="80"/>
  <c r="AD19" i="80"/>
  <c r="AC19" i="80"/>
  <c r="AC20" i="80"/>
  <c r="AC21" i="80"/>
  <c r="AC22" i="80"/>
  <c r="AC23" i="80"/>
  <c r="AC24" i="80"/>
  <c r="AC25" i="80"/>
  <c r="AD15" i="81" l="1"/>
  <c r="AH36" i="81" l="1"/>
  <c r="AD25" i="81"/>
  <c r="AD17" i="81" s="1"/>
  <c r="AD15" i="80"/>
  <c r="AH37" i="80" s="1"/>
  <c r="T15" i="80"/>
  <c r="U15" i="80"/>
  <c r="AD26" i="80" l="1"/>
  <c r="AD18" i="80" s="1"/>
  <c r="A1" i="80" l="1"/>
  <c r="Q15" i="81" l="1"/>
  <c r="R15" i="81"/>
  <c r="A40" i="81" l="1"/>
  <c r="A39" i="8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40" i="80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AC35" i="81"/>
  <c r="AB35" i="81"/>
  <c r="AA35" i="81"/>
  <c r="Z35" i="81"/>
  <c r="Y35" i="81"/>
  <c r="X35" i="81"/>
  <c r="W35" i="81"/>
  <c r="V35" i="81"/>
  <c r="T35" i="81"/>
  <c r="S35" i="81"/>
  <c r="R35" i="81"/>
  <c r="Q35" i="81"/>
  <c r="P35" i="81"/>
  <c r="O35" i="81"/>
  <c r="N35" i="81"/>
  <c r="M35" i="81"/>
  <c r="L35" i="81"/>
  <c r="K35" i="81"/>
  <c r="J35" i="81"/>
  <c r="I35" i="81"/>
  <c r="H35" i="81"/>
  <c r="AC34" i="81"/>
  <c r="AB34" i="81"/>
  <c r="AA34" i="81"/>
  <c r="Z34" i="81"/>
  <c r="Y34" i="81"/>
  <c r="X34" i="81"/>
  <c r="W34" i="81"/>
  <c r="V34" i="81"/>
  <c r="U34" i="81"/>
  <c r="T34" i="81"/>
  <c r="S34" i="81"/>
  <c r="R34" i="81"/>
  <c r="Q34" i="81"/>
  <c r="P34" i="81"/>
  <c r="O34" i="81"/>
  <c r="N34" i="81"/>
  <c r="M34" i="81"/>
  <c r="L34" i="81"/>
  <c r="K34" i="81"/>
  <c r="J34" i="81"/>
  <c r="I34" i="81"/>
  <c r="H34" i="81"/>
  <c r="AC33" i="81"/>
  <c r="AB33" i="81"/>
  <c r="AA33" i="81"/>
  <c r="Z33" i="81"/>
  <c r="Y33" i="81"/>
  <c r="X33" i="81"/>
  <c r="W33" i="81"/>
  <c r="V33" i="81"/>
  <c r="U33" i="81"/>
  <c r="T33" i="81"/>
  <c r="S33" i="81"/>
  <c r="R33" i="81"/>
  <c r="Q33" i="81"/>
  <c r="P33" i="81"/>
  <c r="O33" i="81"/>
  <c r="N33" i="81"/>
  <c r="M33" i="81"/>
  <c r="L33" i="81"/>
  <c r="K33" i="81"/>
  <c r="J33" i="81"/>
  <c r="I33" i="81"/>
  <c r="H33" i="81"/>
  <c r="AC32" i="81"/>
  <c r="AB32" i="81"/>
  <c r="AA32" i="81"/>
  <c r="Z32" i="81"/>
  <c r="Y32" i="81"/>
  <c r="X32" i="81"/>
  <c r="W32" i="81"/>
  <c r="V32" i="81"/>
  <c r="U32" i="81"/>
  <c r="T32" i="81"/>
  <c r="S32" i="81"/>
  <c r="R32" i="81"/>
  <c r="Q32" i="81"/>
  <c r="P32" i="81"/>
  <c r="O32" i="81"/>
  <c r="N32" i="81"/>
  <c r="M32" i="81"/>
  <c r="L32" i="81"/>
  <c r="K32" i="81"/>
  <c r="J32" i="81"/>
  <c r="I32" i="81"/>
  <c r="H32" i="81"/>
  <c r="AC31" i="81"/>
  <c r="AB31" i="81"/>
  <c r="AA31" i="81"/>
  <c r="Z31" i="81"/>
  <c r="Y31" i="81"/>
  <c r="X31" i="81"/>
  <c r="W31" i="81"/>
  <c r="V31" i="81"/>
  <c r="U31" i="81"/>
  <c r="T31" i="81"/>
  <c r="S31" i="81"/>
  <c r="R31" i="81"/>
  <c r="Q31" i="81"/>
  <c r="P31" i="81"/>
  <c r="O31" i="81"/>
  <c r="N31" i="81"/>
  <c r="M31" i="81"/>
  <c r="L31" i="81"/>
  <c r="K31" i="81"/>
  <c r="J31" i="81"/>
  <c r="I31" i="81"/>
  <c r="H31" i="81"/>
  <c r="AC30" i="81"/>
  <c r="AB30" i="81"/>
  <c r="AA30" i="81"/>
  <c r="Z30" i="81"/>
  <c r="Y30" i="81"/>
  <c r="X30" i="81"/>
  <c r="W30" i="81"/>
  <c r="V30" i="81"/>
  <c r="U30" i="81"/>
  <c r="T30" i="81"/>
  <c r="S30" i="81"/>
  <c r="R30" i="81"/>
  <c r="Q30" i="81"/>
  <c r="P30" i="81"/>
  <c r="O30" i="81"/>
  <c r="N30" i="81"/>
  <c r="M30" i="81"/>
  <c r="L30" i="81"/>
  <c r="K30" i="81"/>
  <c r="J30" i="81"/>
  <c r="I30" i="81"/>
  <c r="H30" i="81"/>
  <c r="AC29" i="81"/>
  <c r="AB29" i="81"/>
  <c r="AA29" i="81"/>
  <c r="Z29" i="81"/>
  <c r="Y29" i="81"/>
  <c r="X29" i="81"/>
  <c r="W29" i="81"/>
  <c r="V29" i="81"/>
  <c r="U29" i="81"/>
  <c r="T29" i="81"/>
  <c r="S29" i="81"/>
  <c r="R29" i="81"/>
  <c r="Q29" i="81"/>
  <c r="P29" i="81"/>
  <c r="O29" i="81"/>
  <c r="N29" i="81"/>
  <c r="M29" i="81"/>
  <c r="L29" i="81"/>
  <c r="K29" i="81"/>
  <c r="J29" i="81"/>
  <c r="I29" i="81"/>
  <c r="AC28" i="81"/>
  <c r="AB28" i="81"/>
  <c r="AA28" i="81"/>
  <c r="Z28" i="81"/>
  <c r="Y28" i="81"/>
  <c r="X28" i="81"/>
  <c r="W28" i="81"/>
  <c r="V28" i="81"/>
  <c r="U28" i="81"/>
  <c r="T28" i="81"/>
  <c r="S28" i="81"/>
  <c r="R28" i="81"/>
  <c r="Q28" i="81"/>
  <c r="P28" i="81"/>
  <c r="O28" i="81"/>
  <c r="N28" i="81"/>
  <c r="M28" i="81"/>
  <c r="L28" i="81"/>
  <c r="AC24" i="81"/>
  <c r="AB24" i="81"/>
  <c r="AA24" i="81"/>
  <c r="Z24" i="81"/>
  <c r="Y24" i="81"/>
  <c r="X24" i="81"/>
  <c r="W24" i="81"/>
  <c r="V24" i="81"/>
  <c r="U24" i="81"/>
  <c r="T24" i="81"/>
  <c r="S24" i="81"/>
  <c r="R24" i="81"/>
  <c r="Q24" i="81"/>
  <c r="P24" i="81"/>
  <c r="O24" i="81"/>
  <c r="N24" i="81"/>
  <c r="M24" i="81"/>
  <c r="L24" i="81"/>
  <c r="K24" i="81"/>
  <c r="J24" i="81"/>
  <c r="I24" i="81"/>
  <c r="H24" i="81"/>
  <c r="G24" i="81"/>
  <c r="F24" i="81"/>
  <c r="E24" i="81"/>
  <c r="D24" i="81"/>
  <c r="AC23" i="81"/>
  <c r="AB23" i="81"/>
  <c r="AA23" i="81"/>
  <c r="Z23" i="81"/>
  <c r="Y23" i="81"/>
  <c r="X23" i="81"/>
  <c r="W23" i="81"/>
  <c r="V23" i="81"/>
  <c r="U23" i="81"/>
  <c r="T23" i="81"/>
  <c r="S23" i="81"/>
  <c r="R23" i="81"/>
  <c r="Q23" i="81"/>
  <c r="P23" i="81"/>
  <c r="O23" i="81"/>
  <c r="N23" i="81"/>
  <c r="M23" i="81"/>
  <c r="L23" i="81"/>
  <c r="K23" i="81"/>
  <c r="J23" i="81"/>
  <c r="I23" i="81"/>
  <c r="H23" i="81"/>
  <c r="G23" i="81"/>
  <c r="F23" i="81"/>
  <c r="E23" i="81"/>
  <c r="D23" i="81"/>
  <c r="AC22" i="81"/>
  <c r="AB22" i="81"/>
  <c r="AA22" i="81"/>
  <c r="Z22" i="81"/>
  <c r="Y22" i="81"/>
  <c r="X22" i="81"/>
  <c r="W22" i="81"/>
  <c r="V22" i="81"/>
  <c r="U22" i="81"/>
  <c r="T22" i="81"/>
  <c r="S22" i="81"/>
  <c r="R22" i="81"/>
  <c r="Q22" i="81"/>
  <c r="P22" i="81"/>
  <c r="O22" i="81"/>
  <c r="N22" i="81"/>
  <c r="M22" i="81"/>
  <c r="L22" i="81"/>
  <c r="K22" i="81"/>
  <c r="J22" i="81"/>
  <c r="I22" i="81"/>
  <c r="H22" i="81"/>
  <c r="G22" i="81"/>
  <c r="F22" i="81"/>
  <c r="E22" i="81"/>
  <c r="AC21" i="81"/>
  <c r="AB21" i="81"/>
  <c r="AA21" i="81"/>
  <c r="Z21" i="81"/>
  <c r="Y21" i="81"/>
  <c r="X21" i="81"/>
  <c r="W21" i="81"/>
  <c r="V21" i="81"/>
  <c r="U21" i="81"/>
  <c r="T21" i="81"/>
  <c r="S21" i="81"/>
  <c r="R21" i="81"/>
  <c r="Q21" i="81"/>
  <c r="P21" i="81"/>
  <c r="O21" i="81"/>
  <c r="N21" i="81"/>
  <c r="M21" i="81"/>
  <c r="L21" i="81"/>
  <c r="K21" i="81"/>
  <c r="J21" i="81"/>
  <c r="I21" i="81"/>
  <c r="H21" i="81"/>
  <c r="G21" i="81"/>
  <c r="F21" i="81"/>
  <c r="E21" i="81"/>
  <c r="AC20" i="81"/>
  <c r="AB20" i="81"/>
  <c r="AA20" i="81"/>
  <c r="Z20" i="81"/>
  <c r="Y20" i="81"/>
  <c r="X20" i="81"/>
  <c r="W20" i="81"/>
  <c r="V20" i="81"/>
  <c r="U20" i="81"/>
  <c r="T20" i="81"/>
  <c r="S20" i="81"/>
  <c r="R20" i="81"/>
  <c r="Q20" i="81"/>
  <c r="P20" i="81"/>
  <c r="O20" i="81"/>
  <c r="N20" i="81"/>
  <c r="M20" i="81"/>
  <c r="L20" i="81"/>
  <c r="K20" i="81"/>
  <c r="J20" i="81"/>
  <c r="I20" i="81"/>
  <c r="H20" i="81"/>
  <c r="G20" i="81"/>
  <c r="F20" i="81"/>
  <c r="E20" i="81"/>
  <c r="D20" i="81"/>
  <c r="AC19" i="81"/>
  <c r="AB19" i="81"/>
  <c r="AA19" i="81"/>
  <c r="Z19" i="81"/>
  <c r="Y19" i="81"/>
  <c r="X19" i="81"/>
  <c r="W19" i="81"/>
  <c r="V19" i="81"/>
  <c r="U19" i="81"/>
  <c r="T19" i="81"/>
  <c r="S19" i="81"/>
  <c r="R19" i="81"/>
  <c r="Q19" i="81"/>
  <c r="P19" i="81"/>
  <c r="O19" i="81"/>
  <c r="N19" i="81"/>
  <c r="M19" i="81"/>
  <c r="L19" i="81"/>
  <c r="K19" i="81"/>
  <c r="J19" i="81"/>
  <c r="I19" i="81"/>
  <c r="H19" i="81"/>
  <c r="G19" i="81"/>
  <c r="F19" i="81"/>
  <c r="E19" i="81"/>
  <c r="D19" i="81"/>
  <c r="AC18" i="81"/>
  <c r="AB18" i="81"/>
  <c r="AA18" i="81"/>
  <c r="Z18" i="81"/>
  <c r="Y18" i="81"/>
  <c r="X18" i="81"/>
  <c r="W18" i="81"/>
  <c r="V18" i="81"/>
  <c r="U18" i="81"/>
  <c r="T18" i="81"/>
  <c r="S18" i="81"/>
  <c r="R18" i="81"/>
  <c r="Q18" i="81"/>
  <c r="P18" i="81"/>
  <c r="O18" i="81"/>
  <c r="N18" i="81"/>
  <c r="M18" i="81"/>
  <c r="L18" i="81"/>
  <c r="K18" i="81"/>
  <c r="J18" i="81"/>
  <c r="I18" i="81"/>
  <c r="H18" i="81"/>
  <c r="G18" i="81"/>
  <c r="F18" i="81"/>
  <c r="E18" i="81"/>
  <c r="D18" i="81"/>
  <c r="AC15" i="81"/>
  <c r="AB15" i="81"/>
  <c r="AA15" i="81"/>
  <c r="Z15" i="81"/>
  <c r="Y15" i="81"/>
  <c r="X15" i="81"/>
  <c r="W15" i="81"/>
  <c r="V15" i="81"/>
  <c r="U15" i="81"/>
  <c r="T15" i="81"/>
  <c r="S15" i="81"/>
  <c r="R25" i="81"/>
  <c r="Q25" i="81"/>
  <c r="P15" i="81"/>
  <c r="O15" i="81"/>
  <c r="N15" i="81"/>
  <c r="M15" i="81"/>
  <c r="L15" i="81"/>
  <c r="K15" i="81"/>
  <c r="J15" i="81"/>
  <c r="I15" i="81"/>
  <c r="H15" i="81"/>
  <c r="G15" i="81"/>
  <c r="F15" i="81"/>
  <c r="E15" i="81"/>
  <c r="D15" i="81"/>
  <c r="AC36" i="80"/>
  <c r="AB36" i="80"/>
  <c r="AA36" i="80"/>
  <c r="Z36" i="80"/>
  <c r="Y36" i="80"/>
  <c r="X36" i="80"/>
  <c r="W36" i="80"/>
  <c r="V36" i="80"/>
  <c r="U36" i="80"/>
  <c r="T36" i="80"/>
  <c r="S36" i="80"/>
  <c r="R36" i="80"/>
  <c r="Q36" i="80"/>
  <c r="P36" i="80"/>
  <c r="O36" i="80"/>
  <c r="N36" i="80"/>
  <c r="M36" i="80"/>
  <c r="L36" i="80"/>
  <c r="K36" i="80"/>
  <c r="J36" i="80"/>
  <c r="I36" i="80"/>
  <c r="H36" i="80"/>
  <c r="AC35" i="80"/>
  <c r="AB35" i="80"/>
  <c r="AA35" i="80"/>
  <c r="Z35" i="80"/>
  <c r="Y35" i="80"/>
  <c r="X35" i="80"/>
  <c r="W35" i="80"/>
  <c r="V35" i="80"/>
  <c r="U35" i="80"/>
  <c r="T35" i="80"/>
  <c r="S35" i="80"/>
  <c r="R35" i="80"/>
  <c r="Q35" i="80"/>
  <c r="P35" i="80"/>
  <c r="O35" i="80"/>
  <c r="N35" i="80"/>
  <c r="M35" i="80"/>
  <c r="L35" i="80"/>
  <c r="K35" i="80"/>
  <c r="J35" i="80"/>
  <c r="I35" i="80"/>
  <c r="H35" i="80"/>
  <c r="AC34" i="80"/>
  <c r="AB34" i="80"/>
  <c r="AA34" i="80"/>
  <c r="Z34" i="80"/>
  <c r="Y34" i="80"/>
  <c r="X34" i="80"/>
  <c r="W34" i="80"/>
  <c r="V34" i="80"/>
  <c r="U34" i="80"/>
  <c r="T34" i="80"/>
  <c r="S34" i="80"/>
  <c r="R34" i="80"/>
  <c r="Q34" i="80"/>
  <c r="P34" i="80"/>
  <c r="O34" i="80"/>
  <c r="N34" i="80"/>
  <c r="M34" i="80"/>
  <c r="L34" i="80"/>
  <c r="K34" i="80"/>
  <c r="J34" i="80"/>
  <c r="I34" i="80"/>
  <c r="H34" i="80"/>
  <c r="AC33" i="80"/>
  <c r="AB33" i="80"/>
  <c r="AA33" i="80"/>
  <c r="Z33" i="80"/>
  <c r="Y33" i="80"/>
  <c r="X33" i="80"/>
  <c r="W33" i="80"/>
  <c r="V33" i="80"/>
  <c r="U33" i="80"/>
  <c r="T33" i="80"/>
  <c r="S33" i="80"/>
  <c r="R33" i="80"/>
  <c r="Q33" i="80"/>
  <c r="P33" i="80"/>
  <c r="O33" i="80"/>
  <c r="N33" i="80"/>
  <c r="M33" i="80"/>
  <c r="L33" i="80"/>
  <c r="K33" i="80"/>
  <c r="J33" i="80"/>
  <c r="I33" i="80"/>
  <c r="H33" i="80"/>
  <c r="AC32" i="80"/>
  <c r="AB32" i="80"/>
  <c r="AA32" i="80"/>
  <c r="Z32" i="80"/>
  <c r="Y32" i="80"/>
  <c r="X32" i="80"/>
  <c r="W32" i="80"/>
  <c r="V32" i="80"/>
  <c r="U32" i="80"/>
  <c r="T32" i="80"/>
  <c r="S32" i="80"/>
  <c r="R32" i="80"/>
  <c r="Q32" i="80"/>
  <c r="P32" i="80"/>
  <c r="O32" i="80"/>
  <c r="N32" i="80"/>
  <c r="M32" i="80"/>
  <c r="L32" i="80"/>
  <c r="K32" i="80"/>
  <c r="J32" i="80"/>
  <c r="I32" i="80"/>
  <c r="H32" i="80"/>
  <c r="AC31" i="80"/>
  <c r="AB31" i="80"/>
  <c r="AA31" i="80"/>
  <c r="Z31" i="80"/>
  <c r="Y31" i="80"/>
  <c r="X31" i="80"/>
  <c r="W31" i="80"/>
  <c r="V31" i="80"/>
  <c r="U31" i="80"/>
  <c r="T31" i="80"/>
  <c r="S31" i="80"/>
  <c r="R31" i="80"/>
  <c r="Q31" i="80"/>
  <c r="P31" i="80"/>
  <c r="O31" i="80"/>
  <c r="N31" i="80"/>
  <c r="M31" i="80"/>
  <c r="L31" i="80"/>
  <c r="K31" i="80"/>
  <c r="J31" i="80"/>
  <c r="I31" i="80"/>
  <c r="H31" i="80"/>
  <c r="AC30" i="80"/>
  <c r="AB30" i="80"/>
  <c r="AA30" i="80"/>
  <c r="Z30" i="80"/>
  <c r="Y30" i="80"/>
  <c r="X30" i="80"/>
  <c r="W30" i="80"/>
  <c r="V30" i="80"/>
  <c r="U30" i="80"/>
  <c r="T30" i="80"/>
  <c r="S30" i="80"/>
  <c r="R30" i="80"/>
  <c r="Q30" i="80"/>
  <c r="P30" i="80"/>
  <c r="O30" i="80"/>
  <c r="N30" i="80"/>
  <c r="M30" i="80"/>
  <c r="L30" i="80"/>
  <c r="K30" i="80"/>
  <c r="J30" i="80"/>
  <c r="I30" i="80"/>
  <c r="H30" i="80"/>
  <c r="AC29" i="80"/>
  <c r="AB29" i="80"/>
  <c r="AA29" i="80"/>
  <c r="Z29" i="80"/>
  <c r="Y29" i="80"/>
  <c r="X29" i="80"/>
  <c r="W29" i="80"/>
  <c r="V29" i="80"/>
  <c r="U29" i="80"/>
  <c r="T29" i="80"/>
  <c r="S29" i="80"/>
  <c r="R29" i="80"/>
  <c r="Q29" i="80"/>
  <c r="P29" i="80"/>
  <c r="O29" i="80"/>
  <c r="N29" i="80"/>
  <c r="M29" i="80"/>
  <c r="L29" i="80"/>
  <c r="K29" i="80"/>
  <c r="J29" i="80"/>
  <c r="I29" i="80"/>
  <c r="H29" i="80"/>
  <c r="AB25" i="80"/>
  <c r="AA25" i="80"/>
  <c r="Z25" i="80"/>
  <c r="Y25" i="80"/>
  <c r="X25" i="80"/>
  <c r="W25" i="80"/>
  <c r="V25" i="80"/>
  <c r="U25" i="80"/>
  <c r="T25" i="80"/>
  <c r="S25" i="80"/>
  <c r="R25" i="80"/>
  <c r="Q25" i="80"/>
  <c r="P25" i="80"/>
  <c r="O25" i="80"/>
  <c r="N25" i="80"/>
  <c r="M25" i="80"/>
  <c r="L25" i="80"/>
  <c r="K25" i="80"/>
  <c r="J25" i="80"/>
  <c r="I25" i="80"/>
  <c r="H25" i="80"/>
  <c r="G25" i="80"/>
  <c r="F25" i="80"/>
  <c r="E25" i="80"/>
  <c r="D25" i="80"/>
  <c r="AB24" i="80"/>
  <c r="AA24" i="80"/>
  <c r="Z24" i="80"/>
  <c r="Y24" i="80"/>
  <c r="X24" i="80"/>
  <c r="W24" i="80"/>
  <c r="V24" i="80"/>
  <c r="U24" i="80"/>
  <c r="T24" i="80"/>
  <c r="S24" i="80"/>
  <c r="R24" i="80"/>
  <c r="Q24" i="80"/>
  <c r="P24" i="80"/>
  <c r="O24" i="80"/>
  <c r="N24" i="80"/>
  <c r="M24" i="80"/>
  <c r="L24" i="80"/>
  <c r="K24" i="80"/>
  <c r="J24" i="80"/>
  <c r="I24" i="80"/>
  <c r="H24" i="80"/>
  <c r="G24" i="80"/>
  <c r="F24" i="80"/>
  <c r="E24" i="80"/>
  <c r="D24" i="80"/>
  <c r="AB23" i="80"/>
  <c r="AA23" i="80"/>
  <c r="Z23" i="80"/>
  <c r="Y23" i="80"/>
  <c r="X23" i="80"/>
  <c r="W23" i="80"/>
  <c r="V23" i="80"/>
  <c r="U23" i="80"/>
  <c r="T23" i="80"/>
  <c r="S23" i="80"/>
  <c r="R23" i="80"/>
  <c r="Q23" i="80"/>
  <c r="P23" i="80"/>
  <c r="O23" i="80"/>
  <c r="N23" i="80"/>
  <c r="M23" i="80"/>
  <c r="L23" i="80"/>
  <c r="K23" i="80"/>
  <c r="J23" i="80"/>
  <c r="I23" i="80"/>
  <c r="H23" i="80"/>
  <c r="G23" i="80"/>
  <c r="F23" i="80"/>
  <c r="E23" i="80"/>
  <c r="D23" i="80"/>
  <c r="AB22" i="80"/>
  <c r="AA22" i="80"/>
  <c r="Z22" i="80"/>
  <c r="Y22" i="80"/>
  <c r="X22" i="80"/>
  <c r="W22" i="80"/>
  <c r="V22" i="80"/>
  <c r="U22" i="80"/>
  <c r="T22" i="80"/>
  <c r="S22" i="80"/>
  <c r="R22" i="80"/>
  <c r="Q22" i="80"/>
  <c r="P22" i="80"/>
  <c r="O22" i="80"/>
  <c r="N22" i="80"/>
  <c r="M22" i="80"/>
  <c r="L22" i="80"/>
  <c r="K22" i="80"/>
  <c r="J22" i="80"/>
  <c r="I22" i="80"/>
  <c r="H22" i="80"/>
  <c r="G22" i="80"/>
  <c r="F22" i="80"/>
  <c r="E22" i="80"/>
  <c r="D22" i="80"/>
  <c r="AB21" i="80"/>
  <c r="AA21" i="80"/>
  <c r="Z21" i="80"/>
  <c r="Y21" i="80"/>
  <c r="X21" i="80"/>
  <c r="W21" i="80"/>
  <c r="V21" i="80"/>
  <c r="U21" i="80"/>
  <c r="T21" i="80"/>
  <c r="S21" i="80"/>
  <c r="R21" i="80"/>
  <c r="Q21" i="80"/>
  <c r="P21" i="80"/>
  <c r="O21" i="80"/>
  <c r="N21" i="80"/>
  <c r="M21" i="80"/>
  <c r="L21" i="80"/>
  <c r="K21" i="80"/>
  <c r="J21" i="80"/>
  <c r="I21" i="80"/>
  <c r="H21" i="80"/>
  <c r="G21" i="80"/>
  <c r="F21" i="80"/>
  <c r="E21" i="80"/>
  <c r="D21" i="80"/>
  <c r="AB20" i="80"/>
  <c r="AA20" i="80"/>
  <c r="Z20" i="80"/>
  <c r="Y20" i="80"/>
  <c r="X20" i="80"/>
  <c r="W20" i="80"/>
  <c r="V20" i="80"/>
  <c r="U20" i="80"/>
  <c r="T20" i="80"/>
  <c r="S20" i="80"/>
  <c r="R20" i="80"/>
  <c r="Q20" i="80"/>
  <c r="P20" i="80"/>
  <c r="O20" i="80"/>
  <c r="N20" i="80"/>
  <c r="M20" i="80"/>
  <c r="L20" i="80"/>
  <c r="K20" i="80"/>
  <c r="J20" i="80"/>
  <c r="I20" i="80"/>
  <c r="H20" i="80"/>
  <c r="G20" i="80"/>
  <c r="F20" i="80"/>
  <c r="E20" i="80"/>
  <c r="D20" i="80"/>
  <c r="AB19" i="80"/>
  <c r="AA19" i="80"/>
  <c r="Z19" i="80"/>
  <c r="Y19" i="80"/>
  <c r="X19" i="80"/>
  <c r="W19" i="80"/>
  <c r="V19" i="80"/>
  <c r="U19" i="80"/>
  <c r="T19" i="80"/>
  <c r="S19" i="80"/>
  <c r="R19" i="80"/>
  <c r="Q19" i="80"/>
  <c r="P19" i="80"/>
  <c r="O19" i="80"/>
  <c r="N19" i="80"/>
  <c r="M19" i="80"/>
  <c r="L19" i="80"/>
  <c r="K19" i="80"/>
  <c r="J19" i="80"/>
  <c r="I19" i="80"/>
  <c r="H19" i="80"/>
  <c r="G19" i="80"/>
  <c r="F19" i="80"/>
  <c r="E19" i="80"/>
  <c r="D19" i="80"/>
  <c r="AC15" i="80"/>
  <c r="AB15" i="80"/>
  <c r="AA15" i="80"/>
  <c r="AE37" i="80" s="1"/>
  <c r="Z15" i="80"/>
  <c r="Y15" i="80"/>
  <c r="X15" i="80"/>
  <c r="W15" i="80"/>
  <c r="V15" i="80"/>
  <c r="V26" i="80" s="1"/>
  <c r="S15" i="80"/>
  <c r="R15" i="80"/>
  <c r="R26" i="80" s="1"/>
  <c r="Q15" i="80"/>
  <c r="P15" i="80"/>
  <c r="O15" i="80"/>
  <c r="N15" i="80"/>
  <c r="N26" i="80" s="1"/>
  <c r="M15" i="80"/>
  <c r="L15" i="80"/>
  <c r="K15" i="80"/>
  <c r="J15" i="80"/>
  <c r="J26" i="80" s="1"/>
  <c r="I15" i="80"/>
  <c r="H15" i="80"/>
  <c r="G15" i="80"/>
  <c r="F15" i="80"/>
  <c r="F26" i="80" s="1"/>
  <c r="E15" i="80"/>
  <c r="D15" i="80"/>
  <c r="AF36" i="81" l="1"/>
  <c r="E25" i="81"/>
  <c r="E17" i="81" s="1"/>
  <c r="I25" i="81"/>
  <c r="I17" i="81" s="1"/>
  <c r="M25" i="81"/>
  <c r="M17" i="81" s="1"/>
  <c r="U25" i="81"/>
  <c r="U17" i="81" s="1"/>
  <c r="Y25" i="81"/>
  <c r="Y17" i="81" s="1"/>
  <c r="J25" i="81"/>
  <c r="V25" i="81"/>
  <c r="V17" i="81" s="1"/>
  <c r="F25" i="81"/>
  <c r="F17" i="81" s="1"/>
  <c r="N25" i="81"/>
  <c r="N17" i="81" s="1"/>
  <c r="AE36" i="81"/>
  <c r="AC25" i="81"/>
  <c r="AC17" i="81" s="1"/>
  <c r="AG36" i="81"/>
  <c r="AC26" i="80"/>
  <c r="AC18" i="80" s="1"/>
  <c r="AG37" i="80"/>
  <c r="AB26" i="80"/>
  <c r="AB18" i="80" s="1"/>
  <c r="AF37" i="80"/>
  <c r="Z25" i="81"/>
  <c r="Z17" i="81" s="1"/>
  <c r="AD36" i="81"/>
  <c r="Z26" i="80"/>
  <c r="Z18" i="80" s="1"/>
  <c r="AD37" i="80"/>
  <c r="F18" i="80"/>
  <c r="J18" i="80"/>
  <c r="N18" i="80"/>
  <c r="R18" i="80"/>
  <c r="Q17" i="81"/>
  <c r="V18" i="80"/>
  <c r="AS28" i="81"/>
  <c r="AU28" i="81"/>
  <c r="AW28" i="81"/>
  <c r="AR18" i="81"/>
  <c r="AR20" i="81"/>
  <c r="AR22" i="81"/>
  <c r="AR24" i="81"/>
  <c r="D26" i="80"/>
  <c r="D18" i="80" s="1"/>
  <c r="H26" i="80"/>
  <c r="H18" i="80" s="1"/>
  <c r="L26" i="80"/>
  <c r="L18" i="80" s="1"/>
  <c r="P26" i="80"/>
  <c r="P18" i="80" s="1"/>
  <c r="T26" i="80"/>
  <c r="T18" i="80" s="1"/>
  <c r="X26" i="80"/>
  <c r="X18" i="80" s="1"/>
  <c r="AR15" i="80"/>
  <c r="AR26" i="80" s="1"/>
  <c r="AT19" i="80"/>
  <c r="AS30" i="80"/>
  <c r="AU30" i="80"/>
  <c r="AW30" i="80"/>
  <c r="AS32" i="80"/>
  <c r="AU32" i="80"/>
  <c r="AW32" i="80"/>
  <c r="AS34" i="80"/>
  <c r="AU34" i="80"/>
  <c r="AW34" i="80"/>
  <c r="AS36" i="80"/>
  <c r="AU36" i="80"/>
  <c r="AW36" i="80"/>
  <c r="AR19" i="80"/>
  <c r="L37" i="80"/>
  <c r="T37" i="80"/>
  <c r="AB37" i="80"/>
  <c r="AS29" i="80"/>
  <c r="AU29" i="80"/>
  <c r="AW29" i="80"/>
  <c r="AV30" i="80"/>
  <c r="AS31" i="80"/>
  <c r="AU31" i="80"/>
  <c r="AW31" i="80"/>
  <c r="AS33" i="80"/>
  <c r="AU33" i="80"/>
  <c r="AW33" i="80"/>
  <c r="AU35" i="80"/>
  <c r="AW35" i="80"/>
  <c r="AV19" i="80"/>
  <c r="H37" i="80"/>
  <c r="P37" i="80"/>
  <c r="X37" i="80"/>
  <c r="AR15" i="81"/>
  <c r="AT15" i="81"/>
  <c r="AT25" i="81" s="1"/>
  <c r="AX15" i="81"/>
  <c r="AY36" i="81" s="1"/>
  <c r="AT19" i="81"/>
  <c r="J17" i="81"/>
  <c r="R17" i="81"/>
  <c r="AS18" i="81"/>
  <c r="AU18" i="81"/>
  <c r="AU29" i="81"/>
  <c r="AW18" i="81"/>
  <c r="AS30" i="81"/>
  <c r="AS19" i="81"/>
  <c r="AU30" i="81"/>
  <c r="AU19" i="81"/>
  <c r="AW30" i="81"/>
  <c r="AW19" i="81"/>
  <c r="AS20" i="81"/>
  <c r="AU20" i="81"/>
  <c r="AU31" i="81"/>
  <c r="AW20" i="81"/>
  <c r="AS32" i="81"/>
  <c r="AS21" i="81"/>
  <c r="AU32" i="81"/>
  <c r="AU21" i="81"/>
  <c r="AW32" i="81"/>
  <c r="AW21" i="81"/>
  <c r="AS22" i="81"/>
  <c r="AU22" i="81"/>
  <c r="AU33" i="81"/>
  <c r="AW22" i="81"/>
  <c r="AS34" i="81"/>
  <c r="AS23" i="81"/>
  <c r="AU34" i="81"/>
  <c r="AU23" i="81"/>
  <c r="AW34" i="81"/>
  <c r="AW23" i="81"/>
  <c r="AS24" i="81"/>
  <c r="AU24" i="81"/>
  <c r="AU35" i="81"/>
  <c r="AW24" i="81"/>
  <c r="G25" i="81"/>
  <c r="G17" i="81" s="1"/>
  <c r="K25" i="81"/>
  <c r="K17" i="81" s="1"/>
  <c r="K36" i="81"/>
  <c r="O25" i="81"/>
  <c r="O17" i="81" s="1"/>
  <c r="O36" i="81"/>
  <c r="S25" i="81"/>
  <c r="S17" i="81" s="1"/>
  <c r="S36" i="81"/>
  <c r="W25" i="81"/>
  <c r="W17" i="81" s="1"/>
  <c r="W36" i="81"/>
  <c r="AA25" i="81"/>
  <c r="AA17" i="81" s="1"/>
  <c r="AA36" i="81"/>
  <c r="AU15" i="81"/>
  <c r="AT28" i="81"/>
  <c r="AW29" i="81"/>
  <c r="AT30" i="81"/>
  <c r="AW31" i="81"/>
  <c r="AT32" i="81"/>
  <c r="AW33" i="81"/>
  <c r="AT34" i="81"/>
  <c r="AW35" i="81"/>
  <c r="I36" i="81"/>
  <c r="Q36" i="81"/>
  <c r="Y36" i="81"/>
  <c r="AV28" i="81"/>
  <c r="AV15" i="81"/>
  <c r="AT29" i="81"/>
  <c r="AT18" i="81"/>
  <c r="AV29" i="81"/>
  <c r="AR19" i="81"/>
  <c r="AV30" i="81"/>
  <c r="AV19" i="81"/>
  <c r="AV32" i="81"/>
  <c r="AR23" i="81"/>
  <c r="AV34" i="81"/>
  <c r="AS15" i="81"/>
  <c r="AW15" i="81"/>
  <c r="AV18" i="81"/>
  <c r="AV20" i="81"/>
  <c r="AT21" i="81"/>
  <c r="AV22" i="81"/>
  <c r="AT23" i="81"/>
  <c r="AV24" i="81"/>
  <c r="AS29" i="81"/>
  <c r="AS31" i="81"/>
  <c r="AS33" i="81"/>
  <c r="AS35" i="81"/>
  <c r="M36" i="81"/>
  <c r="U36" i="81"/>
  <c r="AC36" i="81"/>
  <c r="AT31" i="81"/>
  <c r="AV31" i="81"/>
  <c r="AT33" i="81"/>
  <c r="AV33" i="81"/>
  <c r="AT35" i="81"/>
  <c r="AV35" i="81"/>
  <c r="H36" i="81"/>
  <c r="J36" i="81"/>
  <c r="L36" i="81"/>
  <c r="N36" i="81"/>
  <c r="P36" i="81"/>
  <c r="R36" i="81"/>
  <c r="T36" i="81"/>
  <c r="V36" i="81"/>
  <c r="X36" i="81"/>
  <c r="Z36" i="81"/>
  <c r="AB36" i="81"/>
  <c r="AT20" i="81"/>
  <c r="AV21" i="81"/>
  <c r="AT22" i="81"/>
  <c r="AV23" i="81"/>
  <c r="AT24" i="81"/>
  <c r="D25" i="81"/>
  <c r="D17" i="81" s="1"/>
  <c r="H25" i="81"/>
  <c r="H17" i="81" s="1"/>
  <c r="L25" i="81"/>
  <c r="L17" i="81" s="1"/>
  <c r="P25" i="81"/>
  <c r="P17" i="81" s="1"/>
  <c r="T25" i="81"/>
  <c r="T17" i="81" s="1"/>
  <c r="X25" i="81"/>
  <c r="X17" i="81" s="1"/>
  <c r="AB25" i="81"/>
  <c r="AB17" i="81" s="1"/>
  <c r="I37" i="80"/>
  <c r="K37" i="80"/>
  <c r="M37" i="80"/>
  <c r="O37" i="80"/>
  <c r="Q37" i="80"/>
  <c r="S37" i="80"/>
  <c r="U37" i="80"/>
  <c r="W37" i="80"/>
  <c r="Y37" i="80"/>
  <c r="AA37" i="80"/>
  <c r="AC37" i="80"/>
  <c r="AS15" i="80"/>
  <c r="AU15" i="80"/>
  <c r="AW15" i="80"/>
  <c r="AS20" i="80"/>
  <c r="AW20" i="80"/>
  <c r="AS21" i="80"/>
  <c r="AW21" i="80"/>
  <c r="AS22" i="80"/>
  <c r="AW22" i="80"/>
  <c r="AS23" i="80"/>
  <c r="AW23" i="80"/>
  <c r="AS24" i="80"/>
  <c r="AW24" i="80"/>
  <c r="AS25" i="80"/>
  <c r="AW25" i="80"/>
  <c r="E26" i="80"/>
  <c r="E18" i="80" s="1"/>
  <c r="I26" i="80"/>
  <c r="I18" i="80" s="1"/>
  <c r="M26" i="80"/>
  <c r="M18" i="80" s="1"/>
  <c r="Q26" i="80"/>
  <c r="Q18" i="80" s="1"/>
  <c r="U26" i="80"/>
  <c r="U18" i="80" s="1"/>
  <c r="Y26" i="80"/>
  <c r="Y18" i="80" s="1"/>
  <c r="AT30" i="80"/>
  <c r="AT32" i="80"/>
  <c r="AT34" i="80"/>
  <c r="AT36" i="80"/>
  <c r="AT29" i="80"/>
  <c r="AV29" i="80"/>
  <c r="AR20" i="80"/>
  <c r="AT31" i="80"/>
  <c r="AT20" i="80"/>
  <c r="AV31" i="80"/>
  <c r="AV20" i="80"/>
  <c r="AR21" i="80"/>
  <c r="AT21" i="80"/>
  <c r="AV21" i="80"/>
  <c r="AR22" i="80"/>
  <c r="AT33" i="80"/>
  <c r="AT22" i="80"/>
  <c r="AV33" i="80"/>
  <c r="AV22" i="80"/>
  <c r="AR23" i="80"/>
  <c r="AT23" i="80"/>
  <c r="AV23" i="80"/>
  <c r="AR24" i="80"/>
  <c r="AT24" i="80"/>
  <c r="AV35" i="80"/>
  <c r="AV24" i="80"/>
  <c r="AR25" i="80"/>
  <c r="AT25" i="80"/>
  <c r="AV25" i="80"/>
  <c r="AT15" i="80"/>
  <c r="AV15" i="80"/>
  <c r="AX15" i="80"/>
  <c r="AY37" i="80" s="1"/>
  <c r="AS19" i="80"/>
  <c r="AU19" i="80"/>
  <c r="AU20" i="80"/>
  <c r="AU21" i="80"/>
  <c r="AU22" i="80"/>
  <c r="AU23" i="80"/>
  <c r="AU24" i="80"/>
  <c r="AU25" i="80"/>
  <c r="G26" i="80"/>
  <c r="G18" i="80" s="1"/>
  <c r="K26" i="80"/>
  <c r="K18" i="80" s="1"/>
  <c r="O26" i="80"/>
  <c r="O18" i="80" s="1"/>
  <c r="S26" i="80"/>
  <c r="S18" i="80" s="1"/>
  <c r="W26" i="80"/>
  <c r="W18" i="80" s="1"/>
  <c r="AA26" i="80"/>
  <c r="AA18" i="80" s="1"/>
  <c r="AV32" i="80"/>
  <c r="AV34" i="80"/>
  <c r="AV36" i="80"/>
  <c r="J37" i="80"/>
  <c r="N37" i="80"/>
  <c r="R37" i="80"/>
  <c r="V37" i="80"/>
  <c r="Z37" i="80"/>
  <c r="AR25" i="81" l="1"/>
  <c r="AR17" i="81" s="1"/>
  <c r="AR36" i="81"/>
  <c r="AX37" i="80"/>
  <c r="AX26" i="80"/>
  <c r="AX18" i="80" s="1"/>
  <c r="AX36" i="81"/>
  <c r="AX25" i="81"/>
  <c r="AX17" i="81" s="1"/>
  <c r="AS36" i="81"/>
  <c r="AS25" i="81"/>
  <c r="AS17" i="81" s="1"/>
  <c r="AT36" i="81"/>
  <c r="AU36" i="81"/>
  <c r="AU25" i="81"/>
  <c r="AU17" i="81" s="1"/>
  <c r="AW36" i="81"/>
  <c r="AW25" i="81"/>
  <c r="AW17" i="81" s="1"/>
  <c r="AT17" i="81"/>
  <c r="AV25" i="81"/>
  <c r="AV17" i="81" s="1"/>
  <c r="AV36" i="81"/>
  <c r="AV37" i="80"/>
  <c r="AV26" i="80"/>
  <c r="AV18" i="80" s="1"/>
  <c r="AR18" i="80"/>
  <c r="AW37" i="80"/>
  <c r="AW26" i="80"/>
  <c r="AW18" i="80" s="1"/>
  <c r="AS37" i="80"/>
  <c r="AS26" i="80"/>
  <c r="AS18" i="80" s="1"/>
  <c r="AT37" i="80"/>
  <c r="AT26" i="80"/>
  <c r="AT18" i="80" s="1"/>
  <c r="AU37" i="80"/>
  <c r="AU26" i="80"/>
  <c r="AU18" i="80" s="1"/>
  <c r="B1" i="3" l="1"/>
  <c r="B2" i="3"/>
  <c r="B3" i="3"/>
</calcChain>
</file>

<file path=xl/sharedStrings.xml><?xml version="1.0" encoding="utf-8"?>
<sst xmlns="http://schemas.openxmlformats.org/spreadsheetml/2006/main" count="668" uniqueCount="234">
  <si>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</si>
  <si>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</si>
  <si>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</si>
  <si>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</si>
  <si>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</si>
  <si>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</si>
  <si>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</si>
  <si>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</si>
  <si>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</si>
  <si>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</si>
  <si>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</si>
  <si>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</si>
  <si>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</si>
  <si>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</si>
  <si>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</si>
  <si>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</si>
  <si>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</si>
  <si>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</si>
  <si>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</si>
  <si>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</si>
  <si>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</si>
  <si>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</si>
  <si>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</si>
  <si>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</si>
  <si>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</si>
  <si>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</si>
  <si>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І</t>
  </si>
  <si>
    <t xml:space="preserve">II </t>
  </si>
  <si>
    <t xml:space="preserve">ІII </t>
  </si>
  <si>
    <t xml:space="preserve">ІV </t>
  </si>
  <si>
    <t xml:space="preserve">І 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</si>
  <si>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</si>
  <si>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</si>
  <si>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</si>
  <si>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</si>
  <si>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Примітка:</t>
  </si>
  <si>
    <t>Note:</t>
  </si>
  <si>
    <t>УСЬОГО, млн грн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</si>
  <si>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</si>
  <si>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</si>
  <si>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</si>
  <si>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</si>
  <si>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</si>
  <si>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</si>
  <si>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</si>
  <si>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Румунія</t>
  </si>
  <si>
    <t>Romania</t>
  </si>
  <si>
    <t>Germany</t>
  </si>
  <si>
    <t>Bulgaria</t>
  </si>
  <si>
    <t>Italy</t>
  </si>
  <si>
    <t>Spain</t>
  </si>
  <si>
    <t>India</t>
  </si>
  <si>
    <t>Lithuania</t>
  </si>
  <si>
    <t>Сполучені Штати Америки</t>
  </si>
  <si>
    <t>United States of America</t>
  </si>
  <si>
    <t>Netherlands</t>
  </si>
  <si>
    <t>Угорщина</t>
  </si>
  <si>
    <t>Hungary</t>
  </si>
  <si>
    <t>Slovakia</t>
  </si>
  <si>
    <t>Czech Republic</t>
  </si>
  <si>
    <t>France</t>
  </si>
  <si>
    <t>Сполучене Королівство Великої Британії та Північної Ірландії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</si>
  <si>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</si>
  <si>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</si>
  <si>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</si>
  <si>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</si>
  <si>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</si>
  <si>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</si>
  <si>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</si>
  <si>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Японія</t>
  </si>
  <si>
    <t>Japan</t>
  </si>
  <si>
    <t>Egypt</t>
  </si>
  <si>
    <t>Республіка Корея</t>
  </si>
  <si>
    <t>Republic of Korea</t>
  </si>
  <si>
    <t>Kazakhstan</t>
  </si>
  <si>
    <t>Latvia</t>
  </si>
  <si>
    <t>Azerbaijan</t>
  </si>
  <si>
    <t>Saudi Arabia</t>
  </si>
  <si>
    <t>Israel</t>
  </si>
  <si>
    <t>Viet Nam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</si>
  <si>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</si>
  <si>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</si>
  <si>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</si>
  <si>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</si>
  <si>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</si>
  <si>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</si>
  <si>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</si>
  <si>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гривня</t>
  </si>
  <si>
    <t>Million  Hryvnia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</si>
  <si>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</si>
  <si>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</si>
  <si>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</si>
  <si>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</si>
  <si>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</si>
  <si>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</si>
  <si>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</si>
  <si>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 xml:space="preserve">I </t>
  </si>
  <si>
    <t xml:space="preserve">III </t>
  </si>
  <si>
    <t xml:space="preserve">IV 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</si>
  <si>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</si>
  <si>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</si>
  <si>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</si>
  <si>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</si>
  <si>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</si>
  <si>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</si>
  <si>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</si>
  <si>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</si>
  <si>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</si>
  <si>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</si>
  <si>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</si>
  <si>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</si>
  <si>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</si>
  <si>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</si>
  <si>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</si>
  <si>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I кв. 2021 у % до I кв. 2020</t>
  </si>
  <si>
    <t>Iraq</t>
  </si>
  <si>
    <t>Lebanon</t>
  </si>
  <si>
    <t>Об'єднані Арабські Емірати</t>
  </si>
  <si>
    <t>United Arab Emirates</t>
  </si>
  <si>
    <t>Примітки:</t>
  </si>
  <si>
    <t>Notes:</t>
  </si>
  <si>
    <t xml:space="preserve"> In some cases, the sum of the components may not be equal to the result due to rounding. 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</si>
  <si>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</si>
  <si>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</si>
  <si>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</si>
  <si>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</si>
  <si>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</si>
  <si>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Млн дол. США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</si>
  <si>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</si>
  <si>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</si>
  <si>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</si>
  <si>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</si>
  <si>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</si>
  <si>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</si>
  <si>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</si>
  <si>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</si>
  <si>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</si>
  <si>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>Million USD</t>
  </si>
  <si>
    <t xml:space="preserve"> 2022 to  2021 (%)</t>
  </si>
  <si>
    <t>у 5.1 р.б.</t>
  </si>
  <si>
    <t>5.1 times more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</si>
  <si>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</si>
  <si>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</si>
  <si>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</si>
  <si>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</si>
  <si>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</si>
  <si>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</si>
  <si>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</si>
  <si>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>I кв. 2023 у % до I кв. 2022</t>
  </si>
  <si>
    <t>QI 2023 to QI 2022 (%)</t>
  </si>
  <si>
    <t>у 11,4 р.б.</t>
  </si>
  <si>
    <t>11.4 times more</t>
  </si>
  <si>
    <t>у 5,3 р.б.</t>
  </si>
  <si>
    <t>5.3 times more</t>
  </si>
  <si>
    <t>eng</t>
  </si>
  <si>
    <t>російська федерація</t>
  </si>
  <si>
    <t>russian federation</t>
  </si>
  <si>
    <t>Since 2014, data exclude the temporarily occupied by the russian federation territories of Ukraine.</t>
  </si>
  <si>
    <t xml:space="preserve"> Since 2014, data exclude the temporarily occupied by the russian federation territories of Ukraine.</t>
  </si>
  <si>
    <t>З 2014 року дані подаються без урахування тимчасово окупованої російською федерацією території України.</t>
  </si>
  <si>
    <t>січ.-вер. 2023 у % до січ.-вер. 2022</t>
  </si>
  <si>
    <t>Jan-Sept 2023 to Jan-Sept 2022 (%)</t>
  </si>
  <si>
    <t>Китай</t>
  </si>
  <si>
    <t>Туреччина</t>
  </si>
  <si>
    <t>Італія</t>
  </si>
  <si>
    <t>Словаччина</t>
  </si>
  <si>
    <t>Чехія</t>
  </si>
  <si>
    <t>Франція</t>
  </si>
  <si>
    <t>Литва</t>
  </si>
  <si>
    <t>Греція</t>
  </si>
  <si>
    <t>Австрія</t>
  </si>
  <si>
    <t>Швеція</t>
  </si>
  <si>
    <t>Швейцарія</t>
  </si>
  <si>
    <t>Латвія</t>
  </si>
  <si>
    <t>Азербайджан</t>
  </si>
  <si>
    <t>Польща</t>
  </si>
  <si>
    <t>Німеччина</t>
  </si>
  <si>
    <t>Болгарія</t>
  </si>
  <si>
    <t>Іспанія</t>
  </si>
  <si>
    <t>Нідерланди</t>
  </si>
  <si>
    <t>Бельгія</t>
  </si>
  <si>
    <t>Єгипет</t>
  </si>
  <si>
    <t>Саудівська Аравія</t>
  </si>
  <si>
    <t>В'єтнам</t>
  </si>
  <si>
    <t>Ізраїль</t>
  </si>
  <si>
    <t>Казахстан</t>
  </si>
  <si>
    <t>1.3 Питома вага країн - основних торговельних партнерів України в загальному обсязі товарообороту у IV кварталі 2023 року</t>
  </si>
  <si>
    <t>1.3 Shares of Ukraine's Top Trading Partners in the Total Goods Turnover in the IV quarter of 2023</t>
  </si>
  <si>
    <t>1.4 Динаміка експорту товарів у розрізі країн світу</t>
  </si>
  <si>
    <t xml:space="preserve">1.5 Динаміка імпорту товарів у розрізі країн світу </t>
  </si>
  <si>
    <t>1.5 Dynamics of Goods Imports by Country</t>
  </si>
  <si>
    <t>1.4 Dynamics of Goods Exports by Country</t>
  </si>
  <si>
    <t>TOTAL, million UAH</t>
  </si>
  <si>
    <t>Молдова</t>
  </si>
  <si>
    <t>Індонезія</t>
  </si>
  <si>
    <t>Норвегія</t>
  </si>
  <si>
    <t>Ірак</t>
  </si>
  <si>
    <t>Ліван</t>
  </si>
  <si>
    <t>Туніс</t>
  </si>
  <si>
    <t>Tunisia</t>
  </si>
  <si>
    <t>Індія</t>
  </si>
  <si>
    <t>Малайзія</t>
  </si>
  <si>
    <t>Malaysia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</si>
  <si>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</si>
  <si>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</si>
  <si>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</si>
  <si>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</si>
  <si>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</si>
  <si>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</si>
  <si>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>Словенія</t>
  </si>
  <si>
    <t>Indonesia</t>
  </si>
  <si>
    <t>Тайвань, Провінція Китаю</t>
  </si>
  <si>
    <t>Taiwan, Province of China</t>
  </si>
  <si>
    <t>Slovenia</t>
  </si>
  <si>
    <t>Алжир</t>
  </si>
  <si>
    <t>Algeria</t>
  </si>
  <si>
    <t>Грузія</t>
  </si>
  <si>
    <t>Georgia</t>
  </si>
  <si>
    <t xml:space="preserve">  З 2014 року дані подаються без урахування тимчасово окупованої російською федерацією території України.</t>
  </si>
  <si>
    <t xml:space="preserve">  В окремих випадках сума складових може не дорівнювати підсумку у зв’язку з округленням даних.</t>
  </si>
  <si>
    <t>Таїланд</t>
  </si>
  <si>
    <t>Кувейт</t>
  </si>
  <si>
    <t>Thailand</t>
  </si>
  <si>
    <t>Kuwait</t>
  </si>
  <si>
    <t>Пакистан</t>
  </si>
  <si>
    <t>Лівія</t>
  </si>
  <si>
    <t xml:space="preserve">Pakistan </t>
  </si>
  <si>
    <t>Libya</t>
  </si>
  <si>
    <t>Бразилія</t>
  </si>
  <si>
    <t>Brazil</t>
  </si>
  <si>
    <t>1.3 Питома вага країн - основних торговельних партнерів України в загальному обсязі товарообороту у IV кварталі 2024</t>
  </si>
  <si>
    <t>1.3 Shares of Ukraine's Top Trading Partners in the Total Goods Turnover in the IV quarter of 2024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</si>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</sst>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&quot;$&quot;#,##0_);[Red]\(&quot;$&quot;#,##0\)"/>
    <numFmt numFmtId="173" formatCode="0.000"/>
    <numFmt numFmtId="174" formatCode="#,##0.0"/>
  </numFmts>
  <fonts count="9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b/>
      <sz val="10"/>
      <color indexed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0"/>
      <color rgb="FF00B0F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0"/>
      <color theme="0"/>
      <name val="Arial Cyr"/>
      <charset val="204"/>
    </font>
    <font>
      <sz val="10"/>
      <color theme="0" tint="-0.34998626667073579"/>
      <name val="Arial"/>
      <family val="2"/>
      <charset val="204"/>
    </font>
    <font>
      <sz val="11"/>
      <color theme="0" tint="-0.34998626667073579"/>
      <name val="Calibri"/>
      <family val="2"/>
      <charset val="204"/>
    </font>
    <font>
      <sz val="10"/>
      <color theme="0" tint="-0.34998626667073579"/>
      <name val="Arial Cyr"/>
      <charset val="204"/>
    </font>
    <font>
      <sz val="11"/>
      <color theme="0" tint="-0.34998626667073579"/>
      <name val="Arial"/>
      <family val="2"/>
      <charset val="204"/>
    </font>
    <font>
      <i/>
      <u/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1"/>
      <color theme="0" tint="-0.499984740745262"/>
      <name val="Calibri"/>
      <family val="2"/>
      <charset val="204"/>
    </font>
    <font>
      <sz val="10"/>
      <color theme="1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0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4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60" fillId="0" borderId="23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1" fillId="22" borderId="0">
      <alignment horizontal="right" vertical="top"/>
    </xf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60" fillId="0" borderId="23" applyNumberFormat="0" applyFill="0" applyAlignment="0" applyProtection="0"/>
    <xf numFmtId="0" fontId="40" fillId="0" borderId="0"/>
    <xf numFmtId="0" fontId="62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3" fillId="0" borderId="0"/>
    <xf numFmtId="43" fontId="32" fillId="0" borderId="0" applyFont="0" applyFill="0" applyBorder="0" applyAlignment="0" applyProtection="0"/>
    <xf numFmtId="0" fontId="40" fillId="0" borderId="0"/>
    <xf numFmtId="0" fontId="2" fillId="0" borderId="0"/>
    <xf numFmtId="0" fontId="32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38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</cellStyleXfs>
  <cellXfs count="557">
    <xf numFmtId="0" fontId="0" fillId="0" borderId="0" xfId="0"/>
    <xf numFmtId="0" fontId="24" fillId="22" borderId="0" xfId="0" applyFont="1" applyFill="1"/>
    <xf numFmtId="0" fontId="44" fillId="22" borderId="0" xfId="78" applyFont="1" applyFill="1" applyBorder="1" applyAlignment="1" applyProtection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2" fontId="47" fillId="22" borderId="0" xfId="78" applyNumberFormat="1" applyFont="1" applyFill="1" applyAlignment="1" applyProtection="1">
      <alignment horizontal="left" wrapText="1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1" fontId="42" fillId="22" borderId="22" xfId="0" applyNumberFormat="1" applyFont="1" applyFill="1" applyBorder="1" applyAlignment="1">
      <alignment horizontal="centerContinuous"/>
    </xf>
    <xf numFmtId="0" fontId="38" fillId="22" borderId="21" xfId="0" applyFont="1" applyFill="1" applyBorder="1" applyAlignment="1">
      <alignment horizontal="centerContinuous"/>
    </xf>
    <xf numFmtId="0" fontId="38" fillId="22" borderId="13" xfId="0" applyFont="1" applyFill="1" applyBorder="1" applyAlignment="1">
      <alignment horizontal="centerContinuous"/>
    </xf>
    <xf numFmtId="0" fontId="38" fillId="22" borderId="14" xfId="0" applyFont="1" applyFill="1" applyBorder="1" applyAlignment="1">
      <alignment horizontal="centerContinuous"/>
    </xf>
    <xf numFmtId="49" fontId="38" fillId="22" borderId="0" xfId="161" applyNumberFormat="1" applyFont="1" applyFill="1" applyAlignment="1">
      <alignment vertical="center"/>
    </xf>
    <xf numFmtId="49" fontId="38" fillId="22" borderId="16" xfId="161" applyNumberFormat="1" applyFont="1" applyFill="1" applyBorder="1" applyAlignment="1">
      <alignment horizontal="center" vertical="center"/>
    </xf>
    <xf numFmtId="49" fontId="38" fillId="22" borderId="16" xfId="161" applyNumberFormat="1" applyFont="1" applyFill="1" applyBorder="1" applyAlignment="1">
      <alignment horizontal="centerContinuous" vertical="center"/>
    </xf>
    <xf numFmtId="49" fontId="38" fillId="22" borderId="18" xfId="161" applyNumberFormat="1" applyFont="1" applyFill="1" applyBorder="1" applyAlignment="1">
      <alignment horizontal="center" vertical="center"/>
    </xf>
    <xf numFmtId="49" fontId="38" fillId="22" borderId="18" xfId="161" applyNumberFormat="1" applyFont="1" applyFill="1" applyBorder="1" applyAlignment="1">
      <alignment horizontal="centerContinuous" vertical="center"/>
    </xf>
    <xf numFmtId="49" fontId="38" fillId="22" borderId="17" xfId="161" applyNumberFormat="1" applyFont="1" applyFill="1" applyBorder="1" applyAlignment="1">
      <alignment horizontal="center"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6" xfId="161" applyFont="1" applyFill="1" applyBorder="1" applyAlignment="1">
      <alignment horizontal="left" vertical="center"/>
    </xf>
    <xf numFmtId="0" fontId="50" fillId="22" borderId="16" xfId="161" applyFont="1" applyFill="1" applyBorder="1" applyAlignment="1">
      <alignment horizontal="left" vertical="center"/>
    </xf>
    <xf numFmtId="1" fontId="42" fillId="22" borderId="15" xfId="161" applyNumberFormat="1" applyFont="1" applyFill="1" applyBorder="1" applyAlignment="1">
      <alignment horizontal="right" vertical="center"/>
    </xf>
    <xf numFmtId="3" fontId="42" fillId="22" borderId="15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8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9" xfId="161" applyFont="1" applyFill="1" applyBorder="1" applyAlignment="1">
      <alignment vertical="center" wrapText="1"/>
    </xf>
    <xf numFmtId="0" fontId="50" fillId="22" borderId="20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center" wrapText="1"/>
    </xf>
    <xf numFmtId="0" fontId="53" fillId="22" borderId="18" xfId="161" applyFont="1" applyFill="1" applyBorder="1" applyAlignment="1">
      <alignment horizontal="left" vertical="center" wrapText="1"/>
    </xf>
    <xf numFmtId="0" fontId="54" fillId="22" borderId="18" xfId="161" applyFont="1" applyFill="1" applyBorder="1" applyAlignment="1">
      <alignment horizontal="left" vertical="center" wrapText="1"/>
    </xf>
    <xf numFmtId="0" fontId="55" fillId="22" borderId="18" xfId="161" applyFont="1" applyFill="1" applyBorder="1" applyAlignment="1">
      <alignment horizontal="left" vertical="center" wrapText="1"/>
    </xf>
    <xf numFmtId="168" fontId="54" fillId="22" borderId="0" xfId="161" applyNumberFormat="1" applyFont="1" applyFill="1" applyBorder="1" applyAlignment="1">
      <alignment horizontal="right" vertical="center"/>
    </xf>
    <xf numFmtId="0" fontId="54" fillId="22" borderId="18" xfId="161" applyFont="1" applyFill="1" applyBorder="1" applyAlignment="1">
      <alignment vertical="center" wrapText="1"/>
    </xf>
    <xf numFmtId="0" fontId="55" fillId="22" borderId="18" xfId="161" applyFont="1" applyFill="1" applyBorder="1" applyAlignment="1">
      <alignment vertical="center" wrapText="1"/>
    </xf>
    <xf numFmtId="0" fontId="54" fillId="22" borderId="19" xfId="161" applyFont="1" applyFill="1" applyBorder="1" applyAlignment="1">
      <alignment vertical="center" wrapText="1"/>
    </xf>
    <xf numFmtId="0" fontId="55" fillId="22" borderId="20" xfId="161" applyFont="1" applyFill="1" applyBorder="1" applyAlignment="1">
      <alignment vertical="center" wrapText="1"/>
    </xf>
    <xf numFmtId="168" fontId="54" fillId="22" borderId="15" xfId="161" applyNumberFormat="1" applyFont="1" applyFill="1" applyBorder="1" applyAlignment="1">
      <alignment horizontal="right" vertical="center"/>
    </xf>
    <xf numFmtId="168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9" xfId="161" applyFont="1" applyFill="1" applyBorder="1"/>
    <xf numFmtId="0" fontId="50" fillId="22" borderId="20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69" fontId="38" fillId="22" borderId="0" xfId="159" applyNumberFormat="1" applyFont="1" applyFill="1" applyAlignment="1" applyProtection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0" fontId="42" fillId="22" borderId="0" xfId="161" applyFont="1" applyFill="1" applyAlignment="1">
      <alignment horizontal="centerContinuous"/>
    </xf>
    <xf numFmtId="0" fontId="42" fillId="22" borderId="22" xfId="163" applyFont="1" applyFill="1" applyBorder="1" applyAlignment="1">
      <alignment horizontal="centerContinuous" vertical="center"/>
    </xf>
    <xf numFmtId="0" fontId="58" fillId="22" borderId="13" xfId="163" applyFont="1" applyFill="1" applyBorder="1" applyAlignment="1">
      <alignment horizontal="centerContinuous" vertical="center"/>
    </xf>
    <xf numFmtId="0" fontId="58" fillId="22" borderId="21" xfId="163" applyFont="1" applyFill="1" applyBorder="1" applyAlignment="1">
      <alignment horizontal="centerContinuous" vertical="center"/>
    </xf>
    <xf numFmtId="0" fontId="42" fillId="22" borderId="17" xfId="163" applyFont="1" applyFill="1" applyBorder="1" applyAlignment="1">
      <alignment horizontal="centerContinuous" vertical="center"/>
    </xf>
    <xf numFmtId="0" fontId="42" fillId="22" borderId="16" xfId="163" applyFont="1" applyFill="1" applyBorder="1" applyAlignment="1">
      <alignment horizontal="centerContinuous" vertical="center"/>
    </xf>
    <xf numFmtId="49" fontId="38" fillId="22" borderId="0" xfId="161" applyNumberFormat="1" applyFont="1" applyFill="1"/>
    <xf numFmtId="0" fontId="50" fillId="22" borderId="19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top" wrapText="1"/>
    </xf>
    <xf numFmtId="0" fontId="53" fillId="22" borderId="18" xfId="161" applyFont="1" applyFill="1" applyBorder="1" applyAlignment="1">
      <alignment horizontal="left" vertical="top" wrapText="1"/>
    </xf>
    <xf numFmtId="0" fontId="42" fillId="22" borderId="15" xfId="161" applyFont="1" applyFill="1" applyBorder="1" applyAlignment="1">
      <alignment horizontal="right" vertical="center"/>
    </xf>
    <xf numFmtId="0" fontId="55" fillId="22" borderId="19" xfId="161" applyFont="1" applyFill="1" applyBorder="1" applyAlignment="1">
      <alignment vertical="center" wrapText="1"/>
    </xf>
    <xf numFmtId="0" fontId="42" fillId="22" borderId="19" xfId="161" applyFont="1" applyFill="1" applyBorder="1" applyAlignment="1">
      <alignment wrapText="1"/>
    </xf>
    <xf numFmtId="0" fontId="50" fillId="22" borderId="19" xfId="161" applyFont="1" applyFill="1" applyBorder="1" applyAlignment="1">
      <alignment wrapText="1"/>
    </xf>
    <xf numFmtId="0" fontId="59" fillId="22" borderId="0" xfId="161" applyFont="1" applyFill="1"/>
    <xf numFmtId="0" fontId="38" fillId="22" borderId="0" xfId="0" applyFont="1" applyFill="1" applyAlignment="1"/>
    <xf numFmtId="0" fontId="49" fillId="22" borderId="0" xfId="0" applyFont="1" applyFill="1" applyBorder="1"/>
    <xf numFmtId="0" fontId="42" fillId="22" borderId="14" xfId="163" applyFont="1" applyFill="1" applyBorder="1" applyAlignment="1">
      <alignment horizontal="centerContinuous" vertical="center"/>
    </xf>
    <xf numFmtId="0" fontId="50" fillId="22" borderId="12" xfId="161" applyFont="1" applyFill="1" applyBorder="1" applyAlignment="1">
      <alignment vertical="center" wrapText="1"/>
    </xf>
    <xf numFmtId="0" fontId="42" fillId="22" borderId="13" xfId="163" applyFont="1" applyFill="1" applyBorder="1" applyAlignment="1">
      <alignment horizontal="centerContinuous" vertical="center"/>
    </xf>
    <xf numFmtId="0" fontId="42" fillId="28" borderId="15" xfId="161" applyFont="1" applyFill="1" applyBorder="1" applyAlignment="1">
      <alignment horizontal="right" vertical="center"/>
    </xf>
    <xf numFmtId="0" fontId="50" fillId="22" borderId="17" xfId="161" applyFont="1" applyFill="1" applyBorder="1" applyAlignment="1">
      <alignment horizontal="left" vertical="center"/>
    </xf>
    <xf numFmtId="3" fontId="42" fillId="28" borderId="15" xfId="161" applyNumberFormat="1" applyFont="1" applyFill="1" applyBorder="1" applyAlignment="1">
      <alignment horizontal="right" vertical="center"/>
    </xf>
    <xf numFmtId="0" fontId="53" fillId="22" borderId="17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20" xfId="161" applyFont="1" applyFill="1" applyBorder="1" applyAlignment="1">
      <alignment wrapText="1"/>
    </xf>
    <xf numFmtId="49" fontId="38" fillId="22" borderId="17" xfId="161" applyNumberFormat="1" applyFont="1" applyFill="1" applyBorder="1" applyAlignment="1">
      <alignment horizontal="centerContinuous" vertical="center"/>
    </xf>
    <xf numFmtId="1" fontId="42" fillId="22" borderId="11" xfId="161" applyNumberFormat="1" applyFont="1" applyFill="1" applyBorder="1" applyAlignment="1">
      <alignment horizontal="right" vertical="center"/>
    </xf>
    <xf numFmtId="3" fontId="49" fillId="28" borderId="0" xfId="161" applyNumberFormat="1" applyFont="1" applyFill="1" applyBorder="1" applyAlignment="1">
      <alignment horizontal="right" vertical="center"/>
    </xf>
    <xf numFmtId="0" fontId="42" fillId="22" borderId="3" xfId="163" applyFont="1" applyFill="1" applyBorder="1" applyAlignment="1">
      <alignment horizontal="centerContinuous" vertical="center"/>
    </xf>
    <xf numFmtId="0" fontId="49" fillId="28" borderId="0" xfId="0" applyFont="1" applyFill="1" applyBorder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3" fontId="42" fillId="0" borderId="0" xfId="161" applyNumberFormat="1" applyFont="1" applyFill="1" applyBorder="1" applyAlignment="1">
      <alignment horizontal="right" vertical="center"/>
    </xf>
    <xf numFmtId="0" fontId="49" fillId="22" borderId="0" xfId="0" applyFont="1" applyFill="1" applyBorder="1" applyAlignment="1"/>
    <xf numFmtId="0" fontId="48" fillId="22" borderId="0" xfId="0" applyFont="1" applyFill="1" applyBorder="1" applyAlignment="1"/>
    <xf numFmtId="3" fontId="38" fillId="28" borderId="0" xfId="179" applyNumberFormat="1" applyFont="1" applyFill="1" applyBorder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5" xfId="161" applyNumberFormat="1" applyFont="1" applyFill="1" applyBorder="1" applyAlignment="1">
      <alignment horizontal="right" vertical="center"/>
    </xf>
    <xf numFmtId="3" fontId="49" fillId="22" borderId="15" xfId="161" applyNumberFormat="1" applyFont="1" applyFill="1" applyBorder="1" applyAlignment="1">
      <alignment horizontal="right" vertical="center"/>
    </xf>
    <xf numFmtId="0" fontId="38" fillId="22" borderId="0" xfId="248" applyFont="1" applyFill="1"/>
    <xf numFmtId="0" fontId="64" fillId="22" borderId="0" xfId="248" applyFont="1" applyFill="1" applyAlignment="1">
      <alignment horizontal="centerContinuous"/>
    </xf>
    <xf numFmtId="0" fontId="54" fillId="22" borderId="0" xfId="248" applyFont="1" applyFill="1" applyAlignment="1">
      <alignment horizontal="centerContinuous"/>
    </xf>
    <xf numFmtId="0" fontId="64" fillId="22" borderId="0" xfId="248" applyFont="1" applyFill="1"/>
    <xf numFmtId="0" fontId="64" fillId="22" borderId="0" xfId="248" applyFont="1" applyFill="1" applyBorder="1"/>
    <xf numFmtId="0" fontId="38" fillId="22" borderId="0" xfId="248" applyFont="1" applyFill="1" applyBorder="1"/>
    <xf numFmtId="0" fontId="42" fillId="22" borderId="0" xfId="248" applyFont="1" applyFill="1"/>
    <xf numFmtId="0" fontId="42" fillId="22" borderId="0" xfId="248" applyFont="1" applyFill="1" applyAlignment="1">
      <alignment horizontal="right"/>
    </xf>
    <xf numFmtId="0" fontId="42" fillId="22" borderId="0" xfId="248" applyFont="1" applyFill="1" applyAlignment="1">
      <alignment horizontal="centerContinuous"/>
    </xf>
    <xf numFmtId="0" fontId="52" fillId="22" borderId="0" xfId="248" applyFont="1" applyFill="1" applyAlignment="1">
      <alignment horizontal="centerContinuous"/>
    </xf>
    <xf numFmtId="0" fontId="42" fillId="22" borderId="0" xfId="248" applyFont="1" applyFill="1" applyBorder="1"/>
    <xf numFmtId="0" fontId="38" fillId="22" borderId="0" xfId="249" applyFont="1" applyFill="1" applyAlignment="1">
      <alignment horizontal="left"/>
    </xf>
    <xf numFmtId="0" fontId="38" fillId="22" borderId="0" xfId="163" applyFont="1" applyFill="1"/>
    <xf numFmtId="0" fontId="38" fillId="22" borderId="0" xfId="248" applyFont="1" applyFill="1" applyAlignment="1">
      <alignment horizontal="right"/>
    </xf>
    <xf numFmtId="0" fontId="38" fillId="22" borderId="0" xfId="248" applyFont="1" applyFill="1" applyAlignment="1">
      <alignment horizontal="centerContinuous"/>
    </xf>
    <xf numFmtId="0" fontId="54" fillId="22" borderId="17" xfId="248" applyFont="1" applyFill="1" applyBorder="1" applyAlignment="1">
      <alignment horizontal="center" vertical="center" wrapText="1"/>
    </xf>
    <xf numFmtId="0" fontId="49" fillId="22" borderId="16" xfId="248" applyFont="1" applyFill="1" applyBorder="1" applyAlignment="1">
      <alignment horizontal="center" vertical="center"/>
    </xf>
    <xf numFmtId="0" fontId="49" fillId="22" borderId="16" xfId="248" applyFont="1" applyFill="1" applyBorder="1" applyAlignment="1">
      <alignment horizontal="left" vertical="center"/>
    </xf>
    <xf numFmtId="0" fontId="50" fillId="22" borderId="15" xfId="248" applyFont="1" applyFill="1" applyBorder="1" applyAlignment="1">
      <alignment horizontal="centerContinuous" vertical="center"/>
    </xf>
    <xf numFmtId="0" fontId="50" fillId="22" borderId="15" xfId="248" applyFont="1" applyFill="1" applyBorder="1" applyAlignment="1">
      <alignment horizontal="left" vertical="center"/>
    </xf>
    <xf numFmtId="3" fontId="42" fillId="22" borderId="15" xfId="248" applyNumberFormat="1" applyFont="1" applyFill="1" applyBorder="1" applyAlignment="1">
      <alignment horizontal="center" vertical="center"/>
    </xf>
    <xf numFmtId="168" fontId="54" fillId="22" borderId="15" xfId="248" applyNumberFormat="1" applyFont="1" applyFill="1" applyBorder="1" applyAlignment="1">
      <alignment horizontal="center" vertical="center" wrapText="1"/>
    </xf>
    <xf numFmtId="0" fontId="38" fillId="22" borderId="18" xfId="248" applyFont="1" applyFill="1" applyBorder="1" applyAlignment="1">
      <alignment horizontal="center" vertical="center"/>
    </xf>
    <xf numFmtId="1" fontId="48" fillId="22" borderId="18" xfId="0" applyNumberFormat="1" applyFont="1" applyFill="1" applyBorder="1" applyAlignment="1">
      <alignment vertical="center"/>
    </xf>
    <xf numFmtId="0" fontId="38" fillId="28" borderId="0" xfId="248" applyFont="1" applyFill="1" applyBorder="1"/>
    <xf numFmtId="3" fontId="38" fillId="22" borderId="0" xfId="248" applyNumberFormat="1" applyFont="1" applyFill="1" applyBorder="1" applyAlignment="1">
      <alignment horizontal="center" vertical="center"/>
    </xf>
    <xf numFmtId="168" fontId="54" fillId="22" borderId="0" xfId="248" applyNumberFormat="1" applyFont="1" applyFill="1" applyBorder="1" applyAlignment="1">
      <alignment horizontal="center" vertical="center" wrapText="1"/>
    </xf>
    <xf numFmtId="1" fontId="48" fillId="22" borderId="18" xfId="0" applyNumberFormat="1" applyFont="1" applyFill="1" applyBorder="1" applyAlignment="1">
      <alignment vertical="center" wrapText="1"/>
    </xf>
    <xf numFmtId="1" fontId="48" fillId="22" borderId="19" xfId="0" applyNumberFormat="1" applyFont="1" applyFill="1" applyBorder="1" applyAlignment="1">
      <alignment vertical="center"/>
    </xf>
    <xf numFmtId="3" fontId="38" fillId="22" borderId="11" xfId="248" applyNumberFormat="1" applyFont="1" applyFill="1" applyBorder="1" applyAlignment="1">
      <alignment horizontal="center" vertical="center"/>
    </xf>
    <xf numFmtId="168" fontId="54" fillId="22" borderId="11" xfId="248" applyNumberFormat="1" applyFont="1" applyFill="1" applyBorder="1" applyAlignment="1">
      <alignment horizontal="center" vertical="center" wrapText="1"/>
    </xf>
    <xf numFmtId="0" fontId="38" fillId="22" borderId="0" xfId="162" applyFont="1" applyFill="1" applyBorder="1"/>
    <xf numFmtId="169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69" fontId="51" fillId="22" borderId="0" xfId="159" applyNumberFormat="1" applyFont="1" applyFill="1" applyBorder="1" applyAlignment="1" applyProtection="1"/>
    <xf numFmtId="169" fontId="51" fillId="22" borderId="0" xfId="159" applyNumberFormat="1" applyFont="1" applyFill="1" applyAlignment="1" applyProtection="1"/>
    <xf numFmtId="0" fontId="51" fillId="22" borderId="0" xfId="252" applyFont="1" applyFill="1" applyBorder="1"/>
    <xf numFmtId="0" fontId="38" fillId="22" borderId="0" xfId="0" applyFont="1" applyFill="1"/>
    <xf numFmtId="0" fontId="55" fillId="22" borderId="0" xfId="253" applyFont="1" applyFill="1"/>
    <xf numFmtId="0" fontId="51" fillId="22" borderId="0" xfId="253" applyFont="1" applyFill="1"/>
    <xf numFmtId="0" fontId="38" fillId="22" borderId="0" xfId="162" applyFont="1" applyFill="1"/>
    <xf numFmtId="0" fontId="56" fillId="0" borderId="0" xfId="0" applyFont="1" applyAlignment="1">
      <alignment vertical="center"/>
    </xf>
    <xf numFmtId="0" fontId="54" fillId="22" borderId="0" xfId="248" applyFont="1" applyFill="1"/>
    <xf numFmtId="0" fontId="65" fillId="22" borderId="0" xfId="78" applyFont="1" applyFill="1" applyAlignment="1" applyProtection="1"/>
    <xf numFmtId="0" fontId="66" fillId="22" borderId="0" xfId="252" applyFont="1" applyFill="1"/>
    <xf numFmtId="0" fontId="67" fillId="22" borderId="0" xfId="252" applyFont="1" applyFill="1"/>
    <xf numFmtId="0" fontId="68" fillId="22" borderId="0" xfId="252" applyFont="1" applyFill="1"/>
    <xf numFmtId="0" fontId="67" fillId="22" borderId="0" xfId="252" applyFont="1" applyFill="1" applyAlignment="1"/>
    <xf numFmtId="0" fontId="42" fillId="22" borderId="0" xfId="250" applyFont="1" applyFill="1"/>
    <xf numFmtId="0" fontId="69" fillId="22" borderId="0" xfId="250" applyFont="1" applyFill="1" applyAlignment="1">
      <alignment horizontal="center"/>
    </xf>
    <xf numFmtId="0" fontId="70" fillId="22" borderId="0" xfId="250" applyFont="1" applyFill="1" applyAlignment="1">
      <alignment horizontal="center"/>
    </xf>
    <xf numFmtId="0" fontId="42" fillId="22" borderId="0" xfId="250" applyFont="1" applyFill="1" applyAlignment="1">
      <alignment horizontal="center"/>
    </xf>
    <xf numFmtId="0" fontId="71" fillId="22" borderId="0" xfId="252" applyFont="1" applyFill="1" applyAlignment="1"/>
    <xf numFmtId="0" fontId="71" fillId="22" borderId="0" xfId="0" applyFont="1" applyFill="1"/>
    <xf numFmtId="0" fontId="72" fillId="22" borderId="0" xfId="0" applyFont="1" applyFill="1"/>
    <xf numFmtId="0" fontId="67" fillId="22" borderId="0" xfId="0" applyFont="1" applyFill="1"/>
    <xf numFmtId="0" fontId="73" fillId="22" borderId="0" xfId="0" applyFont="1" applyFill="1"/>
    <xf numFmtId="0" fontId="71" fillId="22" borderId="0" xfId="252" applyFont="1" applyFill="1"/>
    <xf numFmtId="0" fontId="71" fillId="28" borderId="0" xfId="252" applyFont="1" applyFill="1"/>
    <xf numFmtId="0" fontId="42" fillId="22" borderId="0" xfId="252" applyFont="1" applyFill="1"/>
    <xf numFmtId="0" fontId="38" fillId="22" borderId="0" xfId="252" applyFont="1" applyFill="1"/>
    <xf numFmtId="3" fontId="64" fillId="22" borderId="0" xfId="252" applyNumberFormat="1" applyFont="1" applyFill="1"/>
    <xf numFmtId="0" fontId="64" fillId="22" borderId="0" xfId="252" applyFont="1" applyFill="1"/>
    <xf numFmtId="3" fontId="38" fillId="22" borderId="0" xfId="252" applyNumberFormat="1" applyFont="1" applyFill="1"/>
    <xf numFmtId="3" fontId="74" fillId="22" borderId="0" xfId="252" applyNumberFormat="1" applyFont="1" applyFill="1"/>
    <xf numFmtId="0" fontId="74" fillId="22" borderId="0" xfId="252" applyFont="1" applyFill="1"/>
    <xf numFmtId="0" fontId="38" fillId="22" borderId="0" xfId="252" applyFont="1" applyFill="1" applyAlignment="1"/>
    <xf numFmtId="3" fontId="38" fillId="22" borderId="0" xfId="252" applyNumberFormat="1" applyFont="1" applyFill="1" applyAlignment="1"/>
    <xf numFmtId="0" fontId="42" fillId="28" borderId="0" xfId="250" applyFont="1" applyFill="1"/>
    <xf numFmtId="3" fontId="42" fillId="28" borderId="0" xfId="250" applyNumberFormat="1" applyFont="1" applyFill="1"/>
    <xf numFmtId="0" fontId="46" fillId="22" borderId="0" xfId="252" applyFont="1" applyFill="1" applyAlignment="1"/>
    <xf numFmtId="0" fontId="75" fillId="28" borderId="0" xfId="252" applyFont="1" applyFill="1" applyBorder="1" applyAlignment="1">
      <alignment horizontal="center" vertical="center" wrapText="1"/>
    </xf>
    <xf numFmtId="0" fontId="76" fillId="28" borderId="0" xfId="254" applyFont="1" applyFill="1" applyBorder="1" applyAlignment="1">
      <alignment horizontal="center" vertical="center" wrapText="1"/>
    </xf>
    <xf numFmtId="0" fontId="77" fillId="28" borderId="0" xfId="252" applyFont="1" applyFill="1"/>
    <xf numFmtId="0" fontId="46" fillId="22" borderId="0" xfId="252" applyFont="1" applyFill="1"/>
    <xf numFmtId="0" fontId="48" fillId="22" borderId="0" xfId="252" applyFont="1" applyFill="1"/>
    <xf numFmtId="0" fontId="78" fillId="22" borderId="0" xfId="252" applyFont="1" applyFill="1"/>
    <xf numFmtId="0" fontId="46" fillId="28" borderId="0" xfId="252" applyFont="1" applyFill="1"/>
    <xf numFmtId="173" fontId="38" fillId="22" borderId="0" xfId="251" applyNumberFormat="1" applyFont="1" applyFill="1"/>
    <xf numFmtId="3" fontId="79" fillId="22" borderId="0" xfId="163" applyNumberFormat="1" applyFont="1" applyFill="1"/>
    <xf numFmtId="173" fontId="64" fillId="22" borderId="0" xfId="251" applyNumberFormat="1" applyFont="1" applyFill="1"/>
    <xf numFmtId="173" fontId="38" fillId="22" borderId="0" xfId="251" applyNumberFormat="1" applyFont="1" applyFill="1" applyAlignment="1"/>
    <xf numFmtId="173" fontId="64" fillId="22" borderId="0" xfId="251" applyNumberFormat="1" applyFont="1" applyFill="1" applyAlignment="1"/>
    <xf numFmtId="173" fontId="46" fillId="22" borderId="0" xfId="251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5" applyFont="1" applyFill="1" applyBorder="1" applyAlignment="1">
      <alignment horizontal="centerContinuous" vertical="center"/>
    </xf>
    <xf numFmtId="0" fontId="48" fillId="22" borderId="0" xfId="0" applyFont="1" applyFill="1"/>
    <xf numFmtId="0" fontId="78" fillId="22" borderId="0" xfId="0" applyFont="1" applyFill="1"/>
    <xf numFmtId="0" fontId="46" fillId="22" borderId="0" xfId="252" applyFont="1" applyFill="1" applyBorder="1"/>
    <xf numFmtId="0" fontId="42" fillId="22" borderId="0" xfId="255" applyFont="1" applyFill="1" applyBorder="1" applyAlignment="1">
      <alignment horizontal="center" vertical="center"/>
    </xf>
    <xf numFmtId="0" fontId="45" fillId="22" borderId="0" xfId="255" applyFont="1" applyFill="1" applyBorder="1" applyAlignment="1">
      <alignment horizontal="center" vertical="center"/>
    </xf>
    <xf numFmtId="0" fontId="45" fillId="28" borderId="0" xfId="255" applyFont="1" applyFill="1" applyBorder="1" applyAlignment="1">
      <alignment horizontal="centerContinuous" vertical="center"/>
    </xf>
    <xf numFmtId="0" fontId="49" fillId="22" borderId="0" xfId="255" applyFont="1" applyFill="1" applyBorder="1" applyAlignment="1">
      <alignment horizontal="centerContinuous" vertical="center"/>
    </xf>
    <xf numFmtId="0" fontId="42" fillId="22" borderId="0" xfId="255" applyFont="1" applyFill="1" applyBorder="1" applyAlignment="1">
      <alignment horizontal="centerContinuous" vertical="center"/>
    </xf>
    <xf numFmtId="0" fontId="80" fillId="22" borderId="0" xfId="255" applyFont="1" applyFill="1" applyBorder="1" applyAlignment="1">
      <alignment horizontal="centerContinuous" vertical="center"/>
    </xf>
    <xf numFmtId="0" fontId="71" fillId="22" borderId="0" xfId="252" applyFont="1" applyFill="1" applyBorder="1"/>
    <xf numFmtId="49" fontId="42" fillId="22" borderId="16" xfId="161" applyNumberFormat="1" applyFont="1" applyFill="1" applyBorder="1" applyAlignment="1">
      <alignment horizontal="center" vertical="center"/>
    </xf>
    <xf numFmtId="49" fontId="42" fillId="28" borderId="16" xfId="161" applyNumberFormat="1" applyFont="1" applyFill="1" applyBorder="1" applyAlignment="1">
      <alignment horizontal="center" vertical="center"/>
    </xf>
    <xf numFmtId="49" fontId="42" fillId="0" borderId="16" xfId="161" applyNumberFormat="1" applyFont="1" applyFill="1" applyBorder="1" applyAlignment="1">
      <alignment horizontal="center" vertical="center"/>
    </xf>
    <xf numFmtId="49" fontId="49" fillId="0" borderId="16" xfId="161" applyNumberFormat="1" applyFont="1" applyFill="1" applyBorder="1" applyAlignment="1">
      <alignment horizontal="center" vertical="center"/>
    </xf>
    <xf numFmtId="49" fontId="49" fillId="28" borderId="16" xfId="161" applyNumberFormat="1" applyFont="1" applyFill="1" applyBorder="1" applyAlignment="1">
      <alignment horizontal="center" vertical="center"/>
    </xf>
    <xf numFmtId="49" fontId="42" fillId="0" borderId="18" xfId="161" applyNumberFormat="1" applyFont="1" applyFill="1" applyBorder="1" applyAlignment="1">
      <alignment horizontal="center" vertical="center"/>
    </xf>
    <xf numFmtId="49" fontId="49" fillId="0" borderId="18" xfId="161" applyNumberFormat="1" applyFont="1" applyFill="1" applyBorder="1" applyAlignment="1">
      <alignment horizontal="center" vertical="center"/>
    </xf>
    <xf numFmtId="49" fontId="49" fillId="0" borderId="12" xfId="161" applyNumberFormat="1" applyFont="1" applyFill="1" applyBorder="1" applyAlignment="1">
      <alignment horizontal="center" vertical="center"/>
    </xf>
    <xf numFmtId="49" fontId="49" fillId="28" borderId="18" xfId="161" applyNumberFormat="1" applyFont="1" applyFill="1" applyBorder="1" applyAlignment="1">
      <alignment horizontal="center" vertical="center"/>
    </xf>
    <xf numFmtId="49" fontId="42" fillId="28" borderId="18" xfId="161" applyNumberFormat="1" applyFont="1" applyFill="1" applyBorder="1" applyAlignment="1">
      <alignment horizontal="center" vertical="center"/>
    </xf>
    <xf numFmtId="49" fontId="42" fillId="28" borderId="12" xfId="161" applyNumberFormat="1" applyFont="1" applyFill="1" applyBorder="1" applyAlignment="1">
      <alignment horizontal="center" vertical="center"/>
    </xf>
    <xf numFmtId="9" fontId="54" fillId="22" borderId="0" xfId="254" applyNumberFormat="1" applyFont="1" applyFill="1" applyBorder="1" applyAlignment="1">
      <alignment horizontal="center" vertical="center" wrapText="1"/>
    </xf>
    <xf numFmtId="9" fontId="76" fillId="22" borderId="0" xfId="254" applyNumberFormat="1" applyFont="1" applyFill="1" applyBorder="1" applyAlignment="1">
      <alignment horizontal="center" vertical="center" wrapText="1"/>
    </xf>
    <xf numFmtId="0" fontId="81" fillId="28" borderId="0" xfId="254" applyFont="1" applyFill="1" applyBorder="1" applyAlignment="1">
      <alignment horizontal="center" vertical="center" wrapText="1"/>
    </xf>
    <xf numFmtId="0" fontId="54" fillId="28" borderId="0" xfId="254" applyFont="1" applyFill="1" applyBorder="1" applyAlignment="1">
      <alignment horizontal="center" vertical="center" wrapText="1"/>
    </xf>
    <xf numFmtId="0" fontId="75" fillId="28" borderId="3" xfId="252" applyFont="1" applyFill="1" applyBorder="1" applyAlignment="1">
      <alignment horizontal="center" vertical="center" wrapText="1"/>
    </xf>
    <xf numFmtId="0" fontId="82" fillId="28" borderId="0" xfId="254" applyFont="1" applyFill="1" applyBorder="1" applyAlignment="1">
      <alignment horizontal="center" vertical="center" wrapText="1"/>
    </xf>
    <xf numFmtId="0" fontId="48" fillId="28" borderId="0" xfId="0" applyFont="1" applyFill="1"/>
    <xf numFmtId="0" fontId="72" fillId="28" borderId="0" xfId="252" applyFont="1" applyFill="1"/>
    <xf numFmtId="0" fontId="76" fillId="22" borderId="0" xfId="252" applyFont="1" applyFill="1" applyBorder="1" applyAlignment="1">
      <alignment horizontal="center" vertical="center" wrapText="1"/>
    </xf>
    <xf numFmtId="0" fontId="83" fillId="22" borderId="0" xfId="252" applyFont="1" applyFill="1" applyAlignment="1">
      <alignment wrapText="1"/>
    </xf>
    <xf numFmtId="174" fontId="54" fillId="22" borderId="0" xfId="248" applyNumberFormat="1" applyFont="1" applyFill="1" applyBorder="1" applyAlignment="1">
      <alignment horizontal="center" vertical="center"/>
    </xf>
    <xf numFmtId="174" fontId="76" fillId="22" borderId="0" xfId="248" applyNumberFormat="1" applyFont="1" applyFill="1" applyBorder="1" applyAlignment="1">
      <alignment horizontal="center" vertical="center"/>
    </xf>
    <xf numFmtId="168" fontId="76" fillId="22" borderId="0" xfId="254" applyNumberFormat="1" applyFont="1" applyFill="1" applyBorder="1" applyAlignment="1">
      <alignment horizontal="center" vertical="center" wrapText="1"/>
    </xf>
    <xf numFmtId="168" fontId="76" fillId="28" borderId="0" xfId="254" applyNumberFormat="1" applyFont="1" applyFill="1" applyBorder="1" applyAlignment="1">
      <alignment horizontal="center" vertical="center" wrapText="1"/>
    </xf>
    <xf numFmtId="168" fontId="81" fillId="22" borderId="0" xfId="254" applyNumberFormat="1" applyFont="1" applyFill="1" applyBorder="1" applyAlignment="1">
      <alignment horizontal="center" vertical="center" wrapText="1"/>
    </xf>
    <xf numFmtId="168" fontId="54" fillId="22" borderId="0" xfId="254" applyNumberFormat="1" applyFont="1" applyFill="1" applyBorder="1" applyAlignment="1">
      <alignment horizontal="center" vertical="center" wrapText="1"/>
    </xf>
    <xf numFmtId="168" fontId="82" fillId="22" borderId="0" xfId="254" applyNumberFormat="1" applyFont="1" applyFill="1" applyBorder="1" applyAlignment="1">
      <alignment horizontal="center" vertical="center" wrapText="1"/>
    </xf>
    <xf numFmtId="1" fontId="38" fillId="28" borderId="18" xfId="251" applyNumberFormat="1" applyFont="1" applyFill="1" applyBorder="1" applyAlignment="1">
      <alignment horizontal="left" vertical="center"/>
    </xf>
    <xf numFmtId="3" fontId="38" fillId="22" borderId="12" xfId="248" applyNumberFormat="1" applyFont="1" applyFill="1" applyBorder="1" applyAlignment="1">
      <alignment horizontal="center" vertical="center"/>
    </xf>
    <xf numFmtId="3" fontId="38" fillId="22" borderId="24" xfId="248" applyNumberFormat="1" applyFont="1" applyFill="1" applyBorder="1" applyAlignment="1">
      <alignment horizontal="center" vertical="center"/>
    </xf>
    <xf numFmtId="0" fontId="83" fillId="22" borderId="0" xfId="252" applyFont="1" applyFill="1"/>
    <xf numFmtId="1" fontId="67" fillId="22" borderId="0" xfId="252" applyNumberFormat="1" applyFont="1" applyFill="1"/>
    <xf numFmtId="0" fontId="76" fillId="0" borderId="0" xfId="254" applyFont="1" applyFill="1" applyBorder="1" applyAlignment="1">
      <alignment horizontal="center" vertical="center" wrapText="1"/>
    </xf>
    <xf numFmtId="1" fontId="51" fillId="28" borderId="0" xfId="251" applyNumberFormat="1" applyFont="1" applyFill="1" applyBorder="1" applyAlignment="1">
      <alignment horizontal="left" vertical="center"/>
    </xf>
    <xf numFmtId="1" fontId="48" fillId="28" borderId="0" xfId="251" applyNumberFormat="1" applyFont="1" applyFill="1" applyBorder="1" applyAlignment="1">
      <alignment horizontal="left" vertical="center"/>
    </xf>
    <xf numFmtId="3" fontId="38" fillId="28" borderId="12" xfId="248" applyNumberFormat="1" applyFont="1" applyFill="1" applyBorder="1" applyAlignment="1">
      <alignment horizontal="center" vertical="center"/>
    </xf>
    <xf numFmtId="3" fontId="38" fillId="28" borderId="0" xfId="248" applyNumberFormat="1" applyFont="1" applyFill="1" applyBorder="1" applyAlignment="1">
      <alignment horizontal="center" vertical="center"/>
    </xf>
    <xf numFmtId="0" fontId="67" fillId="28" borderId="0" xfId="252" applyFont="1" applyFill="1"/>
    <xf numFmtId="3" fontId="67" fillId="28" borderId="0" xfId="252" applyNumberFormat="1" applyFont="1" applyFill="1"/>
    <xf numFmtId="3" fontId="71" fillId="28" borderId="0" xfId="252" applyNumberFormat="1" applyFont="1" applyFill="1"/>
    <xf numFmtId="0" fontId="71" fillId="28" borderId="0" xfId="0" applyFont="1" applyFill="1"/>
    <xf numFmtId="0" fontId="72" fillId="28" borderId="0" xfId="0" applyFont="1" applyFill="1"/>
    <xf numFmtId="0" fontId="67" fillId="28" borderId="0" xfId="0" applyFont="1" applyFill="1"/>
    <xf numFmtId="0" fontId="73" fillId="28" borderId="0" xfId="0" applyFont="1" applyFill="1"/>
    <xf numFmtId="1" fontId="38" fillId="28" borderId="18" xfId="251" applyNumberFormat="1" applyFont="1" applyFill="1" applyBorder="1" applyAlignment="1">
      <alignment horizontal="left" vertical="center" wrapText="1"/>
    </xf>
    <xf numFmtId="0" fontId="48" fillId="28" borderId="0" xfId="252" applyFont="1" applyFill="1" applyBorder="1"/>
    <xf numFmtId="1" fontId="38" fillId="28" borderId="19" xfId="251" applyNumberFormat="1" applyFont="1" applyFill="1" applyBorder="1" applyAlignment="1">
      <alignment horizontal="left" vertical="center"/>
    </xf>
    <xf numFmtId="3" fontId="38" fillId="22" borderId="20" xfId="248" applyNumberFormat="1" applyFont="1" applyFill="1" applyBorder="1" applyAlignment="1">
      <alignment horizontal="center" vertical="center"/>
    </xf>
    <xf numFmtId="0" fontId="38" fillId="22" borderId="0" xfId="252" applyFont="1" applyFill="1" applyBorder="1"/>
    <xf numFmtId="0" fontId="51" fillId="22" borderId="0" xfId="162" applyFont="1" applyFill="1"/>
    <xf numFmtId="1" fontId="38" fillId="22" borderId="0" xfId="251" applyNumberFormat="1" applyFont="1" applyFill="1" applyBorder="1" applyAlignment="1">
      <alignment horizontal="center" vertical="center"/>
    </xf>
    <xf numFmtId="3" fontId="46" fillId="22" borderId="0" xfId="248" applyNumberFormat="1" applyFont="1" applyFill="1" applyBorder="1" applyAlignment="1">
      <alignment horizontal="center" vertical="center"/>
    </xf>
    <xf numFmtId="168" fontId="76" fillId="22" borderId="0" xfId="0" applyNumberFormat="1" applyFont="1" applyFill="1" applyBorder="1" applyAlignment="1">
      <alignment horizontal="center" vertical="center"/>
    </xf>
    <xf numFmtId="168" fontId="81" fillId="22" borderId="0" xfId="0" applyNumberFormat="1" applyFont="1" applyFill="1" applyBorder="1" applyAlignment="1">
      <alignment horizontal="center" vertical="center"/>
    </xf>
    <xf numFmtId="168" fontId="54" fillId="22" borderId="0" xfId="0" applyNumberFormat="1" applyFont="1" applyFill="1" applyBorder="1" applyAlignment="1">
      <alignment horizontal="center" vertical="center"/>
    </xf>
    <xf numFmtId="168" fontId="82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0" fontId="55" fillId="22" borderId="0" xfId="160" applyFont="1" applyFill="1" applyBorder="1"/>
    <xf numFmtId="169" fontId="46" fillId="22" borderId="0" xfId="159" applyNumberFormat="1" applyFont="1" applyFill="1" applyBorder="1" applyAlignment="1" applyProtection="1"/>
    <xf numFmtId="169" fontId="48" fillId="22" borderId="0" xfId="159" applyNumberFormat="1" applyFont="1" applyFill="1" applyBorder="1" applyAlignment="1" applyProtection="1"/>
    <xf numFmtId="169" fontId="78" fillId="22" borderId="0" xfId="159" applyNumberFormat="1" applyFont="1" applyFill="1" applyBorder="1" applyAlignment="1" applyProtection="1"/>
    <xf numFmtId="169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2" applyFont="1" applyFill="1" applyBorder="1"/>
    <xf numFmtId="0" fontId="51" fillId="28" borderId="0" xfId="252" applyFont="1" applyFill="1" applyBorder="1"/>
    <xf numFmtId="0" fontId="56" fillId="28" borderId="0" xfId="0" applyFont="1" applyFill="1" applyAlignment="1">
      <alignment vertical="center"/>
    </xf>
    <xf numFmtId="169" fontId="84" fillId="28" borderId="0" xfId="159" applyNumberFormat="1" applyFont="1" applyFill="1" applyAlignment="1" applyProtection="1"/>
    <xf numFmtId="1" fontId="38" fillId="28" borderId="0" xfId="161" applyNumberFormat="1" applyFont="1" applyFill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78" fillId="28" borderId="0" xfId="158" applyFont="1" applyFill="1"/>
    <xf numFmtId="0" fontId="45" fillId="28" borderId="0" xfId="250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38" fillId="22" borderId="0" xfId="258" applyFont="1" applyFill="1"/>
    <xf numFmtId="0" fontId="57" fillId="28" borderId="0" xfId="78" applyFont="1" applyFill="1" applyAlignment="1" applyProtection="1"/>
    <xf numFmtId="0" fontId="38" fillId="28" borderId="0" xfId="252" applyFont="1" applyFill="1"/>
    <xf numFmtId="0" fontId="51" fillId="28" borderId="0" xfId="252" applyFont="1" applyFill="1"/>
    <xf numFmtId="0" fontId="64" fillId="28" borderId="0" xfId="252" applyFont="1" applyFill="1" applyBorder="1"/>
    <xf numFmtId="0" fontId="38" fillId="28" borderId="0" xfId="252" applyFont="1" applyFill="1" applyBorder="1" applyAlignment="1"/>
    <xf numFmtId="0" fontId="38" fillId="28" borderId="0" xfId="252" applyFont="1" applyFill="1" applyAlignment="1"/>
    <xf numFmtId="0" fontId="46" fillId="28" borderId="0" xfId="252" applyFont="1" applyFill="1" applyAlignment="1"/>
    <xf numFmtId="0" fontId="48" fillId="28" borderId="0" xfId="252" applyFont="1" applyFill="1"/>
    <xf numFmtId="0" fontId="42" fillId="28" borderId="0" xfId="252" applyFont="1" applyFill="1"/>
    <xf numFmtId="49" fontId="42" fillId="28" borderId="0" xfId="161" applyNumberFormat="1" applyFont="1" applyFill="1" applyBorder="1" applyAlignment="1">
      <alignment horizontal="center" vertical="center"/>
    </xf>
    <xf numFmtId="173" fontId="38" fillId="28" borderId="0" xfId="251" applyNumberFormat="1" applyFont="1" applyFill="1" applyBorder="1"/>
    <xf numFmtId="3" fontId="38" fillId="28" borderId="0" xfId="252" applyNumberFormat="1" applyFont="1" applyFill="1" applyBorder="1" applyAlignment="1"/>
    <xf numFmtId="0" fontId="85" fillId="28" borderId="0" xfId="0" applyFont="1" applyFill="1"/>
    <xf numFmtId="0" fontId="38" fillId="28" borderId="0" xfId="249" applyFont="1" applyFill="1" applyAlignment="1">
      <alignment horizontal="left"/>
    </xf>
    <xf numFmtId="3" fontId="79" fillId="28" borderId="0" xfId="163" applyNumberFormat="1" applyFont="1" applyFill="1" applyBorder="1"/>
    <xf numFmtId="0" fontId="38" fillId="28" borderId="0" xfId="251" applyFont="1" applyFill="1" applyBorder="1"/>
    <xf numFmtId="3" fontId="38" fillId="28" borderId="0" xfId="252" applyNumberFormat="1" applyFont="1" applyFill="1" applyBorder="1"/>
    <xf numFmtId="0" fontId="46" fillId="28" borderId="0" xfId="252" applyFont="1" applyFill="1" applyBorder="1"/>
    <xf numFmtId="173" fontId="38" fillId="28" borderId="0" xfId="251" applyNumberFormat="1" applyFont="1" applyFill="1"/>
    <xf numFmtId="173" fontId="51" fillId="28" borderId="0" xfId="251" applyNumberFormat="1" applyFont="1" applyFill="1"/>
    <xf numFmtId="173" fontId="38" fillId="28" borderId="0" xfId="251" applyNumberFormat="1" applyFont="1" applyFill="1" applyBorder="1" applyAlignment="1"/>
    <xf numFmtId="173" fontId="70" fillId="28" borderId="0" xfId="251" applyNumberFormat="1" applyFont="1" applyFill="1" applyBorder="1" applyAlignment="1"/>
    <xf numFmtId="0" fontId="46" fillId="28" borderId="0" xfId="249" applyFont="1" applyFill="1" applyAlignment="1">
      <alignment horizontal="left"/>
    </xf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38" fillId="28" borderId="0" xfId="251" applyFont="1" applyFill="1" applyBorder="1" applyAlignment="1"/>
    <xf numFmtId="0" fontId="76" fillId="28" borderId="0" xfId="252" applyFont="1" applyFill="1" applyBorder="1" applyAlignment="1">
      <alignment horizontal="center" vertical="center" wrapText="1"/>
    </xf>
    <xf numFmtId="0" fontId="76" fillId="28" borderId="0" xfId="252" applyFont="1" applyFill="1" applyAlignment="1">
      <alignment wrapText="1"/>
    </xf>
    <xf numFmtId="0" fontId="76" fillId="28" borderId="0" xfId="252" applyFont="1" applyFill="1" applyAlignment="1"/>
    <xf numFmtId="0" fontId="42" fillId="28" borderId="16" xfId="248" applyFont="1" applyFill="1" applyBorder="1" applyAlignment="1">
      <alignment horizontal="centerContinuous" vertical="center"/>
    </xf>
    <xf numFmtId="0" fontId="50" fillId="28" borderId="15" xfId="248" applyFont="1" applyFill="1" applyBorder="1" applyAlignment="1">
      <alignment horizontal="centerContinuous" vertical="center"/>
    </xf>
    <xf numFmtId="3" fontId="42" fillId="28" borderId="15" xfId="248" applyNumberFormat="1" applyFont="1" applyFill="1" applyBorder="1" applyAlignment="1">
      <alignment horizontal="center" vertical="center"/>
    </xf>
    <xf numFmtId="3" fontId="42" fillId="28" borderId="17" xfId="248" applyNumberFormat="1" applyFont="1" applyFill="1" applyBorder="1" applyAlignment="1">
      <alignment horizontal="center" vertical="center"/>
    </xf>
    <xf numFmtId="1" fontId="38" fillId="28" borderId="0" xfId="252" applyNumberFormat="1" applyFont="1" applyFill="1" applyAlignment="1"/>
    <xf numFmtId="1" fontId="46" fillId="28" borderId="0" xfId="252" applyNumberFormat="1" applyFont="1" applyFill="1" applyAlignment="1"/>
    <xf numFmtId="1" fontId="46" fillId="28" borderId="0" xfId="252" applyNumberFormat="1" applyFont="1" applyFill="1"/>
    <xf numFmtId="1" fontId="46" fillId="28" borderId="0" xfId="252" applyNumberFormat="1" applyFont="1" applyFill="1" applyBorder="1"/>
    <xf numFmtId="1" fontId="38" fillId="28" borderId="0" xfId="252" applyNumberFormat="1" applyFont="1" applyFill="1"/>
    <xf numFmtId="0" fontId="85" fillId="28" borderId="0" xfId="0" applyFont="1" applyFill="1" applyBorder="1"/>
    <xf numFmtId="173" fontId="46" fillId="28" borderId="0" xfId="251" applyNumberFormat="1" applyFont="1" applyFill="1"/>
    <xf numFmtId="3" fontId="48" fillId="28" borderId="0" xfId="248" applyNumberFormat="1" applyFont="1" applyFill="1" applyBorder="1" applyAlignment="1">
      <alignment horizontal="center" vertical="center"/>
    </xf>
    <xf numFmtId="0" fontId="64" fillId="28" borderId="0" xfId="252" applyFont="1" applyFill="1" applyAlignment="1"/>
    <xf numFmtId="0" fontId="64" fillId="28" borderId="0" xfId="252" applyFont="1" applyFill="1"/>
    <xf numFmtId="168" fontId="76" fillId="28" borderId="0" xfId="250" applyNumberFormat="1" applyFont="1" applyFill="1"/>
    <xf numFmtId="0" fontId="76" fillId="28" borderId="0" xfId="252" applyFont="1" applyFill="1"/>
    <xf numFmtId="0" fontId="76" fillId="28" borderId="0" xfId="0" applyFont="1" applyFill="1"/>
    <xf numFmtId="1" fontId="38" fillId="28" borderId="0" xfId="260" applyNumberFormat="1" applyFont="1" applyFill="1" applyBorder="1" applyAlignment="1">
      <alignment horizontal="center" vertical="center"/>
    </xf>
    <xf numFmtId="3" fontId="38" fillId="28" borderId="20" xfId="248" applyNumberFormat="1" applyFont="1" applyFill="1" applyBorder="1" applyAlignment="1">
      <alignment horizontal="center" vertical="center"/>
    </xf>
    <xf numFmtId="3" fontId="38" fillId="28" borderId="11" xfId="248" applyNumberFormat="1" applyFont="1" applyFill="1" applyBorder="1" applyAlignment="1">
      <alignment horizontal="center" vertical="center"/>
    </xf>
    <xf numFmtId="0" fontId="38" fillId="28" borderId="0" xfId="162" applyFont="1" applyFill="1"/>
    <xf numFmtId="1" fontId="84" fillId="28" borderId="0" xfId="251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69" fontId="38" fillId="28" borderId="0" xfId="159" applyNumberFormat="1" applyFont="1" applyFill="1" applyBorder="1" applyAlignment="1" applyProtection="1"/>
    <xf numFmtId="169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161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69" fontId="51" fillId="28" borderId="0" xfId="159" applyNumberFormat="1" applyFont="1" applyFill="1" applyAlignment="1" applyProtection="1"/>
    <xf numFmtId="169" fontId="86" fillId="28" borderId="0" xfId="159" applyNumberFormat="1" applyFont="1" applyFill="1" applyAlignment="1" applyProtection="1"/>
    <xf numFmtId="1" fontId="38" fillId="28" borderId="0" xfId="161" applyNumberFormat="1" applyFont="1" applyFill="1" applyBorder="1"/>
    <xf numFmtId="0" fontId="38" fillId="28" borderId="0" xfId="158" applyFont="1" applyFill="1" applyBorder="1"/>
    <xf numFmtId="0" fontId="38" fillId="28" borderId="0" xfId="158" applyFont="1" applyFill="1" applyBorder="1" applyAlignment="1"/>
    <xf numFmtId="0" fontId="38" fillId="28" borderId="12" xfId="248" applyFont="1" applyFill="1" applyBorder="1" applyAlignment="1">
      <alignment horizontal="center" vertical="center"/>
    </xf>
    <xf numFmtId="0" fontId="38" fillId="28" borderId="20" xfId="248" applyFont="1" applyFill="1" applyBorder="1" applyAlignment="1">
      <alignment horizontal="center" vertical="center"/>
    </xf>
    <xf numFmtId="3" fontId="42" fillId="22" borderId="17" xfId="248" applyNumberFormat="1" applyFont="1" applyFill="1" applyBorder="1" applyAlignment="1">
      <alignment horizontal="center" vertical="center"/>
    </xf>
    <xf numFmtId="3" fontId="42" fillId="22" borderId="14" xfId="248" applyNumberFormat="1" applyFont="1" applyFill="1" applyBorder="1" applyAlignment="1">
      <alignment horizontal="center" vertical="center"/>
    </xf>
    <xf numFmtId="0" fontId="48" fillId="28" borderId="0" xfId="78" applyFont="1" applyFill="1" applyBorder="1" applyAlignment="1" applyProtection="1">
      <alignment horizontal="left"/>
    </xf>
    <xf numFmtId="0" fontId="38" fillId="0" borderId="0" xfId="248" applyFont="1" applyFill="1" applyBorder="1"/>
    <xf numFmtId="1" fontId="51" fillId="28" borderId="15" xfId="251" applyNumberFormat="1" applyFont="1" applyFill="1" applyBorder="1" applyAlignment="1">
      <alignment horizontal="left" vertical="center"/>
    </xf>
    <xf numFmtId="174" fontId="76" fillId="28" borderId="0" xfId="248" applyNumberFormat="1" applyFont="1" applyFill="1" applyBorder="1" applyAlignment="1">
      <alignment horizontal="center" vertical="center"/>
    </xf>
    <xf numFmtId="0" fontId="45" fillId="28" borderId="0" xfId="0" applyFont="1" applyFill="1" applyBorder="1" applyAlignment="1"/>
    <xf numFmtId="0" fontId="46" fillId="28" borderId="0" xfId="78" applyFont="1" applyFill="1" applyBorder="1" applyAlignment="1" applyProtection="1">
      <alignment horizontal="left"/>
    </xf>
    <xf numFmtId="0" fontId="46" fillId="28" borderId="0" xfId="78" applyFont="1" applyFill="1" applyBorder="1" applyAlignment="1" applyProtection="1"/>
    <xf numFmtId="0" fontId="48" fillId="28" borderId="12" xfId="248" applyFont="1" applyFill="1" applyBorder="1" applyAlignment="1">
      <alignment horizontal="center" vertical="center"/>
    </xf>
    <xf numFmtId="0" fontId="42" fillId="22" borderId="16" xfId="248" applyFont="1" applyFill="1" applyBorder="1" applyAlignment="1">
      <alignment horizontal="center" vertical="center" wrapText="1"/>
    </xf>
    <xf numFmtId="0" fontId="42" fillId="28" borderId="16" xfId="248" applyFont="1" applyFill="1" applyBorder="1" applyAlignment="1">
      <alignment horizontal="center" vertical="center"/>
    </xf>
    <xf numFmtId="0" fontId="49" fillId="28" borderId="0" xfId="0" applyFont="1" applyFill="1" applyBorder="1" applyAlignment="1"/>
    <xf numFmtId="0" fontId="48" fillId="28" borderId="0" xfId="78" applyFont="1" applyFill="1" applyBorder="1" applyAlignment="1" applyProtection="1"/>
    <xf numFmtId="0" fontId="24" fillId="28" borderId="0" xfId="0" applyFont="1" applyFill="1" applyBorder="1"/>
    <xf numFmtId="0" fontId="42" fillId="28" borderId="0" xfId="0" applyFont="1" applyFill="1" applyBorder="1" applyAlignment="1"/>
    <xf numFmtId="0" fontId="42" fillId="28" borderId="0" xfId="0" applyFont="1" applyFill="1" applyBorder="1"/>
    <xf numFmtId="0" fontId="47" fillId="28" borderId="0" xfId="78" applyFont="1" applyFill="1" applyBorder="1" applyAlignment="1" applyProtection="1">
      <alignment wrapText="1"/>
    </xf>
    <xf numFmtId="2" fontId="44" fillId="28" borderId="0" xfId="78" applyNumberFormat="1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/>
    <xf numFmtId="0" fontId="38" fillId="28" borderId="0" xfId="161" applyFont="1" applyFill="1" applyBorder="1" applyAlignment="1"/>
    <xf numFmtId="0" fontId="44" fillId="28" borderId="0" xfId="78" applyFont="1" applyFill="1" applyBorder="1" applyAlignment="1" applyProtection="1">
      <alignment horizontal="left"/>
    </xf>
    <xf numFmtId="1" fontId="86" fillId="28" borderId="0" xfId="0" applyNumberFormat="1" applyFont="1" applyFill="1" applyBorder="1"/>
    <xf numFmtId="0" fontId="86" fillId="28" borderId="0" xfId="248" applyFont="1" applyFill="1" applyBorder="1" applyAlignment="1">
      <alignment horizontal="center" vertical="center"/>
    </xf>
    <xf numFmtId="0" fontId="86" fillId="28" borderId="0" xfId="248" applyFont="1" applyFill="1" applyBorder="1"/>
    <xf numFmtId="1" fontId="86" fillId="28" borderId="0" xfId="0" applyNumberFormat="1" applyFont="1" applyFill="1" applyBorder="1" applyAlignment="1">
      <alignment vertical="center"/>
    </xf>
    <xf numFmtId="1" fontId="86" fillId="28" borderId="0" xfId="251" applyNumberFormat="1" applyFont="1" applyFill="1" applyBorder="1" applyAlignment="1">
      <alignment horizontal="left" vertical="center"/>
    </xf>
    <xf numFmtId="0" fontId="42" fillId="22" borderId="3" xfId="248" applyFont="1" applyFill="1" applyBorder="1" applyAlignment="1">
      <alignment horizontal="center" vertical="center" wrapText="1"/>
    </xf>
    <xf numFmtId="0" fontId="50" fillId="22" borderId="3" xfId="248" applyFont="1" applyFill="1" applyBorder="1" applyAlignment="1">
      <alignment horizontal="center" vertical="center" wrapText="1"/>
    </xf>
    <xf numFmtId="0" fontId="50" fillId="22" borderId="3" xfId="248" applyFont="1" applyFill="1" applyBorder="1" applyAlignment="1">
      <alignment horizontal="center" vertical="center"/>
    </xf>
    <xf numFmtId="0" fontId="50" fillId="22" borderId="3" xfId="248" applyFont="1" applyFill="1" applyBorder="1" applyAlignment="1">
      <alignment horizontal="centerContinuous" vertical="center"/>
    </xf>
    <xf numFmtId="1" fontId="86" fillId="28" borderId="11" xfId="0" applyNumberFormat="1" applyFont="1" applyFill="1" applyBorder="1" applyAlignment="1">
      <alignment vertical="center"/>
    </xf>
    <xf numFmtId="1" fontId="86" fillId="28" borderId="15" xfId="0" applyNumberFormat="1" applyFont="1" applyFill="1" applyBorder="1"/>
    <xf numFmtId="0" fontId="86" fillId="28" borderId="0" xfId="252" applyFont="1" applyFill="1" applyBorder="1"/>
    <xf numFmtId="1" fontId="88" fillId="28" borderId="0" xfId="0" applyNumberFormat="1" applyFont="1" applyFill="1" applyBorder="1"/>
    <xf numFmtId="0" fontId="89" fillId="28" borderId="0" xfId="252" applyFont="1" applyFill="1" applyBorder="1"/>
    <xf numFmtId="1" fontId="86" fillId="28" borderId="0" xfId="256" applyNumberFormat="1" applyFont="1" applyFill="1" applyBorder="1" applyAlignment="1">
      <alignment horizontal="left" vertical="center"/>
    </xf>
    <xf numFmtId="1" fontId="86" fillId="28" borderId="0" xfId="257" applyNumberFormat="1" applyFont="1" applyFill="1" applyBorder="1" applyAlignment="1">
      <alignment horizontal="left" vertical="center"/>
    </xf>
    <xf numFmtId="0" fontId="89" fillId="28" borderId="11" xfId="252" applyFont="1" applyFill="1" applyBorder="1"/>
    <xf numFmtId="0" fontId="87" fillId="28" borderId="0" xfId="0" applyFont="1" applyFill="1" applyBorder="1" applyAlignment="1">
      <alignment wrapText="1"/>
    </xf>
    <xf numFmtId="0" fontId="87" fillId="28" borderId="0" xfId="0" applyFont="1" applyFill="1" applyBorder="1"/>
    <xf numFmtId="1" fontId="86" fillId="28" borderId="0" xfId="257" applyNumberFormat="1" applyFont="1" applyFill="1" applyBorder="1" applyAlignment="1">
      <alignment horizontal="left" vertical="center" wrapText="1"/>
    </xf>
    <xf numFmtId="1" fontId="86" fillId="28" borderId="15" xfId="251" applyNumberFormat="1" applyFont="1" applyFill="1" applyBorder="1" applyAlignment="1">
      <alignment horizontal="left" vertical="center"/>
    </xf>
    <xf numFmtId="1" fontId="51" fillId="28" borderId="0" xfId="256" applyNumberFormat="1" applyFont="1" applyFill="1" applyBorder="1" applyAlignment="1">
      <alignment horizontal="left" vertical="center"/>
    </xf>
    <xf numFmtId="0" fontId="67" fillId="28" borderId="0" xfId="252" applyFont="1" applyFill="1" applyBorder="1"/>
    <xf numFmtId="0" fontId="67" fillId="28" borderId="11" xfId="252" applyFont="1" applyFill="1" applyBorder="1"/>
    <xf numFmtId="0" fontId="48" fillId="22" borderId="18" xfId="248" applyFont="1" applyFill="1" applyBorder="1" applyAlignment="1">
      <alignment horizontal="center" vertical="center"/>
    </xf>
    <xf numFmtId="0" fontId="38" fillId="28" borderId="18" xfId="248" applyFont="1" applyFill="1" applyBorder="1" applyAlignment="1">
      <alignment horizontal="center" vertical="center"/>
    </xf>
    <xf numFmtId="0" fontId="38" fillId="28" borderId="19" xfId="248" applyFont="1" applyFill="1" applyBorder="1" applyAlignment="1">
      <alignment horizontal="center" vertical="center"/>
    </xf>
    <xf numFmtId="1" fontId="86" fillId="28" borderId="11" xfId="251" applyNumberFormat="1" applyFont="1" applyFill="1" applyBorder="1" applyAlignment="1">
      <alignment horizontal="left" vertical="center"/>
    </xf>
    <xf numFmtId="0" fontId="38" fillId="28" borderId="0" xfId="252" applyFont="1" applyFill="1" applyAlignment="1">
      <alignment wrapText="1"/>
    </xf>
    <xf numFmtId="0" fontId="64" fillId="28" borderId="0" xfId="252" applyFont="1" applyFill="1" applyAlignment="1">
      <alignment wrapText="1"/>
    </xf>
    <xf numFmtId="0" fontId="38" fillId="28" borderId="0" xfId="0" applyFont="1" applyFill="1" applyBorder="1" applyAlignment="1">
      <alignment wrapText="1"/>
    </xf>
    <xf numFmtId="0" fontId="38" fillId="28" borderId="0" xfId="158" applyFont="1" applyFill="1" applyAlignment="1">
      <alignment wrapText="1"/>
    </xf>
    <xf numFmtId="3" fontId="38" fillId="28" borderId="24" xfId="248" applyNumberFormat="1" applyFont="1" applyFill="1" applyBorder="1" applyAlignment="1">
      <alignment horizontal="center" vertical="center"/>
    </xf>
    <xf numFmtId="3" fontId="38" fillId="28" borderId="25" xfId="248" applyNumberFormat="1" applyFont="1" applyFill="1" applyBorder="1" applyAlignment="1">
      <alignment horizontal="center" vertical="center"/>
    </xf>
    <xf numFmtId="0" fontId="42" fillId="22" borderId="16" xfId="248" applyFont="1" applyFill="1" applyBorder="1" applyAlignment="1">
      <alignment horizontal="center" vertical="center" wrapText="1"/>
    </xf>
    <xf numFmtId="0" fontId="86" fillId="28" borderId="0" xfId="252" applyFont="1" applyFill="1" applyBorder="1" applyAlignment="1">
      <alignment wrapText="1"/>
    </xf>
    <xf numFmtId="0" fontId="87" fillId="28" borderId="0" xfId="0" applyFont="1" applyFill="1" applyBorder="1" applyAlignment="1">
      <alignment vertical="center" wrapText="1"/>
    </xf>
    <xf numFmtId="0" fontId="42" fillId="22" borderId="14" xfId="248" applyFont="1" applyFill="1" applyBorder="1" applyAlignment="1">
      <alignment horizontal="centerContinuous" vertical="center"/>
    </xf>
    <xf numFmtId="1" fontId="38" fillId="28" borderId="24" xfId="251" applyNumberFormat="1" applyFont="1" applyFill="1" applyBorder="1" applyAlignment="1">
      <alignment horizontal="left" vertical="center"/>
    </xf>
    <xf numFmtId="1" fontId="38" fillId="28" borderId="24" xfId="251" applyNumberFormat="1" applyFont="1" applyFill="1" applyBorder="1" applyAlignment="1">
      <alignment horizontal="left" vertical="center" wrapText="1"/>
    </xf>
    <xf numFmtId="1" fontId="86" fillId="28" borderId="11" xfId="256" applyNumberFormat="1" applyFont="1" applyFill="1" applyBorder="1" applyAlignment="1">
      <alignment horizontal="left" vertical="center"/>
    </xf>
    <xf numFmtId="49" fontId="42" fillId="0" borderId="12" xfId="161" applyNumberFormat="1" applyFont="1" applyFill="1" applyBorder="1" applyAlignment="1">
      <alignment horizontal="center" vertical="center"/>
    </xf>
    <xf numFmtId="0" fontId="42" fillId="28" borderId="17" xfId="248" applyFont="1" applyFill="1" applyBorder="1" applyAlignment="1">
      <alignment horizontal="center" vertical="center" wrapText="1"/>
    </xf>
    <xf numFmtId="1" fontId="38" fillId="28" borderId="25" xfId="251" applyNumberFormat="1" applyFont="1" applyFill="1" applyBorder="1" applyAlignment="1">
      <alignment horizontal="left" vertical="center"/>
    </xf>
    <xf numFmtId="0" fontId="46" fillId="22" borderId="0" xfId="249" applyFont="1" applyFill="1" applyAlignment="1">
      <alignment horizontal="left"/>
    </xf>
    <xf numFmtId="0" fontId="46" fillId="22" borderId="0" xfId="161" applyFont="1" applyFill="1"/>
    <xf numFmtId="173" fontId="46" fillId="22" borderId="0" xfId="251" applyNumberFormat="1" applyFont="1" applyFill="1"/>
    <xf numFmtId="0" fontId="46" fillId="28" borderId="0" xfId="161" applyFont="1" applyFill="1"/>
    <xf numFmtId="174" fontId="76" fillId="0" borderId="0" xfId="248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/>
    <xf numFmtId="0" fontId="46" fillId="0" borderId="0" xfId="252" applyFont="1" applyFill="1" applyBorder="1" applyAlignment="1"/>
    <xf numFmtId="1" fontId="46" fillId="0" borderId="0" xfId="252" applyNumberFormat="1" applyFont="1" applyFill="1" applyBorder="1" applyAlignment="1"/>
    <xf numFmtId="168" fontId="76" fillId="0" borderId="0" xfId="258" applyNumberFormat="1" applyFont="1" applyFill="1" applyBorder="1" applyAlignment="1">
      <alignment horizontal="center" vertical="center"/>
    </xf>
    <xf numFmtId="0" fontId="45" fillId="0" borderId="0" xfId="250" applyFont="1" applyFill="1" applyBorder="1"/>
    <xf numFmtId="0" fontId="46" fillId="0" borderId="0" xfId="158" applyFont="1" applyFill="1" applyBorder="1" applyAlignment="1"/>
    <xf numFmtId="0" fontId="90" fillId="28" borderId="0" xfId="78" applyFont="1" applyFill="1" applyAlignment="1" applyProtection="1"/>
    <xf numFmtId="0" fontId="70" fillId="22" borderId="0" xfId="0" applyFont="1" applyFill="1" applyBorder="1"/>
    <xf numFmtId="3" fontId="38" fillId="22" borderId="0" xfId="161" applyNumberFormat="1" applyFont="1" applyFill="1"/>
    <xf numFmtId="168" fontId="38" fillId="22" borderId="0" xfId="161" applyNumberFormat="1" applyFont="1" applyFill="1"/>
    <xf numFmtId="168" fontId="38" fillId="22" borderId="0" xfId="161" applyNumberFormat="1" applyFont="1" applyFill="1" applyAlignment="1">
      <alignment vertical="center"/>
    </xf>
    <xf numFmtId="168" fontId="42" fillId="22" borderId="0" xfId="161" applyNumberFormat="1" applyFont="1" applyFill="1" applyAlignment="1">
      <alignment vertical="center"/>
    </xf>
    <xf numFmtId="0" fontId="91" fillId="0" borderId="0" xfId="0" applyFont="1" applyAlignment="1">
      <alignment vertical="center"/>
    </xf>
    <xf numFmtId="0" fontId="38" fillId="22" borderId="11" xfId="248" applyFont="1" applyFill="1" applyBorder="1"/>
    <xf numFmtId="1" fontId="48" fillId="28" borderId="24" xfId="251" applyNumberFormat="1" applyFont="1" applyFill="1" applyBorder="1" applyAlignment="1">
      <alignment horizontal="left" vertical="center"/>
    </xf>
    <xf numFmtId="1" fontId="92" fillId="28" borderId="17" xfId="251" applyNumberFormat="1" applyFont="1" applyFill="1" applyBorder="1" applyAlignment="1">
      <alignment horizontal="left" vertical="center"/>
    </xf>
    <xf numFmtId="1" fontId="92" fillId="28" borderId="15" xfId="251" applyNumberFormat="1" applyFont="1" applyFill="1" applyBorder="1" applyAlignment="1">
      <alignment horizontal="left" vertical="center"/>
    </xf>
    <xf numFmtId="1" fontId="92" fillId="28" borderId="14" xfId="251" applyNumberFormat="1" applyFont="1" applyFill="1" applyBorder="1" applyAlignment="1">
      <alignment horizontal="left" vertical="center"/>
    </xf>
    <xf numFmtId="1" fontId="92" fillId="28" borderId="12" xfId="251" applyNumberFormat="1" applyFont="1" applyFill="1" applyBorder="1" applyAlignment="1">
      <alignment horizontal="left" vertical="center"/>
    </xf>
    <xf numFmtId="1" fontId="92" fillId="28" borderId="0" xfId="251" applyNumberFormat="1" applyFont="1" applyFill="1" applyBorder="1" applyAlignment="1">
      <alignment horizontal="left" vertical="center"/>
    </xf>
    <xf numFmtId="1" fontId="92" fillId="28" borderId="24" xfId="251" applyNumberFormat="1" applyFont="1" applyFill="1" applyBorder="1" applyAlignment="1">
      <alignment horizontal="left" vertical="center"/>
    </xf>
    <xf numFmtId="0" fontId="92" fillId="28" borderId="12" xfId="252" applyFont="1" applyFill="1" applyBorder="1"/>
    <xf numFmtId="0" fontId="92" fillId="28" borderId="0" xfId="252" applyFont="1" applyFill="1" applyBorder="1"/>
    <xf numFmtId="0" fontId="92" fillId="28" borderId="24" xfId="252" applyFont="1" applyFill="1" applyBorder="1"/>
    <xf numFmtId="1" fontId="92" fillId="28" borderId="24" xfId="259" applyNumberFormat="1" applyFont="1" applyFill="1" applyBorder="1"/>
    <xf numFmtId="1" fontId="92" fillId="28" borderId="24" xfId="256" applyNumberFormat="1" applyFont="1" applyFill="1" applyBorder="1" applyAlignment="1">
      <alignment horizontal="left" vertical="center"/>
    </xf>
    <xf numFmtId="1" fontId="92" fillId="28" borderId="0" xfId="251" applyNumberFormat="1" applyFont="1" applyFill="1" applyBorder="1" applyAlignment="1">
      <alignment horizontal="left" vertical="center" wrapText="1"/>
    </xf>
    <xf numFmtId="1" fontId="92" fillId="28" borderId="24" xfId="256" applyNumberFormat="1" applyFont="1" applyFill="1" applyBorder="1" applyAlignment="1">
      <alignment horizontal="left" vertical="center" wrapText="1"/>
    </xf>
    <xf numFmtId="0" fontId="93" fillId="0" borderId="24" xfId="0" applyFont="1" applyBorder="1" applyAlignment="1">
      <alignment vertical="center" wrapText="1"/>
    </xf>
    <xf numFmtId="0" fontId="92" fillId="28" borderId="24" xfId="248" applyFont="1" applyFill="1" applyBorder="1"/>
    <xf numFmtId="1" fontId="92" fillId="22" borderId="0" xfId="251" applyNumberFormat="1" applyFont="1" applyFill="1" applyBorder="1" applyAlignment="1">
      <alignment horizontal="left" vertical="center"/>
    </xf>
    <xf numFmtId="1" fontId="92" fillId="22" borderId="24" xfId="251" applyNumberFormat="1" applyFont="1" applyFill="1" applyBorder="1" applyAlignment="1">
      <alignment horizontal="left" vertical="center"/>
    </xf>
    <xf numFmtId="1" fontId="92" fillId="22" borderId="0" xfId="0" applyNumberFormat="1" applyFont="1" applyFill="1" applyBorder="1" applyAlignment="1">
      <alignment vertical="center"/>
    </xf>
    <xf numFmtId="1" fontId="92" fillId="28" borderId="20" xfId="251" applyNumberFormat="1" applyFont="1" applyFill="1" applyBorder="1" applyAlignment="1">
      <alignment horizontal="left" vertical="center"/>
    </xf>
    <xf numFmtId="1" fontId="92" fillId="28" borderId="11" xfId="251" applyNumberFormat="1" applyFont="1" applyFill="1" applyBorder="1" applyAlignment="1">
      <alignment horizontal="left" vertical="center"/>
    </xf>
    <xf numFmtId="1" fontId="92" fillId="28" borderId="25" xfId="256" applyNumberFormat="1" applyFont="1" applyFill="1" applyBorder="1" applyAlignment="1">
      <alignment horizontal="left" vertical="center"/>
    </xf>
    <xf numFmtId="1" fontId="48" fillId="28" borderId="18" xfId="251" applyNumberFormat="1" applyFont="1" applyFill="1" applyBorder="1" applyAlignment="1">
      <alignment horizontal="left" vertical="center"/>
    </xf>
    <xf numFmtId="0" fontId="24" fillId="22" borderId="0" xfId="0" applyFont="1" applyFill="1" applyBorder="1"/>
    <xf numFmtId="0" fontId="45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94" fillId="0" borderId="0" xfId="0" applyFont="1" applyBorder="1" applyAlignment="1">
      <alignment vertical="center"/>
    </xf>
    <xf numFmtId="3" fontId="48" fillId="28" borderId="12" xfId="248" applyNumberFormat="1" applyFont="1" applyFill="1" applyBorder="1" applyAlignment="1">
      <alignment horizontal="center" vertical="center"/>
    </xf>
    <xf numFmtId="3" fontId="38" fillId="22" borderId="0" xfId="161" applyNumberFormat="1" applyFont="1" applyFill="1" applyAlignment="1">
      <alignment vertical="center"/>
    </xf>
    <xf numFmtId="0" fontId="42" fillId="22" borderId="16" xfId="248" applyFont="1" applyFill="1" applyBorder="1" applyAlignment="1">
      <alignment horizontal="center" vertical="center"/>
    </xf>
    <xf numFmtId="0" fontId="42" fillId="22" borderId="17" xfId="248" applyFont="1" applyFill="1" applyBorder="1" applyAlignment="1">
      <alignment horizontal="center" vertical="center" wrapText="1"/>
    </xf>
    <xf numFmtId="0" fontId="38" fillId="22" borderId="12" xfId="248" applyFont="1" applyFill="1" applyBorder="1" applyAlignment="1">
      <alignment horizontal="center" vertical="center"/>
    </xf>
    <xf numFmtId="0" fontId="38" fillId="22" borderId="20" xfId="248" applyFont="1" applyFill="1" applyBorder="1" applyAlignment="1">
      <alignment horizontal="center" vertical="center"/>
    </xf>
    <xf numFmtId="1" fontId="38" fillId="22" borderId="12" xfId="252" applyNumberFormat="1" applyFont="1" applyFill="1" applyBorder="1" applyAlignment="1">
      <alignment horizontal="center"/>
    </xf>
    <xf numFmtId="1" fontId="38" fillId="22" borderId="0" xfId="252" applyNumberFormat="1" applyFont="1" applyFill="1" applyBorder="1" applyAlignment="1">
      <alignment horizontal="center"/>
    </xf>
    <xf numFmtId="1" fontId="38" fillId="22" borderId="24" xfId="252" applyNumberFormat="1" applyFont="1" applyFill="1" applyBorder="1" applyAlignment="1">
      <alignment horizontal="center"/>
    </xf>
    <xf numFmtId="1" fontId="38" fillId="22" borderId="0" xfId="248" applyNumberFormat="1" applyFont="1" applyFill="1" applyBorder="1" applyAlignment="1">
      <alignment horizontal="center" vertical="center"/>
    </xf>
    <xf numFmtId="1" fontId="38" fillId="28" borderId="0" xfId="252" applyNumberFormat="1" applyFont="1" applyFill="1" applyBorder="1" applyAlignment="1"/>
    <xf numFmtId="0" fontId="64" fillId="28" borderId="0" xfId="252" applyFont="1" applyFill="1" applyBorder="1" applyAlignment="1"/>
    <xf numFmtId="0" fontId="67" fillId="22" borderId="0" xfId="252" applyFont="1" applyFill="1" applyBorder="1" applyAlignment="1"/>
    <xf numFmtId="0" fontId="38" fillId="22" borderId="0" xfId="252" applyFont="1" applyFill="1" applyBorder="1" applyAlignment="1"/>
    <xf numFmtId="173" fontId="38" fillId="22" borderId="0" xfId="251" applyNumberFormat="1" applyFont="1" applyFill="1" applyBorder="1" applyAlignment="1"/>
    <xf numFmtId="0" fontId="42" fillId="22" borderId="15" xfId="248" applyFont="1" applyFill="1" applyBorder="1" applyAlignment="1">
      <alignment horizontal="center" vertical="center"/>
    </xf>
    <xf numFmtId="1" fontId="38" fillId="22" borderId="11" xfId="248" applyNumberFormat="1" applyFont="1" applyFill="1" applyBorder="1" applyAlignment="1">
      <alignment horizontal="center" vertical="center"/>
    </xf>
    <xf numFmtId="0" fontId="49" fillId="28" borderId="0" xfId="250" applyFont="1" applyFill="1" applyBorder="1"/>
    <xf numFmtId="0" fontId="38" fillId="28" borderId="0" xfId="163" applyFont="1" applyFill="1" applyBorder="1"/>
    <xf numFmtId="3" fontId="42" fillId="28" borderId="14" xfId="248" applyNumberFormat="1" applyFont="1" applyFill="1" applyBorder="1" applyAlignment="1">
      <alignment horizontal="center" vertical="center"/>
    </xf>
    <xf numFmtId="3" fontId="48" fillId="28" borderId="24" xfId="248" applyNumberFormat="1" applyFont="1" applyFill="1" applyBorder="1" applyAlignment="1">
      <alignment horizontal="center" vertical="center"/>
    </xf>
    <xf numFmtId="1" fontId="38" fillId="28" borderId="12" xfId="260" applyNumberFormat="1" applyFont="1" applyFill="1" applyBorder="1" applyAlignment="1">
      <alignment horizontal="center" vertical="center"/>
    </xf>
    <xf numFmtId="0" fontId="42" fillId="22" borderId="0" xfId="250" applyFont="1" applyFill="1" applyBorder="1" applyAlignment="1">
      <alignment horizontal="center"/>
    </xf>
    <xf numFmtId="0" fontId="49" fillId="0" borderId="0" xfId="255" applyFont="1" applyFill="1" applyBorder="1" applyAlignment="1">
      <alignment horizontal="center" vertical="center"/>
    </xf>
    <xf numFmtId="3" fontId="42" fillId="22" borderId="0" xfId="248" applyNumberFormat="1" applyFont="1" applyFill="1" applyBorder="1" applyAlignment="1">
      <alignment horizontal="center" vertical="center"/>
    </xf>
    <xf numFmtId="0" fontId="70" fillId="22" borderId="0" xfId="250" applyFont="1" applyFill="1" applyBorder="1" applyAlignment="1">
      <alignment horizontal="center"/>
    </xf>
    <xf numFmtId="49" fontId="42" fillId="0" borderId="0" xfId="161" applyNumberFormat="1" applyFont="1" applyFill="1" applyBorder="1" applyAlignment="1">
      <alignment horizontal="center" vertical="center"/>
    </xf>
    <xf numFmtId="3" fontId="42" fillId="28" borderId="0" xfId="248" applyNumberFormat="1" applyFont="1" applyFill="1" applyBorder="1" applyAlignment="1">
      <alignment horizontal="center" vertical="center"/>
    </xf>
    <xf numFmtId="0" fontId="42" fillId="22" borderId="17" xfId="163" applyFont="1" applyFill="1" applyBorder="1" applyAlignment="1">
      <alignment horizontal="center" vertical="top"/>
    </xf>
    <xf numFmtId="0" fontId="42" fillId="22" borderId="12" xfId="163" applyFont="1" applyFill="1" applyBorder="1" applyAlignment="1">
      <alignment horizontal="center" vertical="top"/>
    </xf>
    <xf numFmtId="0" fontId="42" fillId="22" borderId="16" xfId="163" applyFont="1" applyFill="1" applyBorder="1" applyAlignment="1">
      <alignment horizontal="center" vertical="top"/>
    </xf>
    <xf numFmtId="0" fontId="42" fillId="22" borderId="18" xfId="163" applyFont="1" applyFill="1" applyBorder="1" applyAlignment="1">
      <alignment horizontal="center" vertical="top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6" xfId="165" applyFont="1" applyFill="1" applyBorder="1" applyAlignment="1">
      <alignment horizontal="center" vertical="center"/>
    </xf>
    <xf numFmtId="0" fontId="38" fillId="22" borderId="19" xfId="165" applyFont="1" applyFill="1" applyBorder="1" applyAlignment="1">
      <alignment horizontal="center" vertical="center"/>
    </xf>
    <xf numFmtId="0" fontId="50" fillId="22" borderId="16" xfId="165" applyFont="1" applyFill="1" applyBorder="1" applyAlignment="1">
      <alignment horizontal="center" vertical="center"/>
    </xf>
    <xf numFmtId="0" fontId="51" fillId="22" borderId="19" xfId="165" applyFont="1" applyFill="1" applyBorder="1" applyAlignment="1">
      <alignment horizontal="center" vertical="center"/>
    </xf>
    <xf numFmtId="0" fontId="42" fillId="22" borderId="17" xfId="163" applyFont="1" applyFill="1" applyBorder="1" applyAlignment="1">
      <alignment horizontal="center" vertical="top" wrapText="1"/>
    </xf>
    <xf numFmtId="0" fontId="42" fillId="22" borderId="12" xfId="163" applyFont="1" applyFill="1" applyBorder="1" applyAlignment="1">
      <alignment horizontal="center" vertical="top" wrapText="1"/>
    </xf>
    <xf numFmtId="0" fontId="42" fillId="22" borderId="16" xfId="163" applyFont="1" applyFill="1" applyBorder="1" applyAlignment="1">
      <alignment horizontal="center" vertical="top" wrapText="1"/>
    </xf>
    <xf numFmtId="0" fontId="42" fillId="22" borderId="18" xfId="163" applyFont="1" applyFill="1" applyBorder="1" applyAlignment="1">
      <alignment horizontal="center" vertical="top" wrapText="1"/>
    </xf>
    <xf numFmtId="0" fontId="42" fillId="22" borderId="16" xfId="164" applyFont="1" applyFill="1" applyBorder="1" applyAlignment="1">
      <alignment horizontal="center" vertical="center"/>
    </xf>
    <xf numFmtId="0" fontId="38" fillId="22" borderId="19" xfId="164" applyFont="1" applyFill="1" applyBorder="1" applyAlignment="1">
      <alignment horizontal="center" vertical="center"/>
    </xf>
    <xf numFmtId="0" fontId="50" fillId="22" borderId="16" xfId="164" applyFont="1" applyFill="1" applyBorder="1" applyAlignment="1">
      <alignment horizontal="center" vertical="center"/>
    </xf>
    <xf numFmtId="0" fontId="51" fillId="22" borderId="19" xfId="164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22" xfId="163" applyFont="1" applyFill="1" applyBorder="1" applyAlignment="1">
      <alignment horizontal="center" vertical="center"/>
    </xf>
    <xf numFmtId="0" fontId="42" fillId="22" borderId="21" xfId="163" applyFont="1" applyFill="1" applyBorder="1" applyAlignment="1">
      <alignment horizontal="center" vertical="center"/>
    </xf>
    <xf numFmtId="0" fontId="42" fillId="22" borderId="13" xfId="163" applyFont="1" applyFill="1" applyBorder="1" applyAlignment="1">
      <alignment horizontal="center" vertical="center"/>
    </xf>
    <xf numFmtId="0" fontId="42" fillId="22" borderId="17" xfId="255" applyFont="1" applyFill="1" applyBorder="1" applyAlignment="1">
      <alignment horizontal="center" vertical="center"/>
    </xf>
    <xf numFmtId="0" fontId="42" fillId="22" borderId="12" xfId="255" applyFont="1" applyFill="1" applyBorder="1" applyAlignment="1">
      <alignment horizontal="center" vertical="center"/>
    </xf>
    <xf numFmtId="0" fontId="42" fillId="22" borderId="16" xfId="255" applyFont="1" applyFill="1" applyBorder="1" applyAlignment="1">
      <alignment horizontal="center" vertical="center"/>
    </xf>
    <xf numFmtId="0" fontId="42" fillId="22" borderId="18" xfId="255" applyFont="1" applyFill="1" applyBorder="1" applyAlignment="1">
      <alignment horizontal="center" vertical="center"/>
    </xf>
    <xf numFmtId="0" fontId="49" fillId="28" borderId="22" xfId="255" applyFont="1" applyFill="1" applyBorder="1" applyAlignment="1">
      <alignment horizontal="center" vertical="center"/>
    </xf>
    <xf numFmtId="0" fontId="49" fillId="28" borderId="21" xfId="255" applyFont="1" applyFill="1" applyBorder="1" applyAlignment="1">
      <alignment horizontal="center" vertical="center"/>
    </xf>
    <xf numFmtId="0" fontId="49" fillId="28" borderId="13" xfId="255" applyFont="1" applyFill="1" applyBorder="1" applyAlignment="1">
      <alignment horizontal="center" vertical="center"/>
    </xf>
    <xf numFmtId="0" fontId="42" fillId="22" borderId="15" xfId="255" applyFont="1" applyFill="1" applyBorder="1" applyAlignment="1">
      <alignment horizontal="center" vertical="center"/>
    </xf>
    <xf numFmtId="0" fontId="42" fillId="22" borderId="0" xfId="255" applyFont="1" applyFill="1" applyBorder="1" applyAlignment="1">
      <alignment horizontal="center" vertical="center"/>
    </xf>
    <xf numFmtId="0" fontId="49" fillId="0" borderId="22" xfId="255" applyFont="1" applyFill="1" applyBorder="1" applyAlignment="1">
      <alignment horizontal="center" vertical="center"/>
    </xf>
    <xf numFmtId="0" fontId="49" fillId="0" borderId="21" xfId="255" applyFont="1" applyFill="1" applyBorder="1" applyAlignment="1">
      <alignment horizontal="center" vertical="center"/>
    </xf>
    <xf numFmtId="0" fontId="49" fillId="0" borderId="13" xfId="255" applyFont="1" applyFill="1" applyBorder="1" applyAlignment="1">
      <alignment horizontal="center" vertical="center"/>
    </xf>
    <xf numFmtId="0" fontId="49" fillId="0" borderId="16" xfId="255" applyFont="1" applyFill="1" applyBorder="1" applyAlignment="1">
      <alignment horizontal="center" vertical="center"/>
    </xf>
    <xf numFmtId="0" fontId="49" fillId="0" borderId="19" xfId="255" applyFont="1" applyFill="1" applyBorder="1" applyAlignment="1">
      <alignment horizontal="center" vertical="center"/>
    </xf>
    <xf numFmtId="0" fontId="49" fillId="0" borderId="17" xfId="255" applyFont="1" applyFill="1" applyBorder="1" applyAlignment="1">
      <alignment horizontal="center" vertical="center"/>
    </xf>
    <xf numFmtId="0" fontId="49" fillId="0" borderId="20" xfId="255" applyFont="1" applyFill="1" applyBorder="1" applyAlignment="1">
      <alignment horizontal="center" vertical="center"/>
    </xf>
    <xf numFmtId="0" fontId="42" fillId="22" borderId="16" xfId="248" applyFont="1" applyFill="1" applyBorder="1" applyAlignment="1">
      <alignment horizontal="center" vertical="center" wrapText="1"/>
    </xf>
    <xf numFmtId="0" fontId="42" fillId="22" borderId="18" xfId="248" applyFont="1" applyFill="1" applyBorder="1" applyAlignment="1">
      <alignment horizontal="center" vertical="center" wrapText="1"/>
    </xf>
    <xf numFmtId="0" fontId="42" fillId="22" borderId="16" xfId="248" applyFont="1" applyFill="1" applyBorder="1" applyAlignment="1">
      <alignment horizontal="center" vertical="center"/>
    </xf>
    <xf numFmtId="0" fontId="42" fillId="22" borderId="18" xfId="248" applyFont="1" applyFill="1" applyBorder="1" applyAlignment="1">
      <alignment horizontal="center" vertical="center"/>
    </xf>
    <xf numFmtId="0" fontId="50" fillId="22" borderId="16" xfId="248" applyFont="1" applyFill="1" applyBorder="1" applyAlignment="1">
      <alignment horizontal="center" vertical="center" wrapText="1"/>
    </xf>
    <xf numFmtId="0" fontId="50" fillId="22" borderId="18" xfId="248" applyFont="1" applyFill="1" applyBorder="1" applyAlignment="1">
      <alignment horizontal="center" vertical="center" wrapText="1"/>
    </xf>
    <xf numFmtId="0" fontId="50" fillId="22" borderId="16" xfId="248" applyFont="1" applyFill="1" applyBorder="1" applyAlignment="1">
      <alignment horizontal="center" vertical="center"/>
    </xf>
    <xf numFmtId="0" fontId="50" fillId="22" borderId="18" xfId="248" applyFont="1" applyFill="1" applyBorder="1" applyAlignment="1">
      <alignment horizontal="center" vertical="center"/>
    </xf>
    <xf numFmtId="0" fontId="42" fillId="22" borderId="22" xfId="255" applyFont="1" applyFill="1" applyBorder="1" applyAlignment="1">
      <alignment horizontal="center" vertical="center"/>
    </xf>
    <xf numFmtId="0" fontId="42" fillId="22" borderId="21" xfId="255" applyFont="1" applyFill="1" applyBorder="1" applyAlignment="1">
      <alignment horizontal="center" vertical="center"/>
    </xf>
    <xf numFmtId="0" fontId="42" fillId="22" borderId="13" xfId="255" applyFont="1" applyFill="1" applyBorder="1" applyAlignment="1">
      <alignment horizontal="center" vertical="center"/>
    </xf>
    <xf numFmtId="0" fontId="42" fillId="22" borderId="16" xfId="255" applyFont="1" applyFill="1" applyBorder="1" applyAlignment="1">
      <alignment horizontal="center" vertical="center" wrapText="1"/>
    </xf>
    <xf numFmtId="0" fontId="42" fillId="22" borderId="18" xfId="255" applyFont="1" applyFill="1" applyBorder="1" applyAlignment="1">
      <alignment horizontal="center" vertical="center" wrapText="1"/>
    </xf>
    <xf numFmtId="0" fontId="42" fillId="22" borderId="19" xfId="255" applyFont="1" applyFill="1" applyBorder="1" applyAlignment="1">
      <alignment horizontal="center" vertical="center"/>
    </xf>
    <xf numFmtId="0" fontId="42" fillId="22" borderId="20" xfId="255" applyFont="1" applyFill="1" applyBorder="1" applyAlignment="1">
      <alignment horizontal="center" vertical="center"/>
    </xf>
    <xf numFmtId="0" fontId="50" fillId="28" borderId="16" xfId="248" applyFont="1" applyFill="1" applyBorder="1" applyAlignment="1">
      <alignment horizontal="center" vertical="center"/>
    </xf>
    <xf numFmtId="0" fontId="50" fillId="28" borderId="19" xfId="248" applyFont="1" applyFill="1" applyBorder="1" applyAlignment="1">
      <alignment horizontal="center" vertical="center"/>
    </xf>
    <xf numFmtId="0" fontId="42" fillId="28" borderId="16" xfId="248" applyFont="1" applyFill="1" applyBorder="1" applyAlignment="1">
      <alignment horizontal="center" vertical="center" wrapText="1"/>
    </xf>
    <xf numFmtId="0" fontId="42" fillId="28" borderId="18" xfId="248" applyFont="1" applyFill="1" applyBorder="1" applyAlignment="1">
      <alignment horizontal="center" vertical="center" wrapText="1"/>
    </xf>
    <xf numFmtId="0" fontId="42" fillId="28" borderId="16" xfId="248" applyFont="1" applyFill="1" applyBorder="1" applyAlignment="1">
      <alignment horizontal="center" vertical="center"/>
    </xf>
    <xf numFmtId="0" fontId="42" fillId="28" borderId="18" xfId="248" applyFont="1" applyFill="1" applyBorder="1" applyAlignment="1">
      <alignment horizontal="center" vertical="center"/>
    </xf>
    <xf numFmtId="0" fontId="50" fillId="28" borderId="16" xfId="248" applyFont="1" applyFill="1" applyBorder="1" applyAlignment="1">
      <alignment horizontal="center" vertical="center" wrapText="1"/>
    </xf>
    <xf numFmtId="0" fontId="50" fillId="28" borderId="19" xfId="248" applyFont="1" applyFill="1" applyBorder="1" applyAlignment="1">
      <alignment horizontal="center" vertical="center" wrapText="1"/>
    </xf>
    <xf numFmtId="0" fontId="42" fillId="28" borderId="22" xfId="255" applyFont="1" applyFill="1" applyBorder="1" applyAlignment="1">
      <alignment horizontal="center" vertical="center"/>
    </xf>
    <xf numFmtId="0" fontId="42" fillId="28" borderId="21" xfId="255" applyFont="1" applyFill="1" applyBorder="1" applyAlignment="1">
      <alignment horizontal="center" vertical="center"/>
    </xf>
    <xf numFmtId="0" fontId="42" fillId="28" borderId="13" xfId="255" applyFont="1" applyFill="1" applyBorder="1" applyAlignment="1">
      <alignment horizontal="center" vertical="center"/>
    </xf>
  </cellXfs>
  <cellStyles count="261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48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 2" xfId="177"/>
    <cellStyle name="Гіперпосилання" xfId="78" builtinId="8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" xfId="0" builtinId="0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4"/>
    <cellStyle name="Обычный_DIN_aPB_rik_6G" xfId="158"/>
    <cellStyle name="Обычный_din_pb_6G" xfId="159"/>
    <cellStyle name="Обычный_PLB_2006" xfId="160"/>
    <cellStyle name="Обычный_Геогр.стр.2кв." xfId="250"/>
    <cellStyle name="Обычный_Дин.імпорт" xfId="255"/>
    <cellStyle name="Обычный_Динам_е_і_кв КПБ_ 6" xfId="252"/>
    <cellStyle name="Обычный_Експорт" xfId="161"/>
    <cellStyle name="Обычный_ЄС 9 міс.З_Т. 2015ДЛЯ ЗАПИТІВ річна. квартальна" xfId="258"/>
    <cellStyle name="Обычный_Лист2" xfId="260"/>
    <cellStyle name="Обычный_Лист5" xfId="256"/>
    <cellStyle name="Обычный_ПБ_2014_КПБ6_Вид" xfId="249"/>
    <cellStyle name="Обычный_ПБ_4кв2012_АНФОР_2" xfId="162"/>
    <cellStyle name="Обычный_РЕГ.ВИД.Т+П  2014 рпб 6" xfId="163"/>
    <cellStyle name="Обычный_Рос_КПБ6_р 12m" xfId="257"/>
    <cellStyle name="Обычный_Таб ек кв." xfId="251"/>
    <cellStyle name="Обычный_Таб. ім.рік" xfId="259"/>
    <cellStyle name="Обычный_Таб_ГС 5 -е  4 кв 2014 OK " xfId="253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00FF00"/>
      <color rgb="FFED3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3" noThreeD="1" sel="1" val="0"/>
</file>

<file path=xl/ctrlProps/ctrlProp2.xml><?xml version="1.0" encoding="utf-8"?>
<formControlPr xmlns="http://schemas.microsoft.com/office/spreadsheetml/2009/9/main" objectType="List" dx="22" fmlaLink="$A$1" fmlaRange="$A$3:$A$5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7651\Documents\&#1041;&#1056;&#1040;&#1058;&#1048;%20&#1062;&#1070;%20&#1055;&#1040;&#1055;&#1050;&#1059;%20&#1044;&#1051;&#1071;%20&#1056;&#1054;&#1041;&#1054;&#1058;&#1048;%202022-2023!!!!\!007651\2022\&#1057;&#1040;&#1049;&#1058;_4&#1050;&#1042;._2022%20&#1056;&#1030;&#1050;\&#1057;&#1040;&#1049;&#1058;_IV_&#1082;&#1074;.%20&#1090;&#1072;%202022%20&#1073;&#1088;&#1072;&#1090;&#1080;\&#1059;&#1050;&#1056;\&#1050;&#1074;&#1072;&#1088;&#1090;&#1072;&#1083;&#1100;&#1085;&#1110;\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NO96"/>
  <sheetViews>
    <sheetView tabSelected="1" zoomScale="75" zoomScaleNormal="75" workbookViewId="0">
      <selection activeCell="I18" sqref="I18"/>
    </sheetView>
  </sheetViews>
  <sheetFormatPr defaultColWidth="9.33203125" defaultRowHeight="13.2"/>
  <cols>
    <col min="1" max="1" width="10.44140625" style="1" customWidth="1"/>
    <col min="2" max="5" width="9.33203125" style="8"/>
    <col min="6" max="6" width="10.6640625" style="8" customWidth="1"/>
    <col min="7" max="11" width="9.33203125" style="8"/>
    <col min="12" max="12" width="17.33203125" style="8" customWidth="1"/>
    <col min="13" max="124" width="9.33203125" style="8"/>
    <col min="125" max="125" width="9.33203125" style="108"/>
    <col min="126" max="150" width="9.33203125" style="345"/>
    <col min="151" max="241" width="9.33203125" style="108"/>
    <col min="242" max="245" width="9.33203125" style="8"/>
    <col min="246" max="246" width="9.33203125" style="10"/>
    <col min="247" max="255" width="9.33203125" style="108"/>
    <col min="256" max="296" width="9.33203125" style="10"/>
    <col min="297" max="307" width="9.33203125" style="12"/>
    <col min="308" max="308" width="14.44140625" style="12" customWidth="1"/>
    <col min="309" max="310" width="9.33203125" style="12"/>
    <col min="311" max="379" width="9.33203125" style="10"/>
    <col min="380" max="16384" width="9.33203125" style="8"/>
  </cols>
  <sheetData>
    <row r="1" spans="1:379" s="4" customFormat="1" ht="17.100000000000001" customHeight="1">
      <c r="A1" s="1">
        <v>1</v>
      </c>
      <c r="B1" s="2" t="str">
        <f>IF('1'!$A$1=1,"1 Зовнішня торгівля товарами (відповідно до КПБ6)","1 External Trade in Goods (according to BPM6 methodology)")</f>
        <v>1 Зовнішня торгівля товарами (відповідно до КПБ6)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104"/>
      <c r="DV1" s="359"/>
      <c r="DW1" s="359"/>
      <c r="DX1" s="359"/>
      <c r="DY1" s="359"/>
      <c r="DZ1" s="359"/>
      <c r="EA1" s="359"/>
      <c r="EB1" s="359"/>
      <c r="EC1" s="359"/>
      <c r="ED1" s="359"/>
      <c r="EE1" s="359"/>
      <c r="EF1" s="359"/>
      <c r="EG1" s="359"/>
      <c r="EH1" s="359"/>
      <c r="EI1" s="359"/>
      <c r="EJ1" s="359"/>
      <c r="EK1" s="359"/>
      <c r="EL1" s="359"/>
      <c r="EM1" s="359"/>
      <c r="EN1" s="359"/>
      <c r="EO1" s="359"/>
      <c r="EP1" s="359"/>
      <c r="EQ1" s="359"/>
      <c r="ER1" s="359"/>
      <c r="ES1" s="359"/>
      <c r="ET1" s="359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3"/>
      <c r="II1" s="3"/>
      <c r="IJ1" s="3"/>
      <c r="IK1" s="3"/>
      <c r="IL1" s="101"/>
      <c r="IM1" s="104"/>
      <c r="IN1" s="104"/>
      <c r="IO1" s="104"/>
      <c r="IP1" s="104"/>
      <c r="IQ1" s="104"/>
      <c r="IR1" s="104"/>
      <c r="IS1" s="104"/>
      <c r="IT1" s="104"/>
      <c r="IU1" s="104"/>
      <c r="IV1" s="101"/>
      <c r="IW1" s="101"/>
      <c r="IX1" s="101"/>
      <c r="IY1" s="101"/>
      <c r="IZ1" s="101"/>
      <c r="JA1" s="101"/>
      <c r="JB1" s="101"/>
      <c r="JC1" s="101"/>
      <c r="JD1" s="101"/>
      <c r="JE1" s="101"/>
      <c r="JF1" s="101"/>
      <c r="JG1" s="80"/>
      <c r="JH1" s="80"/>
      <c r="JI1" s="80"/>
      <c r="JJ1" s="80"/>
      <c r="JK1" s="80"/>
      <c r="JL1" s="80"/>
      <c r="JM1" s="80"/>
      <c r="JN1" s="80"/>
      <c r="JO1" s="80"/>
      <c r="JP1" s="80"/>
      <c r="JQ1" s="80"/>
      <c r="JR1" s="80"/>
      <c r="JS1" s="80"/>
      <c r="JT1" s="80"/>
      <c r="JU1" s="80"/>
      <c r="JV1" s="80"/>
      <c r="JW1" s="80"/>
      <c r="JX1" s="80"/>
      <c r="JY1" s="80"/>
      <c r="JZ1" s="80"/>
      <c r="KA1" s="80"/>
      <c r="KB1" s="80"/>
      <c r="KC1" s="80"/>
      <c r="KD1" s="80"/>
      <c r="KE1" s="80"/>
      <c r="KF1" s="80"/>
      <c r="KG1" s="80"/>
      <c r="KH1" s="80"/>
      <c r="KI1" s="80"/>
      <c r="KJ1" s="80"/>
      <c r="KK1" s="97"/>
      <c r="KL1" s="97"/>
      <c r="KM1" s="97"/>
      <c r="KN1" s="97"/>
      <c r="KO1" s="97"/>
      <c r="KP1" s="97"/>
      <c r="KQ1" s="97"/>
      <c r="KR1" s="97"/>
      <c r="KS1" s="97"/>
      <c r="KT1" s="97"/>
      <c r="KU1" s="97"/>
      <c r="KV1" s="97"/>
      <c r="KW1" s="97"/>
      <c r="KX1" s="97"/>
      <c r="KY1" s="80"/>
      <c r="KZ1" s="80"/>
      <c r="LA1" s="80"/>
      <c r="LB1" s="80"/>
      <c r="LC1" s="80"/>
      <c r="LD1" s="80"/>
      <c r="LE1" s="80"/>
      <c r="LF1" s="80"/>
      <c r="LG1" s="80"/>
      <c r="LH1" s="80"/>
      <c r="LI1" s="80"/>
      <c r="LJ1" s="80"/>
      <c r="LK1" s="80"/>
      <c r="LL1" s="80"/>
      <c r="LM1" s="80"/>
      <c r="LN1" s="80"/>
      <c r="LO1" s="80"/>
      <c r="LP1" s="80"/>
      <c r="LQ1" s="80"/>
      <c r="LR1" s="80"/>
      <c r="LS1" s="80"/>
      <c r="LT1" s="80"/>
      <c r="LU1" s="80"/>
      <c r="LV1" s="80"/>
      <c r="LW1" s="80"/>
      <c r="LX1" s="80"/>
      <c r="LY1" s="80"/>
      <c r="LZ1" s="80"/>
      <c r="MA1" s="80"/>
      <c r="MB1" s="80"/>
      <c r="MC1" s="80"/>
      <c r="MD1" s="80"/>
      <c r="ME1" s="80"/>
      <c r="MF1" s="80"/>
      <c r="MG1" s="80"/>
      <c r="MH1" s="80"/>
      <c r="MI1" s="80"/>
      <c r="MJ1" s="80"/>
      <c r="MK1" s="80"/>
      <c r="ML1" s="80"/>
      <c r="MM1" s="80"/>
      <c r="MN1" s="80"/>
      <c r="MO1" s="80"/>
      <c r="MP1" s="80"/>
      <c r="MQ1" s="80"/>
      <c r="MR1" s="80"/>
      <c r="MS1" s="80"/>
      <c r="MT1" s="80"/>
      <c r="MU1" s="80"/>
      <c r="MV1" s="80"/>
      <c r="MW1" s="80"/>
      <c r="MX1" s="80"/>
      <c r="MY1" s="80"/>
      <c r="MZ1" s="80"/>
      <c r="NA1" s="80"/>
      <c r="NB1" s="80"/>
      <c r="NC1" s="80"/>
      <c r="ND1" s="80"/>
      <c r="NE1" s="80"/>
      <c r="NF1" s="80"/>
      <c r="NG1" s="80"/>
      <c r="NH1" s="80"/>
      <c r="NI1" s="80"/>
      <c r="NJ1" s="80"/>
      <c r="NK1" s="80"/>
      <c r="NL1" s="80"/>
      <c r="NM1" s="80"/>
      <c r="NN1" s="80"/>
      <c r="NO1" s="80"/>
    </row>
    <row r="2" spans="1:379" s="369" customFormat="1" ht="17.100000000000001" customHeight="1">
      <c r="A2" s="367"/>
      <c r="B2" s="371" t="str">
        <f>IF('1'!$A$1=1,"1.1 Динаміка товарної структури експорту","1.1 Dynamics of  the Commodity Composition of Exports")</f>
        <v>1.1 Динаміка товарної структури експорту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/>
      <c r="AT2" s="368"/>
      <c r="AU2" s="368"/>
      <c r="AV2" s="368"/>
      <c r="AW2" s="368"/>
      <c r="AX2" s="368"/>
      <c r="AY2" s="368"/>
      <c r="AZ2" s="368"/>
      <c r="BA2" s="368"/>
      <c r="BB2" s="368"/>
      <c r="BC2" s="368"/>
      <c r="BD2" s="368"/>
      <c r="BE2" s="368"/>
      <c r="BF2" s="368"/>
      <c r="BG2" s="368"/>
      <c r="BH2" s="368"/>
      <c r="BI2" s="368"/>
      <c r="BJ2" s="368"/>
      <c r="BK2" s="368"/>
      <c r="BL2" s="368"/>
      <c r="BM2" s="368"/>
      <c r="BN2" s="368"/>
      <c r="BO2" s="368"/>
      <c r="BP2" s="368"/>
      <c r="BQ2" s="368"/>
      <c r="BR2" s="368"/>
      <c r="BS2" s="368"/>
      <c r="BT2" s="368"/>
      <c r="BU2" s="368"/>
      <c r="BV2" s="368"/>
      <c r="BW2" s="368"/>
      <c r="BX2" s="368"/>
      <c r="BY2" s="368"/>
      <c r="BZ2" s="368"/>
      <c r="CA2" s="368"/>
      <c r="CB2" s="368"/>
      <c r="CC2" s="368"/>
      <c r="CD2" s="368"/>
      <c r="CE2" s="368"/>
      <c r="CF2" s="368"/>
      <c r="CG2" s="368"/>
      <c r="CH2" s="368"/>
      <c r="CI2" s="368"/>
      <c r="CJ2" s="368"/>
      <c r="CK2" s="368"/>
      <c r="CL2" s="368"/>
      <c r="CM2" s="368"/>
      <c r="CN2" s="368"/>
      <c r="CO2" s="368"/>
      <c r="CP2" s="368"/>
      <c r="CQ2" s="368"/>
      <c r="CR2" s="368"/>
      <c r="CS2" s="368"/>
      <c r="CT2" s="368"/>
      <c r="CU2" s="368"/>
      <c r="CV2" s="368"/>
      <c r="CW2" s="368"/>
      <c r="CX2" s="368"/>
      <c r="CY2" s="368"/>
      <c r="CZ2" s="368"/>
      <c r="DA2" s="368"/>
      <c r="DB2" s="368"/>
      <c r="DC2" s="368"/>
      <c r="DD2" s="368"/>
      <c r="DE2" s="368"/>
      <c r="DF2" s="368"/>
      <c r="DG2" s="368"/>
      <c r="DH2" s="368"/>
      <c r="DI2" s="368"/>
      <c r="DJ2" s="368"/>
      <c r="DK2" s="368"/>
      <c r="DL2" s="368"/>
      <c r="DM2" s="368"/>
      <c r="DN2" s="368"/>
      <c r="DO2" s="368"/>
      <c r="DP2" s="368"/>
      <c r="DQ2" s="368"/>
      <c r="DR2" s="368"/>
      <c r="DS2" s="368"/>
      <c r="DT2" s="368"/>
      <c r="DU2" s="359"/>
      <c r="DV2" s="359"/>
      <c r="DW2" s="359"/>
      <c r="DX2" s="360" t="s">
        <v>230</v>
      </c>
      <c r="DY2" s="360"/>
      <c r="DZ2" s="360"/>
      <c r="EA2" s="360"/>
      <c r="EB2" s="360"/>
      <c r="EC2" s="360"/>
      <c r="ED2" s="359"/>
      <c r="EE2" s="359"/>
      <c r="EF2" s="359"/>
      <c r="EG2" s="359"/>
      <c r="EH2" s="359"/>
      <c r="EI2" s="359"/>
      <c r="EJ2" s="359"/>
      <c r="EK2" s="359"/>
      <c r="EL2" s="359"/>
      <c r="EM2" s="359"/>
      <c r="EN2" s="359"/>
      <c r="EO2" s="359"/>
      <c r="EP2" s="359"/>
      <c r="EQ2" s="359"/>
      <c r="ER2" s="359"/>
      <c r="ES2" s="359"/>
      <c r="ET2" s="359"/>
      <c r="EU2" s="359"/>
      <c r="EV2" s="359"/>
      <c r="EW2" s="359"/>
      <c r="EX2" s="359"/>
      <c r="EY2" s="359"/>
      <c r="EZ2" s="359"/>
      <c r="FA2" s="359"/>
      <c r="FB2" s="359"/>
      <c r="FC2" s="359"/>
      <c r="FD2" s="359"/>
      <c r="FE2" s="359"/>
      <c r="FF2" s="359"/>
      <c r="FG2" s="359"/>
      <c r="FH2" s="359"/>
      <c r="FI2" s="359"/>
      <c r="FJ2" s="359"/>
      <c r="FK2" s="359"/>
      <c r="FL2" s="359"/>
      <c r="FM2" s="359"/>
      <c r="FN2" s="359"/>
      <c r="FO2" s="359"/>
      <c r="FP2" s="359"/>
      <c r="FQ2" s="359"/>
      <c r="FR2" s="359"/>
      <c r="FS2" s="359"/>
      <c r="FT2" s="359"/>
      <c r="FU2" s="359"/>
      <c r="FV2" s="359"/>
      <c r="FW2" s="359"/>
      <c r="FX2" s="359"/>
      <c r="FY2" s="359"/>
      <c r="FZ2" s="359"/>
      <c r="GA2" s="359"/>
      <c r="GB2" s="359"/>
      <c r="GC2" s="359"/>
      <c r="GD2" s="359"/>
      <c r="GE2" s="359"/>
      <c r="GF2" s="359"/>
      <c r="GG2" s="359"/>
      <c r="GH2" s="359"/>
      <c r="GI2" s="359"/>
      <c r="GJ2" s="359"/>
      <c r="GK2" s="359"/>
      <c r="GL2" s="359"/>
      <c r="GM2" s="359"/>
      <c r="GN2" s="359"/>
      <c r="GO2" s="359"/>
      <c r="GP2" s="359"/>
      <c r="GQ2" s="359"/>
      <c r="GR2" s="359"/>
      <c r="GS2" s="359"/>
      <c r="GT2" s="359"/>
      <c r="GU2" s="359"/>
      <c r="GV2" s="359"/>
      <c r="GW2" s="359"/>
      <c r="GX2" s="359"/>
      <c r="GY2" s="359"/>
      <c r="GZ2" s="359"/>
      <c r="HA2" s="359"/>
      <c r="HB2" s="359"/>
      <c r="HC2" s="359"/>
      <c r="HD2" s="359"/>
      <c r="HE2" s="359"/>
      <c r="HF2" s="359"/>
      <c r="HG2" s="359"/>
      <c r="HH2" s="359"/>
      <c r="HI2" s="359"/>
      <c r="HJ2" s="359"/>
      <c r="HK2" s="359"/>
      <c r="HL2" s="359"/>
      <c r="HM2" s="359"/>
      <c r="HN2" s="359"/>
      <c r="HO2" s="359"/>
      <c r="HP2" s="359"/>
      <c r="HQ2" s="359"/>
      <c r="HR2" s="359"/>
      <c r="HS2" s="359"/>
      <c r="HT2" s="359"/>
      <c r="HU2" s="359"/>
      <c r="HV2" s="359"/>
      <c r="HW2" s="359"/>
      <c r="HX2" s="359"/>
      <c r="HY2" s="359"/>
      <c r="HZ2" s="359"/>
      <c r="IA2" s="359"/>
      <c r="IB2" s="359"/>
      <c r="IC2" s="359"/>
      <c r="ID2" s="359"/>
      <c r="IE2" s="359"/>
      <c r="IF2" s="359"/>
      <c r="IG2" s="359"/>
      <c r="IH2" s="368"/>
      <c r="II2" s="368"/>
      <c r="IJ2" s="368"/>
      <c r="IK2" s="368"/>
      <c r="IL2" s="365"/>
      <c r="IM2" s="359"/>
      <c r="IN2" s="359"/>
      <c r="IO2" s="359"/>
      <c r="IP2" s="359"/>
      <c r="IQ2" s="359"/>
      <c r="IR2" s="359"/>
      <c r="IS2" s="359"/>
      <c r="IT2" s="359"/>
      <c r="IU2" s="359"/>
      <c r="IV2" s="365"/>
      <c r="IW2" s="365"/>
      <c r="IX2" s="365"/>
      <c r="IY2" s="365"/>
      <c r="IZ2" s="365"/>
      <c r="JA2" s="365"/>
      <c r="JB2" s="365"/>
      <c r="JC2" s="365"/>
      <c r="JD2" s="365"/>
      <c r="JE2" s="365"/>
      <c r="JF2" s="365"/>
      <c r="JG2" s="97"/>
      <c r="JH2" s="97"/>
      <c r="JI2" s="97"/>
      <c r="JJ2" s="97"/>
      <c r="JK2" s="97"/>
      <c r="JL2" s="97"/>
      <c r="JM2" s="97"/>
      <c r="JN2" s="97"/>
      <c r="JO2" s="97"/>
      <c r="JP2" s="97"/>
      <c r="JQ2" s="97"/>
      <c r="JR2" s="97"/>
      <c r="JS2" s="97"/>
      <c r="JT2" s="97"/>
      <c r="JU2" s="97"/>
      <c r="JV2" s="97"/>
      <c r="JW2" s="97"/>
      <c r="JX2" s="97"/>
      <c r="JY2" s="97"/>
      <c r="JZ2" s="97"/>
      <c r="KA2" s="97"/>
      <c r="KB2" s="97"/>
      <c r="KC2" s="97"/>
      <c r="KD2" s="97"/>
      <c r="KE2" s="97"/>
      <c r="KF2" s="97"/>
      <c r="KG2" s="97"/>
      <c r="KH2" s="97"/>
      <c r="KI2" s="97"/>
      <c r="KJ2" s="97"/>
      <c r="KK2" s="97"/>
      <c r="KL2" s="97"/>
      <c r="KM2" s="97"/>
      <c r="KN2" s="97"/>
      <c r="KO2" s="97"/>
      <c r="KP2" s="97"/>
      <c r="KQ2" s="97"/>
      <c r="KR2" s="97"/>
      <c r="KS2" s="97"/>
      <c r="KT2" s="97"/>
      <c r="KU2" s="97"/>
      <c r="KV2" s="97"/>
      <c r="KW2" s="97"/>
      <c r="KX2" s="97"/>
      <c r="KY2" s="97"/>
      <c r="KZ2" s="97"/>
      <c r="LA2" s="97"/>
      <c r="LB2" s="97"/>
      <c r="LC2" s="97"/>
      <c r="LD2" s="97"/>
      <c r="LE2" s="97"/>
      <c r="LF2" s="97"/>
      <c r="LG2" s="97"/>
      <c r="LH2" s="97"/>
      <c r="LI2" s="97"/>
      <c r="LJ2" s="97"/>
      <c r="LK2" s="97"/>
      <c r="LL2" s="97"/>
      <c r="LM2" s="97"/>
      <c r="LN2" s="97"/>
      <c r="LO2" s="97"/>
      <c r="LP2" s="97"/>
      <c r="LQ2" s="97"/>
      <c r="LR2" s="97"/>
      <c r="LS2" s="97"/>
      <c r="LT2" s="97"/>
      <c r="LU2" s="97"/>
      <c r="LV2" s="97"/>
      <c r="LW2" s="97"/>
      <c r="LX2" s="97"/>
      <c r="LY2" s="97"/>
      <c r="LZ2" s="97"/>
      <c r="MA2" s="97"/>
      <c r="MB2" s="97"/>
      <c r="MC2" s="97"/>
      <c r="MD2" s="97"/>
      <c r="ME2" s="97"/>
      <c r="MF2" s="97"/>
      <c r="MG2" s="97"/>
      <c r="MH2" s="97"/>
      <c r="MI2" s="97"/>
      <c r="MJ2" s="97"/>
      <c r="MK2" s="97"/>
      <c r="ML2" s="97"/>
      <c r="MM2" s="97"/>
      <c r="MN2" s="97"/>
      <c r="MO2" s="97"/>
      <c r="MP2" s="97"/>
      <c r="MQ2" s="97"/>
      <c r="MR2" s="97"/>
      <c r="MS2" s="97"/>
      <c r="MT2" s="97"/>
      <c r="MU2" s="97"/>
      <c r="MV2" s="97"/>
      <c r="MW2" s="97"/>
      <c r="MX2" s="97"/>
      <c r="MY2" s="97"/>
      <c r="MZ2" s="97"/>
      <c r="NA2" s="97"/>
      <c r="NB2" s="97"/>
      <c r="NC2" s="97"/>
      <c r="ND2" s="97"/>
      <c r="NE2" s="97"/>
      <c r="NF2" s="97"/>
      <c r="NG2" s="97"/>
      <c r="NH2" s="97"/>
      <c r="NI2" s="97"/>
      <c r="NJ2" s="97"/>
      <c r="NK2" s="97"/>
      <c r="NL2" s="97"/>
      <c r="NM2" s="97"/>
      <c r="NN2" s="97"/>
      <c r="NO2" s="97"/>
    </row>
    <row r="3" spans="1:379" s="373" customFormat="1" ht="17.100000000000001" customHeight="1">
      <c r="A3" s="370" t="s">
        <v>14</v>
      </c>
      <c r="B3" s="371" t="str">
        <f>IF('1'!$A$1=1,"1.2 Динаміка товарної структури імпорту","1.2 Dynamics of the Commodity Composition of Imports")</f>
        <v>1.2 Динаміка товарної структури імпорту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  <c r="AP3" s="372"/>
      <c r="AQ3" s="372"/>
      <c r="AR3" s="372"/>
      <c r="AS3" s="372"/>
      <c r="AT3" s="372"/>
      <c r="AU3" s="372"/>
      <c r="AV3" s="372"/>
      <c r="AW3" s="372"/>
      <c r="AX3" s="372"/>
      <c r="AY3" s="372"/>
      <c r="AZ3" s="372"/>
      <c r="BA3" s="372"/>
      <c r="BB3" s="372"/>
      <c r="BC3" s="372"/>
      <c r="BD3" s="372"/>
      <c r="BE3" s="372"/>
      <c r="BF3" s="372"/>
      <c r="BG3" s="372"/>
      <c r="BH3" s="372"/>
      <c r="BI3" s="372"/>
      <c r="BJ3" s="372"/>
      <c r="BK3" s="372"/>
      <c r="BL3" s="372"/>
      <c r="BM3" s="372"/>
      <c r="BN3" s="372"/>
      <c r="BO3" s="372"/>
      <c r="BP3" s="372"/>
      <c r="BQ3" s="372"/>
      <c r="BR3" s="372"/>
      <c r="BS3" s="372"/>
      <c r="BT3" s="372"/>
      <c r="BU3" s="372"/>
      <c r="BV3" s="372"/>
      <c r="BW3" s="372"/>
      <c r="BX3" s="372"/>
      <c r="BY3" s="372"/>
      <c r="BZ3" s="372"/>
      <c r="CA3" s="372"/>
      <c r="CB3" s="372"/>
      <c r="CC3" s="372"/>
      <c r="CD3" s="372"/>
      <c r="CE3" s="372"/>
      <c r="CF3" s="372"/>
      <c r="CG3" s="372"/>
      <c r="CH3" s="372"/>
      <c r="CI3" s="372"/>
      <c r="CJ3" s="372"/>
      <c r="CK3" s="372"/>
      <c r="CL3" s="372"/>
      <c r="CM3" s="372"/>
      <c r="CN3" s="372"/>
      <c r="CO3" s="372"/>
      <c r="CP3" s="372"/>
      <c r="CQ3" s="372"/>
      <c r="CR3" s="372"/>
      <c r="CS3" s="372"/>
      <c r="CT3" s="372"/>
      <c r="CU3" s="372"/>
      <c r="CV3" s="372"/>
      <c r="CW3" s="372"/>
      <c r="CX3" s="372"/>
      <c r="CY3" s="372"/>
      <c r="CZ3" s="372"/>
      <c r="DA3" s="372"/>
      <c r="DB3" s="372"/>
      <c r="DC3" s="372"/>
      <c r="DD3" s="372"/>
      <c r="DE3" s="372"/>
      <c r="DF3" s="372"/>
      <c r="DG3" s="372"/>
      <c r="DH3" s="372"/>
      <c r="DI3" s="372"/>
      <c r="DJ3" s="372"/>
      <c r="DK3" s="372"/>
      <c r="DL3" s="372"/>
      <c r="DM3" s="372"/>
      <c r="DN3" s="372"/>
      <c r="DO3" s="372"/>
      <c r="DP3" s="372"/>
      <c r="DQ3" s="372"/>
      <c r="DR3" s="372"/>
      <c r="DS3" s="372"/>
      <c r="DT3" s="372"/>
      <c r="DU3" s="361"/>
      <c r="DV3" s="361"/>
      <c r="DW3" s="361"/>
      <c r="DX3" s="360" t="s">
        <v>231</v>
      </c>
      <c r="DY3" s="360"/>
      <c r="DZ3" s="360"/>
      <c r="EA3" s="360"/>
      <c r="EB3" s="360"/>
      <c r="EC3" s="360"/>
      <c r="ED3" s="361"/>
      <c r="EE3" s="361"/>
      <c r="EF3" s="361"/>
      <c r="EG3" s="361"/>
      <c r="EH3" s="361"/>
      <c r="EI3" s="361"/>
      <c r="EJ3" s="361"/>
      <c r="EK3" s="361"/>
      <c r="EL3" s="361"/>
      <c r="EM3" s="361"/>
      <c r="EN3" s="361"/>
      <c r="EO3" s="361"/>
      <c r="EP3" s="361"/>
      <c r="EQ3" s="361"/>
      <c r="ER3" s="361"/>
      <c r="ES3" s="361"/>
      <c r="ET3" s="361"/>
      <c r="EU3" s="361"/>
      <c r="EV3" s="361"/>
      <c r="EW3" s="361"/>
      <c r="EX3" s="361"/>
      <c r="EY3" s="361"/>
      <c r="EZ3" s="361"/>
      <c r="FA3" s="361"/>
      <c r="FB3" s="361"/>
      <c r="FC3" s="361"/>
      <c r="FD3" s="361"/>
      <c r="FE3" s="361"/>
      <c r="FF3" s="361"/>
      <c r="FG3" s="361"/>
      <c r="FH3" s="361"/>
      <c r="FI3" s="361"/>
      <c r="FJ3" s="361"/>
      <c r="FK3" s="361"/>
      <c r="FL3" s="361"/>
      <c r="FM3" s="361"/>
      <c r="FN3" s="361"/>
      <c r="FO3" s="361"/>
      <c r="FP3" s="361"/>
      <c r="FQ3" s="361"/>
      <c r="FR3" s="361"/>
      <c r="FS3" s="361"/>
      <c r="FT3" s="361"/>
      <c r="FU3" s="361"/>
      <c r="FV3" s="361"/>
      <c r="FW3" s="361"/>
      <c r="FX3" s="361"/>
      <c r="FY3" s="361"/>
      <c r="FZ3" s="361"/>
      <c r="GA3" s="361"/>
      <c r="GB3" s="361"/>
      <c r="GC3" s="361"/>
      <c r="GD3" s="361"/>
      <c r="GE3" s="361"/>
      <c r="GF3" s="361"/>
      <c r="GG3" s="361"/>
      <c r="GH3" s="361"/>
      <c r="GI3" s="361"/>
      <c r="GJ3" s="361"/>
      <c r="GK3" s="361"/>
      <c r="GL3" s="361"/>
      <c r="GM3" s="361"/>
      <c r="GN3" s="361"/>
      <c r="GO3" s="361"/>
      <c r="GP3" s="361"/>
      <c r="GQ3" s="361"/>
      <c r="GR3" s="361"/>
      <c r="GS3" s="361"/>
      <c r="GT3" s="361"/>
      <c r="GU3" s="361"/>
      <c r="GV3" s="361"/>
      <c r="GW3" s="361"/>
      <c r="GX3" s="361"/>
      <c r="GY3" s="361"/>
      <c r="GZ3" s="361"/>
      <c r="HA3" s="361"/>
      <c r="HB3" s="361"/>
      <c r="HC3" s="361"/>
      <c r="HD3" s="361"/>
      <c r="HE3" s="361"/>
      <c r="HF3" s="361"/>
      <c r="HG3" s="361"/>
      <c r="HH3" s="361"/>
      <c r="HI3" s="361"/>
      <c r="HJ3" s="361"/>
      <c r="HK3" s="361"/>
      <c r="HL3" s="361"/>
      <c r="HM3" s="361"/>
      <c r="HN3" s="361"/>
      <c r="HO3" s="361"/>
      <c r="HP3" s="361"/>
      <c r="HQ3" s="361"/>
      <c r="HR3" s="361"/>
      <c r="HS3" s="361"/>
      <c r="HT3" s="361"/>
      <c r="HU3" s="361"/>
      <c r="HV3" s="361"/>
      <c r="HW3" s="361"/>
      <c r="HX3" s="361"/>
      <c r="HY3" s="361"/>
      <c r="HZ3" s="361"/>
      <c r="IA3" s="361"/>
      <c r="IB3" s="361"/>
      <c r="IC3" s="361"/>
      <c r="ID3" s="361"/>
      <c r="IE3" s="361"/>
      <c r="IF3" s="361"/>
      <c r="IG3" s="361"/>
      <c r="IH3" s="372"/>
      <c r="II3" s="372"/>
      <c r="IJ3" s="372"/>
      <c r="IK3" s="372"/>
      <c r="IL3" s="366"/>
      <c r="IM3" s="361"/>
      <c r="IN3" s="361"/>
      <c r="IO3" s="361"/>
      <c r="IP3" s="361"/>
      <c r="IQ3" s="361"/>
      <c r="IR3" s="361"/>
      <c r="IS3" s="361"/>
      <c r="IT3" s="361"/>
      <c r="IU3" s="361"/>
      <c r="IV3" s="366"/>
      <c r="IW3" s="366"/>
      <c r="IX3" s="366"/>
      <c r="IY3" s="366"/>
      <c r="IZ3" s="366"/>
      <c r="JA3" s="366"/>
      <c r="JB3" s="366"/>
      <c r="JC3" s="366"/>
      <c r="JD3" s="366"/>
      <c r="JE3" s="366"/>
      <c r="JF3" s="366"/>
      <c r="JG3" s="98"/>
      <c r="JH3" s="98"/>
      <c r="JI3" s="98"/>
      <c r="JJ3" s="98"/>
      <c r="JK3" s="98"/>
      <c r="JL3" s="98"/>
      <c r="JM3" s="98"/>
      <c r="JN3" s="98"/>
      <c r="JO3" s="98"/>
      <c r="JP3" s="98"/>
      <c r="JQ3" s="98"/>
      <c r="JR3" s="98"/>
      <c r="JS3" s="98"/>
      <c r="JT3" s="98"/>
      <c r="JU3" s="98"/>
      <c r="JV3" s="98"/>
      <c r="JW3" s="98"/>
      <c r="JX3" s="98"/>
      <c r="JY3" s="98"/>
      <c r="JZ3" s="98"/>
      <c r="KA3" s="98"/>
      <c r="KB3" s="98"/>
      <c r="KC3" s="98"/>
      <c r="KD3" s="98"/>
      <c r="KE3" s="98"/>
      <c r="KF3" s="98"/>
      <c r="KG3" s="98"/>
      <c r="KH3" s="98"/>
      <c r="KI3" s="98"/>
      <c r="KJ3" s="98"/>
      <c r="KK3" s="98"/>
      <c r="KL3" s="98"/>
      <c r="KM3" s="98"/>
      <c r="KN3" s="98"/>
      <c r="KO3" s="98"/>
      <c r="KP3" s="98"/>
      <c r="KQ3" s="98"/>
      <c r="KR3" s="98"/>
      <c r="KS3" s="98"/>
      <c r="KT3" s="98"/>
      <c r="KU3" s="98"/>
      <c r="KV3" s="98"/>
      <c r="KW3" s="98"/>
      <c r="KX3" s="98"/>
      <c r="KY3" s="98"/>
      <c r="KZ3" s="98"/>
      <c r="LA3" s="98"/>
      <c r="LB3" s="98"/>
      <c r="LC3" s="98"/>
      <c r="LD3" s="98"/>
      <c r="LE3" s="98"/>
      <c r="LF3" s="98"/>
      <c r="LG3" s="98"/>
      <c r="LH3" s="98"/>
      <c r="LI3" s="98"/>
      <c r="LJ3" s="98"/>
      <c r="LK3" s="98"/>
      <c r="LL3" s="98"/>
      <c r="LM3" s="98"/>
      <c r="LN3" s="98"/>
      <c r="LO3" s="98"/>
      <c r="LP3" s="98"/>
      <c r="LQ3" s="98"/>
      <c r="LR3" s="98"/>
      <c r="LS3" s="98"/>
      <c r="LT3" s="98"/>
      <c r="LU3" s="98"/>
      <c r="LV3" s="98"/>
      <c r="LW3" s="98"/>
      <c r="LX3" s="98"/>
      <c r="LY3" s="98"/>
      <c r="LZ3" s="98"/>
      <c r="MA3" s="98"/>
      <c r="MB3" s="98"/>
      <c r="MC3" s="98"/>
      <c r="MD3" s="98"/>
      <c r="ME3" s="98"/>
      <c r="MF3" s="98"/>
      <c r="MG3" s="98"/>
      <c r="MH3" s="98"/>
      <c r="MI3" s="98"/>
      <c r="MJ3" s="98"/>
      <c r="MK3" s="98"/>
      <c r="ML3" s="98"/>
      <c r="MM3" s="98"/>
      <c r="MN3" s="98"/>
      <c r="MO3" s="98"/>
      <c r="MP3" s="98"/>
      <c r="MQ3" s="98"/>
      <c r="MR3" s="98"/>
      <c r="MS3" s="98"/>
      <c r="MT3" s="98"/>
      <c r="MU3" s="98"/>
      <c r="MV3" s="98"/>
      <c r="MW3" s="98"/>
      <c r="MX3" s="98"/>
      <c r="MY3" s="98"/>
      <c r="MZ3" s="98"/>
      <c r="NA3" s="98"/>
      <c r="NB3" s="98"/>
      <c r="NC3" s="98"/>
      <c r="ND3" s="98"/>
      <c r="NE3" s="98"/>
      <c r="NF3" s="98"/>
      <c r="NG3" s="98"/>
      <c r="NH3" s="98"/>
      <c r="NI3" s="98"/>
      <c r="NJ3" s="98"/>
      <c r="NK3" s="98"/>
      <c r="NL3" s="98"/>
      <c r="NM3" s="98"/>
      <c r="NN3" s="98"/>
      <c r="NO3" s="98"/>
    </row>
    <row r="4" spans="1:379" s="369" customFormat="1" ht="17.100000000000001" customHeight="1">
      <c r="A4" s="370"/>
      <c r="B4" s="374" t="str">
        <f>IF('1'!$A$1=1,DX2,DX3)</f>
        <v>1.3 Питома вага країн - основних торговельних партнерів України в загальному обсязі товарообороту у IV кварталі 2024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2"/>
      <c r="AD4" s="372"/>
      <c r="AE4" s="372"/>
      <c r="AF4" s="372"/>
      <c r="AG4" s="372"/>
      <c r="AH4" s="372"/>
      <c r="AI4" s="372"/>
      <c r="AJ4" s="372"/>
      <c r="AK4" s="372"/>
      <c r="AL4" s="372"/>
      <c r="AM4" s="372"/>
      <c r="AN4" s="372"/>
      <c r="AO4" s="372"/>
      <c r="AP4" s="372"/>
      <c r="AQ4" s="372"/>
      <c r="AR4" s="372"/>
      <c r="AS4" s="372"/>
      <c r="AT4" s="372"/>
      <c r="AU4" s="372"/>
      <c r="AV4" s="372"/>
      <c r="AW4" s="372"/>
      <c r="AX4" s="372"/>
      <c r="AY4" s="372"/>
      <c r="AZ4" s="372"/>
      <c r="BA4" s="372"/>
      <c r="BB4" s="372"/>
      <c r="BC4" s="372"/>
      <c r="BD4" s="372"/>
      <c r="BE4" s="372"/>
      <c r="BF4" s="372"/>
      <c r="BG4" s="372"/>
      <c r="BH4" s="372"/>
      <c r="BI4" s="372"/>
      <c r="BJ4" s="372"/>
      <c r="BK4" s="372"/>
      <c r="BL4" s="372"/>
      <c r="BM4" s="372"/>
      <c r="BN4" s="372"/>
      <c r="BO4" s="372"/>
      <c r="BP4" s="372"/>
      <c r="BQ4" s="372"/>
      <c r="BR4" s="372"/>
      <c r="BS4" s="372"/>
      <c r="BT4" s="372"/>
      <c r="BU4" s="372"/>
      <c r="BV4" s="372"/>
      <c r="BW4" s="372"/>
      <c r="BX4" s="372"/>
      <c r="BY4" s="372"/>
      <c r="BZ4" s="372"/>
      <c r="CA4" s="372"/>
      <c r="CB4" s="372"/>
      <c r="CC4" s="372"/>
      <c r="CD4" s="372"/>
      <c r="CE4" s="372"/>
      <c r="CF4" s="372"/>
      <c r="CG4" s="372"/>
      <c r="CH4" s="372"/>
      <c r="CI4" s="372"/>
      <c r="CJ4" s="372"/>
      <c r="CK4" s="372"/>
      <c r="CL4" s="372"/>
      <c r="CM4" s="372"/>
      <c r="CN4" s="372"/>
      <c r="CO4" s="372"/>
      <c r="CP4" s="372"/>
      <c r="CQ4" s="372"/>
      <c r="CR4" s="372"/>
      <c r="CS4" s="372"/>
      <c r="CT4" s="372"/>
      <c r="CU4" s="372"/>
      <c r="CV4" s="372"/>
      <c r="CW4" s="372"/>
      <c r="CX4" s="372"/>
      <c r="CY4" s="372"/>
      <c r="CZ4" s="372"/>
      <c r="DA4" s="372"/>
      <c r="DB4" s="372"/>
      <c r="DC4" s="372"/>
      <c r="DD4" s="372"/>
      <c r="DE4" s="372"/>
      <c r="DF4" s="372"/>
      <c r="DG4" s="372"/>
      <c r="DH4" s="372"/>
      <c r="DI4" s="372"/>
      <c r="DJ4" s="372"/>
      <c r="DK4" s="372"/>
      <c r="DL4" s="372"/>
      <c r="DM4" s="372"/>
      <c r="DN4" s="372"/>
      <c r="DO4" s="372"/>
      <c r="DP4" s="372"/>
      <c r="DQ4" s="372"/>
      <c r="DR4" s="372"/>
      <c r="DS4" s="372"/>
      <c r="DT4" s="372"/>
      <c r="DU4" s="361"/>
      <c r="DV4" s="361"/>
      <c r="DW4" s="361"/>
      <c r="DX4" s="361"/>
      <c r="DY4" s="361"/>
      <c r="DZ4" s="361"/>
      <c r="EA4" s="361"/>
      <c r="EB4" s="361"/>
      <c r="EC4" s="361"/>
      <c r="ED4" s="360"/>
      <c r="EE4" s="360"/>
      <c r="EF4" s="360"/>
      <c r="EG4" s="360"/>
      <c r="EH4" s="360"/>
      <c r="EI4" s="360"/>
      <c r="EJ4" s="360"/>
      <c r="EK4" s="360"/>
      <c r="EL4" s="361"/>
      <c r="EM4" s="361"/>
      <c r="EN4" s="361"/>
      <c r="EO4" s="361"/>
      <c r="EP4" s="361"/>
      <c r="EQ4" s="361"/>
      <c r="ER4" s="361"/>
      <c r="ES4" s="361"/>
      <c r="ET4" s="361"/>
      <c r="EU4" s="361"/>
      <c r="EV4" s="361"/>
      <c r="EW4" s="361"/>
      <c r="EX4" s="361"/>
      <c r="EY4" s="361"/>
      <c r="EZ4" s="361"/>
      <c r="FA4" s="361"/>
      <c r="FB4" s="361"/>
      <c r="FC4" s="361"/>
      <c r="FD4" s="361"/>
      <c r="FE4" s="361"/>
      <c r="FF4" s="361"/>
      <c r="FG4" s="361"/>
      <c r="FH4" s="361"/>
      <c r="FI4" s="361"/>
      <c r="FJ4" s="361"/>
      <c r="FK4" s="361"/>
      <c r="FL4" s="361"/>
      <c r="FM4" s="361"/>
      <c r="FN4" s="361"/>
      <c r="FO4" s="361"/>
      <c r="FP4" s="361"/>
      <c r="FQ4" s="361"/>
      <c r="FR4" s="361"/>
      <c r="FS4" s="361"/>
      <c r="FT4" s="361"/>
      <c r="FU4" s="361"/>
      <c r="FV4" s="361"/>
      <c r="FW4" s="361"/>
      <c r="FX4" s="361"/>
      <c r="FY4" s="361"/>
      <c r="FZ4" s="361"/>
      <c r="GA4" s="361"/>
      <c r="GB4" s="361"/>
      <c r="GC4" s="361"/>
      <c r="GD4" s="361"/>
      <c r="GE4" s="360"/>
      <c r="GF4" s="360" t="s">
        <v>186</v>
      </c>
      <c r="GG4" s="360"/>
      <c r="GH4" s="360"/>
      <c r="GI4" s="360"/>
      <c r="GJ4" s="360"/>
      <c r="GK4" s="360"/>
      <c r="GL4" s="360"/>
      <c r="GM4" s="360"/>
      <c r="GN4" s="360"/>
      <c r="GO4" s="360"/>
      <c r="GP4" s="360"/>
      <c r="GQ4" s="360"/>
      <c r="GR4" s="360"/>
      <c r="GS4" s="361"/>
      <c r="GT4" s="361"/>
      <c r="GU4" s="361"/>
      <c r="GV4" s="361"/>
      <c r="GW4" s="361"/>
      <c r="GX4" s="361"/>
      <c r="GY4" s="361"/>
      <c r="GZ4" s="361"/>
      <c r="HA4" s="361"/>
      <c r="HB4" s="361"/>
      <c r="HC4" s="361"/>
      <c r="HD4" s="361"/>
      <c r="HE4" s="361"/>
      <c r="HF4" s="361"/>
      <c r="HG4" s="361"/>
      <c r="HH4" s="361"/>
      <c r="HI4" s="361"/>
      <c r="HJ4" s="361"/>
      <c r="HK4" s="361"/>
      <c r="HL4" s="361"/>
      <c r="HM4" s="361"/>
      <c r="HN4" s="361"/>
      <c r="HO4" s="361"/>
      <c r="HP4" s="361"/>
      <c r="HQ4" s="361"/>
      <c r="HR4" s="361"/>
      <c r="HS4" s="361"/>
      <c r="HT4" s="361"/>
      <c r="HU4" s="361"/>
      <c r="HV4" s="361"/>
      <c r="HW4" s="361"/>
      <c r="HX4" s="361"/>
      <c r="HY4" s="361"/>
      <c r="HZ4" s="361"/>
      <c r="IA4" s="361"/>
      <c r="IB4" s="361"/>
      <c r="IC4" s="361"/>
      <c r="ID4" s="361"/>
      <c r="IE4" s="361"/>
      <c r="IF4" s="361"/>
      <c r="IG4" s="361"/>
      <c r="IH4" s="366"/>
      <c r="II4" s="366"/>
      <c r="IJ4" s="366"/>
      <c r="IK4" s="366"/>
      <c r="IL4" s="366"/>
      <c r="IM4" s="97"/>
      <c r="IN4" s="97"/>
      <c r="IO4" s="97"/>
      <c r="IP4" s="97"/>
      <c r="IQ4" s="97"/>
      <c r="IR4" s="97"/>
      <c r="IS4" s="97"/>
      <c r="IT4" s="97"/>
      <c r="IU4" s="97"/>
      <c r="IV4" s="97"/>
      <c r="IW4" s="97"/>
      <c r="IX4" s="97"/>
      <c r="IY4" s="97"/>
      <c r="IZ4" s="97"/>
      <c r="JA4" s="97"/>
      <c r="JB4" s="97"/>
      <c r="JC4" s="97"/>
      <c r="JD4" s="97"/>
      <c r="JE4" s="97"/>
      <c r="JF4" s="97"/>
      <c r="JG4" s="97"/>
      <c r="JH4" s="97"/>
      <c r="JI4" s="97"/>
      <c r="JJ4" s="97"/>
      <c r="JK4" s="97"/>
      <c r="JL4" s="97"/>
      <c r="JM4" s="97"/>
      <c r="JN4" s="97"/>
      <c r="JO4" s="97"/>
      <c r="JP4" s="97"/>
      <c r="JQ4" s="97"/>
      <c r="JR4" s="97"/>
      <c r="JS4" s="97"/>
      <c r="JT4" s="97"/>
      <c r="JU4" s="97"/>
      <c r="JV4" s="97"/>
      <c r="JW4" s="97"/>
      <c r="JX4" s="97"/>
      <c r="JY4" s="97"/>
      <c r="JZ4" s="97"/>
      <c r="KA4" s="97"/>
      <c r="KB4" s="97"/>
      <c r="KC4" s="97"/>
      <c r="KD4" s="97"/>
      <c r="KE4" s="97"/>
      <c r="KF4" s="97"/>
      <c r="KG4" s="97"/>
      <c r="KH4" s="97"/>
      <c r="KI4" s="97"/>
      <c r="KJ4" s="97"/>
      <c r="KK4" s="97"/>
      <c r="KL4" s="97"/>
      <c r="KM4" s="97"/>
      <c r="KN4" s="97"/>
      <c r="KO4" s="97"/>
      <c r="KP4" s="97"/>
      <c r="KQ4" s="97"/>
      <c r="KR4" s="97"/>
      <c r="KS4" s="97"/>
      <c r="KT4" s="97"/>
      <c r="KU4" s="97"/>
      <c r="KV4" s="97"/>
      <c r="KW4" s="97"/>
      <c r="KX4" s="97"/>
      <c r="KY4" s="97"/>
      <c r="KZ4" s="97"/>
      <c r="LA4" s="97"/>
      <c r="LB4" s="97"/>
      <c r="LC4" s="97"/>
      <c r="LD4" s="97"/>
      <c r="LE4" s="97"/>
      <c r="LF4" s="97"/>
      <c r="LG4" s="97"/>
      <c r="LH4" s="97"/>
      <c r="LI4" s="97"/>
      <c r="LJ4" s="97"/>
      <c r="LK4" s="97"/>
      <c r="LL4" s="97"/>
      <c r="LM4" s="97"/>
      <c r="LN4" s="97"/>
      <c r="LO4" s="97"/>
      <c r="LP4" s="97"/>
      <c r="LQ4" s="97"/>
      <c r="LR4" s="97"/>
      <c r="LS4" s="97"/>
      <c r="LT4" s="97"/>
      <c r="LU4" s="97"/>
      <c r="LV4" s="97"/>
      <c r="LW4" s="97"/>
      <c r="LX4" s="97"/>
      <c r="LY4" s="97"/>
      <c r="LZ4" s="97"/>
      <c r="MA4" s="97"/>
      <c r="MB4" s="97"/>
      <c r="MC4" s="97"/>
      <c r="MD4" s="97"/>
      <c r="ME4" s="97"/>
      <c r="MF4" s="97"/>
      <c r="MG4" s="97"/>
      <c r="MH4" s="97"/>
      <c r="MI4" s="97"/>
      <c r="MJ4" s="97"/>
      <c r="MK4" s="97"/>
      <c r="ML4" s="97"/>
      <c r="MM4" s="97"/>
      <c r="MN4" s="97"/>
      <c r="MO4" s="97"/>
      <c r="MP4" s="97"/>
      <c r="MQ4" s="97"/>
      <c r="MR4" s="97"/>
      <c r="MS4" s="97"/>
      <c r="MT4" s="97"/>
      <c r="MU4" s="97"/>
    </row>
    <row r="5" spans="1:379" s="285" customFormat="1" ht="17.100000000000001" customHeight="1">
      <c r="A5" s="370"/>
      <c r="B5" s="371" t="str">
        <f>IF('1'!$A$1=1,DX46,DX47)</f>
        <v>1.4 Динаміка експорту товарів у розрізі країн світу</v>
      </c>
      <c r="C5" s="371"/>
      <c r="D5" s="371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  <c r="AH5" s="374"/>
      <c r="AI5" s="374"/>
      <c r="AJ5" s="374"/>
      <c r="AK5" s="374"/>
      <c r="AL5" s="374"/>
      <c r="AM5" s="374"/>
      <c r="AN5" s="374"/>
      <c r="AO5" s="374"/>
      <c r="AP5" s="374"/>
      <c r="AQ5" s="374"/>
      <c r="AR5" s="374"/>
      <c r="AS5" s="374"/>
      <c r="AT5" s="374"/>
      <c r="AU5" s="374"/>
      <c r="AV5" s="374"/>
      <c r="AW5" s="374"/>
      <c r="AX5" s="374"/>
      <c r="AY5" s="374"/>
      <c r="AZ5" s="374"/>
      <c r="BA5" s="374"/>
      <c r="BB5" s="374"/>
      <c r="BC5" s="374"/>
      <c r="BD5" s="374"/>
      <c r="BE5" s="374"/>
      <c r="BF5" s="374"/>
      <c r="BG5" s="374"/>
      <c r="BH5" s="374"/>
      <c r="BI5" s="374"/>
      <c r="BJ5" s="374"/>
      <c r="BK5" s="374"/>
      <c r="BL5" s="374"/>
      <c r="BM5" s="374"/>
      <c r="BN5" s="374"/>
      <c r="BO5" s="374"/>
      <c r="BP5" s="374"/>
      <c r="BQ5" s="374"/>
      <c r="BR5" s="374"/>
      <c r="BS5" s="374"/>
      <c r="BT5" s="374"/>
      <c r="BU5" s="374"/>
      <c r="BV5" s="374"/>
      <c r="BW5" s="374"/>
      <c r="BX5" s="374"/>
      <c r="BY5" s="374"/>
      <c r="BZ5" s="374"/>
      <c r="CA5" s="374"/>
      <c r="CB5" s="374"/>
      <c r="CC5" s="374"/>
      <c r="CD5" s="374"/>
      <c r="CE5" s="374"/>
      <c r="CF5" s="374"/>
      <c r="CG5" s="374"/>
      <c r="CH5" s="374"/>
      <c r="CI5" s="374"/>
      <c r="CJ5" s="374"/>
      <c r="CK5" s="374"/>
      <c r="CL5" s="374"/>
      <c r="CM5" s="374"/>
      <c r="CN5" s="374"/>
      <c r="CO5" s="374"/>
      <c r="CP5" s="374"/>
      <c r="CQ5" s="374"/>
      <c r="CR5" s="374"/>
      <c r="CS5" s="374"/>
      <c r="CT5" s="374"/>
      <c r="CU5" s="374"/>
      <c r="CV5" s="374"/>
      <c r="CW5" s="374"/>
      <c r="CX5" s="374"/>
      <c r="CY5" s="374"/>
      <c r="CZ5" s="374"/>
      <c r="DA5" s="374"/>
      <c r="DB5" s="374"/>
      <c r="DC5" s="374"/>
      <c r="DD5" s="374"/>
      <c r="DE5" s="374"/>
      <c r="DF5" s="374"/>
      <c r="DG5" s="374"/>
      <c r="DH5" s="374"/>
      <c r="DI5" s="374"/>
      <c r="DJ5" s="374"/>
      <c r="DK5" s="374"/>
      <c r="DL5" s="374"/>
      <c r="DM5" s="374"/>
      <c r="DN5" s="374"/>
      <c r="DO5" s="374"/>
      <c r="DP5" s="374"/>
      <c r="DQ5" s="374"/>
      <c r="DR5" s="374"/>
      <c r="DS5" s="374"/>
      <c r="DT5" s="374"/>
      <c r="DU5" s="360"/>
      <c r="DV5" s="360"/>
      <c r="DW5" s="360"/>
      <c r="DX5" s="360"/>
      <c r="DY5" s="360"/>
      <c r="DZ5" s="360"/>
      <c r="EA5" s="360"/>
      <c r="EB5" s="360"/>
      <c r="EC5" s="360"/>
      <c r="ED5" s="360"/>
      <c r="EE5" s="360"/>
      <c r="EF5" s="360"/>
      <c r="EG5" s="360"/>
      <c r="EH5" s="360"/>
      <c r="EI5" s="360"/>
      <c r="EJ5" s="360"/>
      <c r="EK5" s="360"/>
      <c r="EL5" s="360"/>
      <c r="EM5" s="360"/>
      <c r="EN5" s="360"/>
      <c r="EO5" s="360"/>
      <c r="EP5" s="360"/>
      <c r="EQ5" s="360"/>
      <c r="ER5" s="360"/>
      <c r="ES5" s="360"/>
      <c r="ET5" s="360"/>
      <c r="EU5" s="360"/>
      <c r="EV5" s="360"/>
      <c r="EW5" s="360"/>
      <c r="EX5" s="360"/>
      <c r="EY5" s="360"/>
      <c r="EZ5" s="360"/>
      <c r="FA5" s="360"/>
      <c r="FB5" s="360"/>
      <c r="FC5" s="360"/>
      <c r="FD5" s="360"/>
      <c r="FE5" s="360"/>
      <c r="FF5" s="360"/>
      <c r="FG5" s="360"/>
      <c r="FH5" s="360"/>
      <c r="FI5" s="360"/>
      <c r="FJ5" s="360"/>
      <c r="FK5" s="360"/>
      <c r="FL5" s="360"/>
      <c r="FM5" s="360"/>
      <c r="FN5" s="360"/>
      <c r="FO5" s="360"/>
      <c r="FP5" s="360"/>
      <c r="FQ5" s="360"/>
      <c r="FR5" s="360"/>
      <c r="FS5" s="360"/>
      <c r="FT5" s="360"/>
      <c r="FU5" s="360"/>
      <c r="FV5" s="360"/>
      <c r="FW5" s="360"/>
      <c r="FX5" s="360"/>
      <c r="FY5" s="360"/>
      <c r="FZ5" s="360"/>
      <c r="GA5" s="360"/>
      <c r="GB5" s="360"/>
      <c r="GC5" s="360"/>
      <c r="GD5" s="360"/>
      <c r="GE5" s="360"/>
      <c r="GF5" s="360" t="s">
        <v>187</v>
      </c>
      <c r="GG5" s="360"/>
      <c r="GH5" s="360"/>
      <c r="GI5" s="360"/>
      <c r="GJ5" s="360"/>
      <c r="GK5" s="360"/>
      <c r="GL5" s="360"/>
      <c r="GM5" s="360"/>
      <c r="GN5" s="360"/>
      <c r="GO5" s="360"/>
      <c r="GP5" s="360"/>
      <c r="GQ5" s="360"/>
      <c r="GR5" s="360"/>
      <c r="GS5" s="361"/>
      <c r="GT5" s="361"/>
      <c r="GU5" s="361"/>
      <c r="GV5" s="361"/>
      <c r="GW5" s="361"/>
      <c r="GX5" s="361"/>
      <c r="GY5" s="361"/>
      <c r="GZ5" s="361"/>
      <c r="HA5" s="361"/>
      <c r="HB5" s="361"/>
      <c r="HC5" s="361"/>
      <c r="HD5" s="361"/>
      <c r="HE5" s="361"/>
      <c r="HF5" s="361"/>
      <c r="HG5" s="361"/>
      <c r="HH5" s="361"/>
      <c r="HI5" s="361"/>
      <c r="HJ5" s="361"/>
      <c r="HK5" s="361"/>
      <c r="HL5" s="361"/>
      <c r="HM5" s="361"/>
      <c r="HN5" s="361"/>
      <c r="HO5" s="361"/>
      <c r="HP5" s="361"/>
      <c r="HQ5" s="361"/>
      <c r="HR5" s="361"/>
      <c r="HS5" s="361"/>
      <c r="HT5" s="361"/>
      <c r="HU5" s="361"/>
      <c r="HV5" s="361"/>
      <c r="HW5" s="361"/>
      <c r="HX5" s="361"/>
      <c r="HY5" s="361"/>
      <c r="HZ5" s="361"/>
      <c r="IA5" s="361"/>
      <c r="IB5" s="361"/>
      <c r="IC5" s="361"/>
      <c r="ID5" s="361"/>
      <c r="IE5" s="361"/>
      <c r="IF5" s="361"/>
      <c r="IG5" s="361"/>
      <c r="IH5" s="366"/>
      <c r="II5" s="366"/>
      <c r="IJ5" s="366"/>
      <c r="IK5" s="366"/>
      <c r="IL5" s="366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</row>
    <row r="6" spans="1:379" s="285" customFormat="1" ht="17.100000000000001" customHeight="1">
      <c r="A6" s="367"/>
      <c r="B6" s="371" t="str">
        <f>IF('1'!$A$1=1,DX6,DX7)</f>
        <v xml:space="preserve">1.5 Динаміка імпорту товарів у розрізі країн світу </v>
      </c>
      <c r="C6" s="371"/>
      <c r="D6" s="371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374"/>
      <c r="AJ6" s="374"/>
      <c r="AK6" s="374"/>
      <c r="AL6" s="374"/>
      <c r="AM6" s="374"/>
      <c r="AN6" s="374"/>
      <c r="AO6" s="374"/>
      <c r="AP6" s="374"/>
      <c r="AQ6" s="374"/>
      <c r="AR6" s="374"/>
      <c r="AS6" s="374"/>
      <c r="AT6" s="374"/>
      <c r="AU6" s="374"/>
      <c r="AV6" s="374"/>
      <c r="AW6" s="374"/>
      <c r="AX6" s="374"/>
      <c r="AY6" s="374"/>
      <c r="AZ6" s="374"/>
      <c r="BA6" s="374"/>
      <c r="BB6" s="374"/>
      <c r="BC6" s="374"/>
      <c r="BD6" s="374"/>
      <c r="BE6" s="374"/>
      <c r="BF6" s="374"/>
      <c r="BG6" s="374"/>
      <c r="BH6" s="374"/>
      <c r="BI6" s="374"/>
      <c r="BJ6" s="374"/>
      <c r="BK6" s="374"/>
      <c r="BL6" s="374"/>
      <c r="BM6" s="374"/>
      <c r="BN6" s="374"/>
      <c r="BO6" s="374"/>
      <c r="BP6" s="374"/>
      <c r="BQ6" s="374"/>
      <c r="BR6" s="374"/>
      <c r="BS6" s="374"/>
      <c r="BT6" s="374"/>
      <c r="BU6" s="374"/>
      <c r="BV6" s="374"/>
      <c r="BW6" s="374"/>
      <c r="BX6" s="374"/>
      <c r="BY6" s="374"/>
      <c r="BZ6" s="374"/>
      <c r="CA6" s="374"/>
      <c r="CB6" s="374"/>
      <c r="CC6" s="374"/>
      <c r="CD6" s="374"/>
      <c r="CE6" s="374"/>
      <c r="CF6" s="374"/>
      <c r="CG6" s="374"/>
      <c r="CH6" s="374"/>
      <c r="CI6" s="374"/>
      <c r="CJ6" s="374"/>
      <c r="CK6" s="374"/>
      <c r="CL6" s="374"/>
      <c r="CM6" s="374"/>
      <c r="CN6" s="374"/>
      <c r="CO6" s="374"/>
      <c r="CP6" s="374"/>
      <c r="CQ6" s="374"/>
      <c r="CR6" s="374"/>
      <c r="CS6" s="374"/>
      <c r="CT6" s="374"/>
      <c r="CU6" s="374"/>
      <c r="CV6" s="374"/>
      <c r="CW6" s="374"/>
      <c r="CX6" s="374"/>
      <c r="CY6" s="374"/>
      <c r="CZ6" s="374"/>
      <c r="DA6" s="374"/>
      <c r="DB6" s="374"/>
      <c r="DC6" s="374"/>
      <c r="DD6" s="374"/>
      <c r="DE6" s="374"/>
      <c r="DF6" s="374"/>
      <c r="DG6" s="374"/>
      <c r="DH6" s="374"/>
      <c r="DI6" s="374"/>
      <c r="DJ6" s="374"/>
      <c r="DK6" s="374"/>
      <c r="DL6" s="374"/>
      <c r="DM6" s="374"/>
      <c r="DN6" s="374"/>
      <c r="DO6" s="374"/>
      <c r="DP6" s="374"/>
      <c r="DQ6" s="374"/>
      <c r="DR6" s="374"/>
      <c r="DS6" s="374"/>
      <c r="DT6" s="374"/>
      <c r="DU6" s="360"/>
      <c r="DV6" s="360"/>
      <c r="DW6" s="360"/>
      <c r="DX6" s="345" t="s">
        <v>189</v>
      </c>
      <c r="DY6" s="360"/>
      <c r="DZ6" s="360"/>
      <c r="EA6" s="360"/>
      <c r="EB6" s="360"/>
      <c r="EC6" s="360"/>
      <c r="ED6" s="360"/>
      <c r="EE6" s="360"/>
      <c r="EF6" s="360"/>
      <c r="EG6" s="360"/>
      <c r="EH6" s="360"/>
      <c r="EI6" s="360"/>
      <c r="EJ6" s="360"/>
      <c r="EK6" s="360"/>
      <c r="EL6" s="360"/>
      <c r="EM6" s="360"/>
      <c r="EN6" s="360"/>
      <c r="EO6" s="360"/>
      <c r="EP6" s="360"/>
      <c r="EQ6" s="360"/>
      <c r="ER6" s="360"/>
      <c r="ES6" s="360"/>
      <c r="ET6" s="360"/>
      <c r="EU6" s="360"/>
      <c r="EV6" s="360"/>
      <c r="EW6" s="360"/>
      <c r="EX6" s="360"/>
      <c r="EY6" s="360"/>
      <c r="EZ6" s="360"/>
      <c r="FA6" s="360"/>
      <c r="FB6" s="360"/>
      <c r="FC6" s="360"/>
      <c r="FD6" s="360"/>
      <c r="FE6" s="360"/>
      <c r="FF6" s="360"/>
      <c r="FG6" s="360"/>
      <c r="FH6" s="360"/>
      <c r="FI6" s="360"/>
      <c r="FJ6" s="360"/>
      <c r="FK6" s="360"/>
      <c r="FL6" s="360"/>
      <c r="FM6" s="360"/>
      <c r="FN6" s="360"/>
      <c r="FO6" s="360"/>
      <c r="FP6" s="360"/>
      <c r="FQ6" s="360"/>
      <c r="FR6" s="360"/>
      <c r="FS6" s="360"/>
      <c r="FT6" s="360"/>
      <c r="FU6" s="360"/>
      <c r="FV6" s="360"/>
      <c r="FW6" s="360"/>
      <c r="FX6" s="360"/>
      <c r="FY6" s="360"/>
      <c r="FZ6" s="360"/>
      <c r="GA6" s="360"/>
      <c r="GB6" s="360"/>
      <c r="GC6" s="360"/>
      <c r="GD6" s="360"/>
      <c r="GE6" s="360"/>
      <c r="GF6" s="344" t="s">
        <v>188</v>
      </c>
      <c r="GG6" s="344"/>
      <c r="GH6" s="344"/>
      <c r="GI6" s="344"/>
      <c r="GJ6" s="344"/>
      <c r="GK6" s="345"/>
      <c r="GL6" s="360"/>
      <c r="GM6" s="360"/>
      <c r="GN6" s="360"/>
      <c r="GO6" s="360"/>
      <c r="GP6" s="360"/>
      <c r="GQ6" s="360"/>
      <c r="GR6" s="360"/>
      <c r="GS6" s="360"/>
      <c r="GT6" s="360"/>
      <c r="GU6" s="360"/>
      <c r="GV6" s="360"/>
      <c r="GW6" s="360"/>
      <c r="GX6" s="360"/>
      <c r="GY6" s="360"/>
      <c r="GZ6" s="360"/>
      <c r="HA6" s="360"/>
      <c r="HB6" s="360"/>
      <c r="HC6" s="360"/>
      <c r="HD6" s="360"/>
      <c r="HE6" s="360"/>
      <c r="HF6" s="360"/>
      <c r="HG6" s="360"/>
      <c r="HH6" s="360"/>
      <c r="HI6" s="360"/>
      <c r="HJ6" s="360"/>
      <c r="HK6" s="360"/>
      <c r="HL6" s="360"/>
      <c r="HM6" s="360"/>
      <c r="HN6" s="360"/>
      <c r="HO6" s="360"/>
      <c r="HP6" s="360"/>
      <c r="HQ6" s="360"/>
      <c r="HR6" s="360"/>
      <c r="HS6" s="360"/>
      <c r="HT6" s="360"/>
      <c r="HU6" s="360"/>
      <c r="HV6" s="360"/>
      <c r="HW6" s="360"/>
      <c r="HX6" s="360"/>
      <c r="HY6" s="360"/>
      <c r="HZ6" s="360"/>
      <c r="IA6" s="360"/>
      <c r="IB6" s="360"/>
      <c r="IC6" s="360"/>
      <c r="ID6" s="360"/>
      <c r="IE6" s="360"/>
      <c r="IF6" s="360"/>
      <c r="IG6" s="360"/>
      <c r="IH6" s="355"/>
      <c r="II6" s="355"/>
      <c r="IJ6" s="355"/>
      <c r="IK6" s="355"/>
      <c r="IL6" s="355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</row>
    <row r="7" spans="1:379" ht="17.100000000000001" customHeight="1">
      <c r="A7" s="6" t="s">
        <v>154</v>
      </c>
      <c r="B7" s="5"/>
      <c r="C7" s="5"/>
      <c r="D7" s="5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106"/>
      <c r="DV7" s="360"/>
      <c r="DW7" s="360"/>
      <c r="DX7" s="345" t="s">
        <v>190</v>
      </c>
      <c r="DY7" s="360"/>
      <c r="DZ7" s="360"/>
      <c r="EA7" s="360"/>
      <c r="EB7" s="360"/>
      <c r="EC7" s="360"/>
      <c r="ED7" s="360"/>
      <c r="EE7" s="360"/>
      <c r="EF7" s="360"/>
      <c r="EG7" s="360"/>
      <c r="EH7" s="360"/>
      <c r="EI7" s="360"/>
      <c r="EJ7" s="360"/>
      <c r="EK7" s="360"/>
      <c r="EL7" s="360"/>
      <c r="EM7" s="360"/>
      <c r="EN7" s="360"/>
      <c r="EO7" s="360"/>
      <c r="EP7" s="360"/>
      <c r="EQ7" s="360"/>
      <c r="ER7" s="360"/>
      <c r="ES7" s="360"/>
      <c r="ET7" s="360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345" t="s">
        <v>189</v>
      </c>
      <c r="GZ7" s="345"/>
      <c r="HA7" s="345"/>
      <c r="HB7" s="345"/>
      <c r="HC7" s="345"/>
      <c r="HD7" s="345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7"/>
      <c r="II7" s="7"/>
      <c r="IJ7" s="7"/>
      <c r="IK7" s="7"/>
      <c r="IL7" s="9"/>
      <c r="IM7" s="106"/>
      <c r="IN7" s="106"/>
      <c r="IO7" s="106"/>
      <c r="IP7" s="106"/>
      <c r="IQ7" s="106"/>
      <c r="IR7" s="106"/>
      <c r="IS7" s="106"/>
      <c r="IT7" s="106"/>
      <c r="IU7" s="106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</row>
    <row r="8" spans="1:379" ht="17.100000000000001" customHeight="1">
      <c r="B8" s="5"/>
      <c r="C8" s="5"/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106"/>
      <c r="DV8" s="360"/>
      <c r="DW8" s="360"/>
      <c r="DX8" s="360"/>
      <c r="DY8" s="360"/>
      <c r="DZ8" s="360"/>
      <c r="EA8" s="360"/>
      <c r="EB8" s="360"/>
      <c r="EC8" s="360"/>
      <c r="ED8" s="360"/>
      <c r="EE8" s="360"/>
      <c r="EF8" s="360"/>
      <c r="EG8" s="360"/>
      <c r="EH8" s="360"/>
      <c r="EI8" s="360"/>
      <c r="EJ8" s="360"/>
      <c r="EK8" s="360"/>
      <c r="EL8" s="360"/>
      <c r="EM8" s="360"/>
      <c r="EN8" s="360"/>
      <c r="EO8" s="360"/>
      <c r="EP8" s="360"/>
      <c r="EQ8" s="360"/>
      <c r="ER8" s="360"/>
      <c r="ES8" s="360"/>
      <c r="ET8" s="360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345" t="s">
        <v>190</v>
      </c>
      <c r="GZ8" s="345"/>
      <c r="HA8" s="345"/>
      <c r="HB8" s="345"/>
      <c r="HC8" s="345"/>
      <c r="HD8" s="345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7"/>
      <c r="II8" s="7"/>
      <c r="IJ8" s="7"/>
      <c r="IK8" s="7"/>
      <c r="IL8" s="9"/>
      <c r="IM8" s="106"/>
      <c r="IN8" s="106"/>
      <c r="IO8" s="106"/>
      <c r="IP8" s="106"/>
      <c r="IQ8" s="106"/>
      <c r="IR8" s="106"/>
      <c r="IS8" s="106"/>
      <c r="IT8" s="106"/>
      <c r="IU8" s="106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</row>
    <row r="9" spans="1:379" ht="17.100000000000001" customHeight="1">
      <c r="B9" s="5"/>
      <c r="C9" s="5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106"/>
      <c r="DV9" s="360"/>
      <c r="DW9" s="360"/>
      <c r="DX9" s="360"/>
      <c r="DY9" s="360"/>
      <c r="DZ9" s="360"/>
      <c r="EA9" s="360"/>
      <c r="EB9" s="360"/>
      <c r="EC9" s="360"/>
      <c r="ED9" s="360"/>
      <c r="EE9" s="360"/>
      <c r="EF9" s="360"/>
      <c r="EG9" s="360"/>
      <c r="EH9" s="360"/>
      <c r="EI9" s="360"/>
      <c r="EJ9" s="360"/>
      <c r="EK9" s="360"/>
      <c r="EL9" s="360"/>
      <c r="EM9" s="360"/>
      <c r="EN9" s="360"/>
      <c r="EO9" s="360"/>
      <c r="EP9" s="360"/>
      <c r="EQ9" s="360"/>
      <c r="ER9" s="360"/>
      <c r="ES9" s="360"/>
      <c r="ET9" s="360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7"/>
      <c r="II9" s="7"/>
      <c r="IJ9" s="7"/>
      <c r="IK9" s="7"/>
      <c r="IL9" s="9"/>
      <c r="IM9" s="106"/>
      <c r="IN9" s="106"/>
      <c r="IO9" s="106"/>
      <c r="IP9" s="106"/>
      <c r="IQ9" s="106"/>
      <c r="IR9" s="106"/>
      <c r="IS9" s="106"/>
      <c r="IT9" s="106"/>
      <c r="IU9" s="106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</row>
    <row r="10" spans="1:379" ht="17.100000000000001" customHeight="1">
      <c r="B10" s="431" t="str">
        <f>IF('1'!$A$1=1,B74,B75)</f>
        <v>Дата останнього оновлення: 31.03.2025</v>
      </c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106"/>
      <c r="DV10" s="360"/>
      <c r="DW10" s="360"/>
      <c r="DX10" s="360"/>
      <c r="DY10" s="360"/>
      <c r="DZ10" s="360"/>
      <c r="EA10" s="360"/>
      <c r="EB10" s="360"/>
      <c r="EC10" s="360"/>
      <c r="ED10" s="360"/>
      <c r="EE10" s="360"/>
      <c r="EF10" s="360"/>
      <c r="EG10" s="360"/>
      <c r="EH10" s="360"/>
      <c r="EI10" s="360"/>
      <c r="EJ10" s="360"/>
      <c r="EK10" s="360"/>
      <c r="EL10" s="360"/>
      <c r="EM10" s="360"/>
      <c r="EN10" s="360"/>
      <c r="EO10" s="360"/>
      <c r="EP10" s="360"/>
      <c r="EQ10" s="360"/>
      <c r="ER10" s="360"/>
      <c r="ES10" s="360"/>
      <c r="ET10" s="360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7"/>
      <c r="II10" s="7"/>
      <c r="IJ10" s="7"/>
      <c r="IK10" s="7"/>
      <c r="IL10" s="9"/>
      <c r="IM10" s="106"/>
      <c r="IN10" s="106"/>
      <c r="IO10" s="106"/>
      <c r="IP10" s="106"/>
      <c r="IQ10" s="106"/>
      <c r="IR10" s="106"/>
      <c r="IS10" s="106"/>
      <c r="IT10" s="106"/>
      <c r="IU10" s="106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</row>
    <row r="11" spans="1:379" ht="17.100000000000001" customHeight="1">
      <c r="B11" s="5"/>
      <c r="C11" s="5"/>
      <c r="D11" s="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106"/>
      <c r="DV11" s="360"/>
      <c r="DW11" s="360"/>
      <c r="DX11" s="360"/>
      <c r="DY11" s="360"/>
      <c r="DZ11" s="360"/>
      <c r="EA11" s="360"/>
      <c r="EB11" s="360"/>
      <c r="EC11" s="360"/>
      <c r="ED11" s="360"/>
      <c r="EE11" s="360"/>
      <c r="EF11" s="360"/>
      <c r="EG11" s="360"/>
      <c r="EH11" s="360"/>
      <c r="EI11" s="360"/>
      <c r="EJ11" s="360"/>
      <c r="EK11" s="360"/>
      <c r="EL11" s="360"/>
      <c r="EM11" s="360"/>
      <c r="EN11" s="360"/>
      <c r="EO11" s="360"/>
      <c r="EP11" s="360"/>
      <c r="EQ11" s="360"/>
      <c r="ER11" s="360"/>
      <c r="ES11" s="360"/>
      <c r="ET11" s="360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7"/>
      <c r="II11" s="7"/>
      <c r="IJ11" s="7"/>
      <c r="IK11" s="7"/>
      <c r="IL11" s="9"/>
      <c r="IM11" s="106"/>
      <c r="IN11" s="106"/>
      <c r="IO11" s="106"/>
      <c r="IP11" s="106"/>
      <c r="IQ11" s="106"/>
      <c r="IR11" s="106"/>
      <c r="IS11" s="106"/>
      <c r="IT11" s="106"/>
      <c r="IU11" s="106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</row>
    <row r="12" spans="1:379" ht="17.100000000000001" customHeight="1">
      <c r="B12" s="5"/>
      <c r="C12" s="5"/>
      <c r="D12" s="5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106"/>
      <c r="DV12" s="360"/>
      <c r="DW12" s="360"/>
      <c r="DX12" s="360"/>
      <c r="DY12" s="360"/>
      <c r="DZ12" s="360"/>
      <c r="EA12" s="360"/>
      <c r="EB12" s="360"/>
      <c r="EC12" s="360"/>
      <c r="ED12" s="360"/>
      <c r="EE12" s="360"/>
      <c r="EF12" s="360"/>
      <c r="EG12" s="360"/>
      <c r="EH12" s="360"/>
      <c r="EI12" s="360"/>
      <c r="EJ12" s="360"/>
      <c r="EK12" s="360"/>
      <c r="EL12" s="360"/>
      <c r="EM12" s="360"/>
      <c r="EN12" s="360"/>
      <c r="EO12" s="360"/>
      <c r="EP12" s="360"/>
      <c r="EQ12" s="360"/>
      <c r="ER12" s="360"/>
      <c r="ES12" s="360"/>
      <c r="ET12" s="360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7"/>
      <c r="II12" s="7"/>
      <c r="IJ12" s="7"/>
      <c r="IK12" s="7"/>
      <c r="IL12" s="9"/>
      <c r="IM12" s="106"/>
      <c r="IN12" s="106"/>
      <c r="IO12" s="106"/>
      <c r="IP12" s="106"/>
      <c r="IQ12" s="106"/>
      <c r="IR12" s="106"/>
      <c r="IS12" s="106"/>
      <c r="IT12" s="106"/>
      <c r="IU12" s="106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</row>
    <row r="13" spans="1:379" ht="17.100000000000001" customHeight="1">
      <c r="B13" s="5"/>
      <c r="C13" s="5"/>
      <c r="D13" s="5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106"/>
      <c r="DV13" s="360"/>
      <c r="DW13" s="360"/>
      <c r="DX13" s="360"/>
      <c r="DY13" s="360"/>
      <c r="DZ13" s="360"/>
      <c r="EA13" s="360"/>
      <c r="EB13" s="360"/>
      <c r="EC13" s="360"/>
      <c r="ED13" s="360"/>
      <c r="EE13" s="360"/>
      <c r="EF13" s="360"/>
      <c r="EG13" s="360"/>
      <c r="EH13" s="360"/>
      <c r="EI13" s="360"/>
      <c r="EJ13" s="360"/>
      <c r="EK13" s="360"/>
      <c r="EL13" s="360"/>
      <c r="EM13" s="360"/>
      <c r="EN13" s="360"/>
      <c r="EO13" s="360"/>
      <c r="EP13" s="360"/>
      <c r="EQ13" s="360"/>
      <c r="ER13" s="360"/>
      <c r="ES13" s="360"/>
      <c r="ET13" s="360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7"/>
      <c r="II13" s="7"/>
      <c r="IJ13" s="7"/>
      <c r="IK13" s="7"/>
      <c r="IL13" s="9"/>
      <c r="IM13" s="106"/>
      <c r="IN13" s="106"/>
      <c r="IO13" s="106"/>
      <c r="IP13" s="106"/>
      <c r="IQ13" s="106"/>
      <c r="IR13" s="106"/>
      <c r="IS13" s="106"/>
      <c r="IT13" s="106"/>
      <c r="IU13" s="106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</row>
    <row r="14" spans="1:379" ht="17.100000000000001" customHeight="1">
      <c r="C14" s="5"/>
      <c r="D14" s="5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106"/>
      <c r="DV14" s="360"/>
      <c r="DW14" s="360"/>
      <c r="DX14" s="360"/>
      <c r="DY14" s="360"/>
      <c r="DZ14" s="360"/>
      <c r="EA14" s="360"/>
      <c r="EB14" s="360"/>
      <c r="EC14" s="360"/>
      <c r="ED14" s="360"/>
      <c r="EE14" s="360"/>
      <c r="EF14" s="360"/>
      <c r="EG14" s="360"/>
      <c r="EH14" s="360"/>
      <c r="EI14" s="360"/>
      <c r="EJ14" s="360"/>
      <c r="EK14" s="360"/>
      <c r="EL14" s="360"/>
      <c r="EM14" s="360"/>
      <c r="EN14" s="360"/>
      <c r="EO14" s="360"/>
      <c r="EP14" s="360"/>
      <c r="EQ14" s="360"/>
      <c r="ER14" s="360"/>
      <c r="ES14" s="360"/>
      <c r="ET14" s="360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7"/>
      <c r="II14" s="7"/>
      <c r="IJ14" s="7"/>
      <c r="IK14" s="7"/>
      <c r="IL14" s="9"/>
      <c r="IM14" s="106"/>
      <c r="IN14" s="106"/>
      <c r="IO14" s="106"/>
      <c r="IP14" s="106"/>
      <c r="IQ14" s="106"/>
      <c r="IR14" s="106"/>
      <c r="IS14" s="106"/>
      <c r="IT14" s="106"/>
      <c r="IU14" s="106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</row>
    <row r="15" spans="1:379">
      <c r="B15" s="436" t="str">
        <f>IF('1'!$A$1=1,B93,B95)</f>
        <v>Перерахунок даних зовнішньої торгівлі товарами здійснюється за середньомісячними курсами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07"/>
      <c r="DV15" s="344"/>
      <c r="DW15" s="344"/>
      <c r="DX15" s="344"/>
      <c r="DY15" s="344"/>
      <c r="DZ15" s="344"/>
      <c r="EA15" s="344"/>
      <c r="EB15" s="344"/>
      <c r="EC15" s="344"/>
      <c r="ED15" s="344"/>
      <c r="EE15" s="344"/>
      <c r="EF15" s="344"/>
      <c r="EG15" s="344"/>
      <c r="EH15" s="344"/>
      <c r="EI15" s="344"/>
      <c r="EJ15" s="344"/>
      <c r="EK15" s="344"/>
      <c r="EL15" s="344"/>
      <c r="EM15" s="344"/>
      <c r="EN15" s="344"/>
      <c r="EO15" s="344"/>
      <c r="EP15" s="344"/>
      <c r="EQ15" s="344"/>
      <c r="ER15" s="344"/>
      <c r="ES15" s="344"/>
      <c r="ET15" s="344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4"/>
      <c r="II15" s="14"/>
      <c r="IJ15" s="14"/>
      <c r="IK15" s="14"/>
      <c r="IL15" s="102"/>
      <c r="IM15" s="107"/>
      <c r="IN15" s="107"/>
      <c r="IO15" s="107"/>
      <c r="IP15" s="107"/>
      <c r="IQ15" s="107"/>
      <c r="IR15" s="107"/>
      <c r="IS15" s="107"/>
      <c r="IT15" s="107"/>
      <c r="IU15" s="107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</row>
    <row r="16" spans="1:379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07"/>
      <c r="DV16" s="344"/>
      <c r="DW16" s="344"/>
      <c r="DX16" s="344"/>
      <c r="DY16" s="344"/>
      <c r="DZ16" s="344"/>
      <c r="EA16" s="344"/>
      <c r="EB16" s="344"/>
      <c r="EC16" s="344"/>
      <c r="ED16" s="344"/>
      <c r="EE16" s="344"/>
      <c r="EF16" s="344"/>
      <c r="EG16" s="344"/>
      <c r="EH16" s="344"/>
      <c r="EI16" s="344"/>
      <c r="EJ16" s="344"/>
      <c r="EK16" s="344"/>
      <c r="EL16" s="344"/>
      <c r="EM16" s="344"/>
      <c r="EN16" s="344"/>
      <c r="EO16" s="344"/>
      <c r="EP16" s="344"/>
      <c r="EQ16" s="344"/>
      <c r="ER16" s="344"/>
      <c r="ES16" s="344"/>
      <c r="ET16" s="344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4"/>
      <c r="II16" s="14"/>
      <c r="IJ16" s="14"/>
      <c r="IK16" s="14"/>
      <c r="IL16" s="102"/>
      <c r="IM16" s="107"/>
      <c r="IN16" s="107"/>
      <c r="IO16" s="107"/>
      <c r="IP16" s="105"/>
      <c r="IQ16" s="105"/>
      <c r="IR16" s="105"/>
      <c r="IS16" s="105"/>
      <c r="IT16" s="105"/>
      <c r="IU16" s="105"/>
      <c r="IV16" s="11"/>
      <c r="IW16" s="11"/>
      <c r="IX16" s="11"/>
      <c r="IY16" s="11"/>
      <c r="IZ16" s="11"/>
      <c r="JA16" s="11"/>
      <c r="JC16" s="11"/>
      <c r="JD16" s="11"/>
    </row>
    <row r="17" spans="3:266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07"/>
      <c r="DV17" s="344"/>
      <c r="DW17" s="344"/>
      <c r="DX17" s="344"/>
      <c r="DY17" s="344"/>
      <c r="DZ17" s="344"/>
      <c r="EA17" s="344"/>
      <c r="EB17" s="344"/>
      <c r="EC17" s="344"/>
      <c r="ED17" s="344"/>
      <c r="EE17" s="344"/>
      <c r="EF17" s="344"/>
      <c r="EG17" s="344"/>
      <c r="EH17" s="344"/>
      <c r="EI17" s="344"/>
      <c r="EJ17" s="344"/>
      <c r="EK17" s="344"/>
      <c r="EL17" s="344"/>
      <c r="EM17" s="344"/>
      <c r="EN17" s="344"/>
      <c r="EO17" s="344"/>
      <c r="EP17" s="344"/>
      <c r="EQ17" s="344"/>
      <c r="ER17" s="344"/>
      <c r="ES17" s="344"/>
      <c r="ET17" s="344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4"/>
      <c r="II17" s="14"/>
      <c r="IJ17" s="14"/>
      <c r="IK17" s="14"/>
      <c r="IL17" s="102"/>
      <c r="IM17" s="107"/>
      <c r="IN17" s="107"/>
      <c r="IO17" s="107"/>
      <c r="IP17" s="105"/>
      <c r="IQ17" s="107"/>
      <c r="IR17" s="107"/>
      <c r="IS17" s="107"/>
      <c r="IT17" s="107"/>
      <c r="IU17" s="107"/>
      <c r="IV17" s="102"/>
      <c r="IW17" s="102"/>
      <c r="IX17" s="102"/>
      <c r="IY17" s="102"/>
      <c r="IZ17" s="102"/>
      <c r="JA17" s="102"/>
      <c r="JB17" s="102"/>
      <c r="JC17" s="102"/>
      <c r="JD17" s="102"/>
      <c r="JE17" s="102"/>
      <c r="JF17" s="102"/>
    </row>
    <row r="18" spans="3:266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07"/>
      <c r="DV18" s="344"/>
      <c r="DW18" s="344"/>
      <c r="DX18" s="344"/>
      <c r="DY18" s="344"/>
      <c r="DZ18" s="344"/>
      <c r="EA18" s="344"/>
      <c r="EB18" s="344"/>
      <c r="EC18" s="344"/>
      <c r="ED18" s="344"/>
      <c r="EE18" s="344"/>
      <c r="EF18" s="344"/>
      <c r="EG18" s="344"/>
      <c r="EH18" s="344"/>
      <c r="EI18" s="344"/>
      <c r="EJ18" s="344"/>
      <c r="EK18" s="344"/>
      <c r="EL18" s="344"/>
      <c r="EM18" s="344"/>
      <c r="EN18" s="344"/>
      <c r="EO18" s="344"/>
      <c r="EP18" s="344"/>
      <c r="EQ18" s="344"/>
      <c r="ER18" s="344"/>
      <c r="ES18" s="344"/>
      <c r="ET18" s="344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4"/>
      <c r="II18" s="14"/>
      <c r="IJ18" s="14"/>
      <c r="IK18" s="14"/>
      <c r="IL18" s="102"/>
      <c r="IM18" s="107"/>
      <c r="IN18" s="107"/>
      <c r="IO18" s="107"/>
      <c r="IP18" s="105"/>
      <c r="IQ18" s="107"/>
      <c r="IR18" s="107"/>
      <c r="IS18" s="107"/>
      <c r="IT18" s="107"/>
      <c r="IU18" s="107"/>
      <c r="IV18" s="102"/>
      <c r="IW18" s="102"/>
      <c r="IX18" s="102"/>
      <c r="IY18" s="102"/>
      <c r="IZ18" s="102"/>
      <c r="JA18" s="102"/>
      <c r="JB18" s="102"/>
      <c r="JC18" s="102"/>
      <c r="JD18" s="102"/>
      <c r="JE18" s="102"/>
      <c r="JF18" s="102"/>
    </row>
    <row r="19" spans="3:266"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07"/>
      <c r="DV19" s="344"/>
      <c r="DW19" s="344"/>
      <c r="DX19" s="344"/>
      <c r="DY19" s="344"/>
      <c r="DZ19" s="344"/>
      <c r="EA19" s="344"/>
      <c r="EB19" s="344"/>
      <c r="EC19" s="344"/>
      <c r="ED19" s="344"/>
      <c r="EE19" s="344"/>
      <c r="EF19" s="344"/>
      <c r="EG19" s="344"/>
      <c r="EH19" s="344"/>
      <c r="EI19" s="344"/>
      <c r="EJ19" s="344"/>
      <c r="EK19" s="344"/>
      <c r="EL19" s="344"/>
      <c r="EM19" s="344"/>
      <c r="EN19" s="344"/>
      <c r="EO19" s="344"/>
      <c r="EP19" s="344"/>
      <c r="EQ19" s="344"/>
      <c r="ER19" s="344"/>
      <c r="ES19" s="344"/>
      <c r="ET19" s="344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4"/>
      <c r="II19" s="14"/>
      <c r="IJ19" s="14"/>
      <c r="IK19" s="14"/>
      <c r="IL19" s="102"/>
      <c r="IM19" s="107"/>
      <c r="IN19" s="107"/>
      <c r="IO19" s="107"/>
      <c r="IP19" s="105"/>
      <c r="IQ19" s="107"/>
      <c r="IR19" s="107"/>
      <c r="IS19" s="107"/>
      <c r="IT19" s="107"/>
      <c r="IU19" s="107"/>
      <c r="IV19" s="102"/>
      <c r="IW19" s="102"/>
      <c r="IX19" s="102"/>
      <c r="IY19" s="102"/>
      <c r="IZ19" s="102"/>
      <c r="JA19" s="102"/>
      <c r="JB19" s="102"/>
      <c r="JC19" s="102"/>
      <c r="JD19" s="102"/>
      <c r="JE19" s="102"/>
      <c r="JF19" s="102"/>
    </row>
    <row r="20" spans="3:266"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07"/>
      <c r="DV20" s="344"/>
      <c r="DW20" s="344"/>
      <c r="DX20" s="344"/>
      <c r="DY20" s="344"/>
      <c r="DZ20" s="344"/>
      <c r="EA20" s="344"/>
      <c r="EB20" s="344"/>
      <c r="EC20" s="344"/>
      <c r="ED20" s="344"/>
      <c r="EE20" s="344"/>
      <c r="EF20" s="344"/>
      <c r="EG20" s="344"/>
      <c r="EH20" s="344"/>
      <c r="EI20" s="344"/>
      <c r="EJ20" s="344"/>
      <c r="EK20" s="344"/>
      <c r="EL20" s="344"/>
      <c r="EM20" s="344"/>
      <c r="EN20" s="344"/>
      <c r="EO20" s="344"/>
      <c r="EP20" s="344"/>
      <c r="EQ20" s="344"/>
      <c r="ER20" s="344"/>
      <c r="ES20" s="344"/>
      <c r="ET20" s="344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4"/>
      <c r="II20" s="14"/>
      <c r="IJ20" s="14"/>
      <c r="IK20" s="14"/>
      <c r="IL20" s="102"/>
      <c r="IM20" s="107"/>
      <c r="IN20" s="107"/>
      <c r="IO20" s="107"/>
      <c r="IP20" s="105"/>
      <c r="IQ20" s="107"/>
      <c r="IR20" s="107"/>
      <c r="IS20" s="107"/>
      <c r="IT20" s="107"/>
      <c r="IU20" s="107"/>
      <c r="IV20" s="102"/>
      <c r="IW20" s="102"/>
      <c r="IX20" s="102"/>
      <c r="IY20" s="102"/>
      <c r="IZ20" s="102"/>
      <c r="JA20" s="102"/>
      <c r="JB20" s="102"/>
      <c r="JC20" s="102"/>
      <c r="JD20" s="102"/>
      <c r="JE20" s="102"/>
      <c r="JF20" s="102"/>
    </row>
    <row r="21" spans="3:266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07"/>
      <c r="DV21" s="344"/>
      <c r="DW21" s="344"/>
      <c r="DX21" s="344"/>
      <c r="DY21" s="344"/>
      <c r="DZ21" s="344"/>
      <c r="EA21" s="344"/>
      <c r="EB21" s="344"/>
      <c r="EC21" s="344"/>
      <c r="ED21" s="344"/>
      <c r="EE21" s="344"/>
      <c r="EF21" s="344"/>
      <c r="EG21" s="344"/>
      <c r="EH21" s="344"/>
      <c r="EI21" s="344"/>
      <c r="EJ21" s="344"/>
      <c r="EK21" s="344"/>
      <c r="EL21" s="344"/>
      <c r="EM21" s="344"/>
      <c r="EN21" s="344"/>
      <c r="EO21" s="344"/>
      <c r="EP21" s="344"/>
      <c r="EQ21" s="344"/>
      <c r="ER21" s="344"/>
      <c r="ES21" s="344"/>
      <c r="ET21" s="344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4"/>
      <c r="II21" s="14"/>
      <c r="IJ21" s="14"/>
      <c r="IK21" s="14"/>
      <c r="IL21" s="102"/>
      <c r="IM21" s="107"/>
      <c r="IN21" s="107"/>
      <c r="IO21" s="107"/>
      <c r="IP21" s="105"/>
      <c r="IQ21" s="107"/>
      <c r="IR21" s="107"/>
      <c r="IS21" s="107"/>
      <c r="IT21" s="107"/>
      <c r="IU21" s="107"/>
      <c r="IV21" s="102"/>
      <c r="IW21" s="102"/>
      <c r="IX21" s="102"/>
      <c r="IY21" s="102"/>
      <c r="IZ21" s="102"/>
      <c r="JA21" s="102"/>
      <c r="JB21" s="102"/>
      <c r="JC21" s="102"/>
      <c r="JD21" s="102"/>
      <c r="JE21" s="102"/>
      <c r="JF21" s="102"/>
    </row>
    <row r="22" spans="3:266"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07"/>
      <c r="DV22" s="344"/>
      <c r="DW22" s="344"/>
      <c r="DX22" s="344"/>
      <c r="DY22" s="344"/>
      <c r="DZ22" s="344"/>
      <c r="EA22" s="344"/>
      <c r="EB22" s="344"/>
      <c r="EC22" s="344"/>
      <c r="ED22" s="344"/>
      <c r="EE22" s="344"/>
      <c r="EF22" s="344"/>
      <c r="EG22" s="344"/>
      <c r="EH22" s="344"/>
      <c r="EI22" s="344"/>
      <c r="EJ22" s="344"/>
      <c r="EK22" s="344"/>
      <c r="EL22" s="344"/>
      <c r="EM22" s="344"/>
      <c r="EN22" s="344"/>
      <c r="EO22" s="344"/>
      <c r="EP22" s="344"/>
      <c r="EQ22" s="344"/>
      <c r="ER22" s="344"/>
      <c r="ES22" s="344"/>
      <c r="ET22" s="344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4"/>
      <c r="II22" s="14"/>
      <c r="IJ22" s="14"/>
      <c r="IK22" s="14"/>
      <c r="IL22" s="102"/>
      <c r="IM22" s="107"/>
      <c r="IN22" s="107"/>
      <c r="IO22" s="107"/>
      <c r="IP22" s="105"/>
      <c r="IQ22" s="107"/>
      <c r="IR22" s="107"/>
      <c r="IS22" s="107"/>
      <c r="IT22" s="107"/>
      <c r="IU22" s="107"/>
      <c r="IV22" s="102"/>
      <c r="IW22" s="102"/>
      <c r="IX22" s="102"/>
      <c r="IY22" s="102"/>
      <c r="IZ22" s="102"/>
      <c r="JA22" s="102"/>
      <c r="JB22" s="102"/>
      <c r="JC22" s="102"/>
      <c r="JD22" s="102"/>
      <c r="JE22" s="102"/>
      <c r="JF22" s="102"/>
    </row>
    <row r="23" spans="3:266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07"/>
      <c r="DV23" s="344"/>
      <c r="DW23" s="344"/>
      <c r="DX23" s="344"/>
      <c r="DY23" s="344"/>
      <c r="DZ23" s="344"/>
      <c r="EA23" s="344"/>
      <c r="EB23" s="344"/>
      <c r="EC23" s="344"/>
      <c r="ED23" s="344"/>
      <c r="EE23" s="344"/>
      <c r="EF23" s="344"/>
      <c r="EG23" s="344"/>
      <c r="EH23" s="344"/>
      <c r="EI23" s="344"/>
      <c r="EJ23" s="344"/>
      <c r="EK23" s="344"/>
      <c r="EL23" s="344"/>
      <c r="EM23" s="344"/>
      <c r="EN23" s="344"/>
      <c r="EO23" s="344"/>
      <c r="EP23" s="344"/>
      <c r="EQ23" s="344"/>
      <c r="ER23" s="344"/>
      <c r="ES23" s="344"/>
      <c r="ET23" s="344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4"/>
      <c r="II23" s="14"/>
      <c r="IJ23" s="14"/>
      <c r="IK23" s="14"/>
      <c r="IL23" s="102"/>
      <c r="IM23" s="107"/>
      <c r="IN23" s="107"/>
      <c r="IO23" s="107"/>
      <c r="IP23" s="105"/>
      <c r="IQ23" s="107"/>
      <c r="IR23" s="107"/>
      <c r="IS23" s="107"/>
      <c r="IT23" s="107"/>
      <c r="IU23" s="107"/>
      <c r="IV23" s="102"/>
      <c r="IW23" s="102"/>
      <c r="IX23" s="102"/>
      <c r="IY23" s="102"/>
      <c r="IZ23" s="102"/>
      <c r="JA23" s="102"/>
      <c r="JB23" s="102"/>
      <c r="JC23" s="102"/>
      <c r="JD23" s="102"/>
      <c r="JE23" s="102"/>
      <c r="JF23" s="102"/>
    </row>
    <row r="24" spans="3:266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07"/>
      <c r="DV24" s="344"/>
      <c r="DW24" s="344"/>
      <c r="DX24" s="344"/>
      <c r="DY24" s="344"/>
      <c r="DZ24" s="344"/>
      <c r="EA24" s="344"/>
      <c r="EB24" s="344"/>
      <c r="EC24" s="344"/>
      <c r="ED24" s="344"/>
      <c r="EE24" s="344"/>
      <c r="EF24" s="344"/>
      <c r="EG24" s="344"/>
      <c r="EH24" s="344"/>
      <c r="EI24" s="344"/>
      <c r="EJ24" s="344"/>
      <c r="EK24" s="344"/>
      <c r="EL24" s="344"/>
      <c r="EM24" s="344"/>
      <c r="EN24" s="344"/>
      <c r="EO24" s="344"/>
      <c r="EP24" s="344"/>
      <c r="EQ24" s="344"/>
      <c r="ER24" s="344"/>
      <c r="ES24" s="344"/>
      <c r="ET24" s="344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4"/>
      <c r="II24" s="14"/>
      <c r="IJ24" s="14"/>
      <c r="IK24" s="14"/>
      <c r="IL24" s="102"/>
      <c r="IM24" s="107"/>
      <c r="IN24" s="107"/>
      <c r="IO24" s="107"/>
      <c r="IP24" s="105"/>
      <c r="IQ24" s="107"/>
      <c r="IR24" s="107"/>
      <c r="IS24" s="107"/>
      <c r="IT24" s="107"/>
      <c r="IU24" s="107"/>
      <c r="IV24" s="102"/>
      <c r="IW24" s="102"/>
      <c r="IX24" s="102"/>
      <c r="IY24" s="102"/>
      <c r="IZ24" s="102"/>
      <c r="JA24" s="102"/>
      <c r="JB24" s="102"/>
      <c r="JC24" s="102"/>
      <c r="JD24" s="102"/>
      <c r="JE24" s="102"/>
      <c r="JF24" s="102"/>
    </row>
    <row r="25" spans="3:266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07"/>
      <c r="DV25" s="344"/>
      <c r="DW25" s="344"/>
      <c r="DX25" s="344"/>
      <c r="DY25" s="344"/>
      <c r="DZ25" s="344"/>
      <c r="EA25" s="344"/>
      <c r="EB25" s="344"/>
      <c r="EC25" s="344"/>
      <c r="ED25" s="344"/>
      <c r="EE25" s="344"/>
      <c r="EF25" s="344"/>
      <c r="EG25" s="344"/>
      <c r="EH25" s="344"/>
      <c r="EI25" s="344"/>
      <c r="EJ25" s="344"/>
      <c r="EK25" s="344"/>
      <c r="EL25" s="344"/>
      <c r="EM25" s="344"/>
      <c r="EN25" s="344"/>
      <c r="EO25" s="344"/>
      <c r="EP25" s="344"/>
      <c r="EQ25" s="344"/>
      <c r="ER25" s="344"/>
      <c r="ES25" s="344"/>
      <c r="ET25" s="344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4"/>
      <c r="II25" s="14"/>
      <c r="IJ25" s="14"/>
      <c r="IK25" s="14"/>
      <c r="IL25" s="102"/>
      <c r="IM25" s="107"/>
      <c r="IN25" s="107"/>
      <c r="IO25" s="107"/>
      <c r="IP25" s="105"/>
      <c r="IQ25" s="107"/>
      <c r="IR25" s="107"/>
      <c r="IS25" s="107"/>
      <c r="IT25" s="107"/>
      <c r="IU25" s="107"/>
      <c r="IV25" s="102"/>
      <c r="IW25" s="102"/>
      <c r="IX25" s="102"/>
      <c r="IY25" s="102"/>
      <c r="IZ25" s="102"/>
      <c r="JA25" s="102"/>
      <c r="JB25" s="102"/>
      <c r="JC25" s="102"/>
      <c r="JD25" s="102"/>
      <c r="JE25" s="102"/>
      <c r="JF25" s="102"/>
    </row>
    <row r="26" spans="3:266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07"/>
      <c r="DV26" s="344"/>
      <c r="DW26" s="344"/>
      <c r="DX26" s="344"/>
      <c r="DY26" s="344"/>
      <c r="DZ26" s="344"/>
      <c r="EA26" s="344"/>
      <c r="EB26" s="344"/>
      <c r="EC26" s="344"/>
      <c r="ED26" s="344"/>
      <c r="EE26" s="344"/>
      <c r="EF26" s="344"/>
      <c r="EG26" s="344"/>
      <c r="EH26" s="344"/>
      <c r="EI26" s="344"/>
      <c r="EJ26" s="344"/>
      <c r="EK26" s="344"/>
      <c r="EL26" s="344"/>
      <c r="EM26" s="344"/>
      <c r="EN26" s="344"/>
      <c r="EO26" s="344"/>
      <c r="EP26" s="344"/>
      <c r="EQ26" s="344"/>
      <c r="ER26" s="344"/>
      <c r="ES26" s="344"/>
      <c r="ET26" s="344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4"/>
      <c r="II26" s="14"/>
      <c r="IJ26" s="14"/>
      <c r="IK26" s="14"/>
      <c r="IL26" s="102"/>
      <c r="IM26" s="107"/>
      <c r="IN26" s="107"/>
      <c r="IO26" s="107"/>
      <c r="IP26" s="105"/>
      <c r="IQ26" s="107"/>
      <c r="IR26" s="107"/>
      <c r="IS26" s="107"/>
      <c r="IT26" s="107"/>
      <c r="IU26" s="107"/>
      <c r="IV26" s="102"/>
      <c r="IW26" s="102"/>
      <c r="IX26" s="102"/>
      <c r="IY26" s="102"/>
      <c r="IZ26" s="102"/>
      <c r="JA26" s="102"/>
      <c r="JB26" s="102"/>
      <c r="JC26" s="102"/>
      <c r="JD26" s="102"/>
      <c r="JE26" s="102"/>
      <c r="JF26" s="102"/>
    </row>
    <row r="27" spans="3:266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07"/>
      <c r="DV27" s="344"/>
      <c r="DW27" s="344"/>
      <c r="DX27" s="344"/>
      <c r="DY27" s="344"/>
      <c r="DZ27" s="344"/>
      <c r="EA27" s="344"/>
      <c r="EB27" s="344"/>
      <c r="EC27" s="344"/>
      <c r="ED27" s="344"/>
      <c r="EE27" s="344"/>
      <c r="EF27" s="344"/>
      <c r="EG27" s="344"/>
      <c r="EH27" s="344"/>
      <c r="EI27" s="344"/>
      <c r="EJ27" s="344"/>
      <c r="EK27" s="344"/>
      <c r="EL27" s="344"/>
      <c r="EM27" s="344"/>
      <c r="EN27" s="344"/>
      <c r="EO27" s="344"/>
      <c r="EP27" s="344"/>
      <c r="EQ27" s="344"/>
      <c r="ER27" s="344"/>
      <c r="ES27" s="344"/>
      <c r="ET27" s="344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4"/>
      <c r="II27" s="14"/>
      <c r="IJ27" s="14"/>
      <c r="IK27" s="14"/>
      <c r="IL27" s="102"/>
      <c r="IM27" s="107"/>
      <c r="IN27" s="107"/>
      <c r="IO27" s="107"/>
      <c r="IP27" s="105"/>
      <c r="IQ27" s="107"/>
      <c r="IR27" s="107"/>
      <c r="IS27" s="107"/>
      <c r="IT27" s="107"/>
      <c r="IU27" s="107"/>
      <c r="IV27" s="102"/>
      <c r="IW27" s="102"/>
      <c r="IX27" s="102"/>
      <c r="IY27" s="102"/>
      <c r="IZ27" s="102"/>
      <c r="JA27" s="102"/>
      <c r="JB27" s="102"/>
      <c r="JC27" s="102"/>
      <c r="JD27" s="102"/>
      <c r="JE27" s="102"/>
      <c r="JF27" s="102"/>
    </row>
    <row r="28" spans="3:266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07"/>
      <c r="DV28" s="344"/>
      <c r="DW28" s="344"/>
      <c r="DX28" s="344"/>
      <c r="DY28" s="344"/>
      <c r="DZ28" s="344"/>
      <c r="EA28" s="344"/>
      <c r="EB28" s="344"/>
      <c r="EC28" s="344"/>
      <c r="ED28" s="344"/>
      <c r="EE28" s="344"/>
      <c r="EF28" s="344"/>
      <c r="EG28" s="344"/>
      <c r="EH28" s="344"/>
      <c r="EI28" s="344"/>
      <c r="EJ28" s="344"/>
      <c r="EK28" s="344"/>
      <c r="EL28" s="344"/>
      <c r="EM28" s="344"/>
      <c r="EN28" s="344"/>
      <c r="EO28" s="344"/>
      <c r="EP28" s="344"/>
      <c r="EQ28" s="344"/>
      <c r="ER28" s="344"/>
      <c r="ES28" s="344"/>
      <c r="ET28" s="344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4"/>
      <c r="II28" s="14"/>
      <c r="IJ28" s="14"/>
      <c r="IK28" s="14"/>
      <c r="IL28" s="102"/>
      <c r="IM28" s="107"/>
      <c r="IN28" s="107"/>
      <c r="IO28" s="107"/>
      <c r="IP28" s="105"/>
      <c r="IQ28" s="107"/>
      <c r="IR28" s="107"/>
      <c r="IS28" s="107"/>
      <c r="IT28" s="107"/>
      <c r="IU28" s="107"/>
      <c r="IV28" s="102"/>
      <c r="IW28" s="102"/>
      <c r="IX28" s="102"/>
      <c r="IY28" s="102"/>
      <c r="IZ28" s="102"/>
      <c r="JA28" s="102"/>
      <c r="JB28" s="102"/>
      <c r="JC28" s="102"/>
      <c r="JD28" s="102"/>
      <c r="JE28" s="102"/>
      <c r="JF28" s="102"/>
    </row>
    <row r="29" spans="3:266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07"/>
      <c r="DV29" s="344"/>
      <c r="DW29" s="344"/>
      <c r="DX29" s="344"/>
      <c r="DY29" s="344"/>
      <c r="DZ29" s="344"/>
      <c r="EA29" s="344"/>
      <c r="EB29" s="344"/>
      <c r="EC29" s="344"/>
      <c r="ED29" s="344"/>
      <c r="EE29" s="344"/>
      <c r="EF29" s="344"/>
      <c r="EG29" s="344"/>
      <c r="EH29" s="344"/>
      <c r="EI29" s="344"/>
      <c r="EJ29" s="344"/>
      <c r="EK29" s="344"/>
      <c r="EL29" s="344"/>
      <c r="EM29" s="344"/>
      <c r="EN29" s="344"/>
      <c r="EO29" s="344"/>
      <c r="EP29" s="344"/>
      <c r="EQ29" s="344"/>
      <c r="ER29" s="344"/>
      <c r="ES29" s="344"/>
      <c r="ET29" s="344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4"/>
      <c r="II29" s="14"/>
      <c r="IJ29" s="14"/>
      <c r="IK29" s="14"/>
      <c r="IL29" s="102"/>
      <c r="IM29" s="107"/>
      <c r="IN29" s="107"/>
      <c r="IO29" s="107"/>
      <c r="IP29" s="105"/>
      <c r="IQ29" s="107"/>
      <c r="IR29" s="107"/>
      <c r="IS29" s="107"/>
      <c r="IT29" s="107"/>
      <c r="IU29" s="107"/>
      <c r="IV29" s="102"/>
      <c r="IW29" s="102"/>
      <c r="IX29" s="102"/>
      <c r="IY29" s="102"/>
      <c r="IZ29" s="102"/>
      <c r="JA29" s="102"/>
      <c r="JB29" s="102"/>
      <c r="JC29" s="102"/>
      <c r="JD29" s="102"/>
      <c r="JE29" s="102"/>
      <c r="JF29" s="102"/>
    </row>
    <row r="30" spans="3:266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07"/>
      <c r="DV30" s="344"/>
      <c r="DW30" s="344"/>
      <c r="DX30" s="344"/>
      <c r="DY30" s="344"/>
      <c r="DZ30" s="344"/>
      <c r="EA30" s="344"/>
      <c r="EB30" s="344"/>
      <c r="EC30" s="344"/>
      <c r="ED30" s="344"/>
      <c r="EE30" s="344"/>
      <c r="EF30" s="344"/>
      <c r="EG30" s="344"/>
      <c r="EH30" s="344"/>
      <c r="EI30" s="344"/>
      <c r="EJ30" s="344"/>
      <c r="EK30" s="344"/>
      <c r="EL30" s="344"/>
      <c r="EM30" s="344"/>
      <c r="EN30" s="344"/>
      <c r="EO30" s="344"/>
      <c r="EP30" s="344"/>
      <c r="EQ30" s="344"/>
      <c r="ER30" s="344"/>
      <c r="ES30" s="344"/>
      <c r="ET30" s="344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4"/>
      <c r="II30" s="14"/>
      <c r="IJ30" s="14"/>
      <c r="IK30" s="14"/>
      <c r="IL30" s="102"/>
      <c r="IM30" s="107"/>
      <c r="IN30" s="107"/>
      <c r="IO30" s="107"/>
      <c r="IP30" s="105"/>
      <c r="IQ30" s="107"/>
      <c r="IR30" s="107"/>
      <c r="IS30" s="107"/>
      <c r="IT30" s="107"/>
      <c r="IU30" s="107"/>
      <c r="IV30" s="102"/>
      <c r="IW30" s="102"/>
      <c r="IX30" s="102"/>
      <c r="IY30" s="102"/>
      <c r="IZ30" s="102"/>
      <c r="JA30" s="102"/>
      <c r="JB30" s="102"/>
      <c r="JC30" s="102"/>
      <c r="JD30" s="102"/>
      <c r="JE30" s="102"/>
      <c r="JF30" s="102"/>
    </row>
    <row r="31" spans="3:266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07"/>
      <c r="DV31" s="344"/>
      <c r="DW31" s="344"/>
      <c r="DX31" s="344"/>
      <c r="DY31" s="344"/>
      <c r="DZ31" s="344"/>
      <c r="EA31" s="344"/>
      <c r="EB31" s="344"/>
      <c r="EC31" s="344"/>
      <c r="ED31" s="344"/>
      <c r="EE31" s="344"/>
      <c r="EF31" s="344"/>
      <c r="EG31" s="344"/>
      <c r="EH31" s="344"/>
      <c r="EI31" s="344"/>
      <c r="EJ31" s="344"/>
      <c r="EK31" s="344"/>
      <c r="EL31" s="344"/>
      <c r="EM31" s="344"/>
      <c r="EN31" s="344"/>
      <c r="EO31" s="344"/>
      <c r="EP31" s="344"/>
      <c r="EQ31" s="344"/>
      <c r="ER31" s="344"/>
      <c r="ES31" s="344"/>
      <c r="ET31" s="344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4"/>
      <c r="II31" s="14"/>
      <c r="IJ31" s="14"/>
      <c r="IK31" s="14"/>
      <c r="IL31" s="102"/>
      <c r="IM31" s="107"/>
      <c r="IN31" s="107"/>
      <c r="IO31" s="107"/>
      <c r="IP31" s="105"/>
      <c r="IQ31" s="107"/>
      <c r="IR31" s="107"/>
      <c r="IS31" s="107"/>
      <c r="IT31" s="107"/>
      <c r="IU31" s="107"/>
      <c r="IV31" s="102"/>
      <c r="IW31" s="102"/>
      <c r="IX31" s="102"/>
      <c r="IY31" s="102"/>
      <c r="IZ31" s="102"/>
      <c r="JA31" s="102"/>
      <c r="JB31" s="102"/>
      <c r="JC31" s="102"/>
      <c r="JD31" s="102"/>
      <c r="JE31" s="102"/>
      <c r="JF31" s="102"/>
    </row>
    <row r="32" spans="3:266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07"/>
      <c r="DV32" s="344"/>
      <c r="DW32" s="344"/>
      <c r="DX32" s="344"/>
      <c r="DY32" s="344"/>
      <c r="DZ32" s="344"/>
      <c r="EA32" s="344"/>
      <c r="EB32" s="344"/>
      <c r="EC32" s="344"/>
      <c r="ED32" s="344"/>
      <c r="EE32" s="344"/>
      <c r="EF32" s="344"/>
      <c r="EG32" s="344"/>
      <c r="EH32" s="344"/>
      <c r="EI32" s="344"/>
      <c r="EJ32" s="344"/>
      <c r="EK32" s="344"/>
      <c r="EL32" s="344"/>
      <c r="EM32" s="344"/>
      <c r="EN32" s="344"/>
      <c r="EO32" s="344"/>
      <c r="EP32" s="344"/>
      <c r="EQ32" s="344"/>
      <c r="ER32" s="344"/>
      <c r="ES32" s="344"/>
      <c r="ET32" s="344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4"/>
      <c r="II32" s="14"/>
      <c r="IJ32" s="14"/>
      <c r="IK32" s="14"/>
      <c r="IL32" s="102"/>
      <c r="IM32" s="107"/>
      <c r="IN32" s="107"/>
      <c r="IO32" s="107"/>
      <c r="IP32" s="105"/>
      <c r="IQ32" s="107"/>
      <c r="IR32" s="107"/>
      <c r="IS32" s="107"/>
      <c r="IT32" s="107"/>
      <c r="IU32" s="107"/>
      <c r="IV32" s="102"/>
      <c r="IW32" s="102"/>
      <c r="IX32" s="102"/>
      <c r="IY32" s="102"/>
      <c r="IZ32" s="102"/>
      <c r="JA32" s="102"/>
      <c r="JB32" s="102"/>
      <c r="JC32" s="102"/>
      <c r="JD32" s="102"/>
      <c r="JE32" s="102"/>
      <c r="JF32" s="102"/>
    </row>
    <row r="33" spans="2:266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07"/>
      <c r="DV33" s="344"/>
      <c r="DW33" s="344"/>
      <c r="DX33" s="344"/>
      <c r="DY33" s="344"/>
      <c r="DZ33" s="344"/>
      <c r="EA33" s="344"/>
      <c r="EB33" s="344"/>
      <c r="EC33" s="344"/>
      <c r="ED33" s="344"/>
      <c r="EE33" s="344"/>
      <c r="EF33" s="344"/>
      <c r="EG33" s="344"/>
      <c r="EH33" s="344"/>
      <c r="EI33" s="344"/>
      <c r="EJ33" s="344"/>
      <c r="EK33" s="344"/>
      <c r="EL33" s="344"/>
      <c r="EM33" s="344"/>
      <c r="EN33" s="344"/>
      <c r="EO33" s="344"/>
      <c r="EP33" s="344"/>
      <c r="EQ33" s="344"/>
      <c r="ER33" s="344"/>
      <c r="ES33" s="344"/>
      <c r="ET33" s="344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4"/>
      <c r="II33" s="14"/>
      <c r="IJ33" s="14"/>
      <c r="IK33" s="14"/>
      <c r="IL33" s="102"/>
      <c r="IM33" s="107"/>
      <c r="IN33" s="107"/>
      <c r="IO33" s="107"/>
      <c r="IP33" s="105"/>
      <c r="IQ33" s="107"/>
      <c r="IR33" s="107"/>
      <c r="IS33" s="107"/>
      <c r="IT33" s="107"/>
      <c r="IU33" s="107"/>
      <c r="IV33" s="102"/>
      <c r="IW33" s="102"/>
      <c r="IX33" s="102"/>
      <c r="IY33" s="102"/>
      <c r="IZ33" s="102"/>
      <c r="JA33" s="102"/>
      <c r="JB33" s="102"/>
      <c r="JC33" s="102"/>
      <c r="JD33" s="102"/>
      <c r="JE33" s="102"/>
      <c r="JF33" s="102"/>
    </row>
    <row r="34" spans="2:266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07"/>
      <c r="DV34" s="344"/>
      <c r="DW34" s="344"/>
      <c r="DX34" s="344"/>
      <c r="DY34" s="344"/>
      <c r="DZ34" s="344"/>
      <c r="EA34" s="344"/>
      <c r="EB34" s="344"/>
      <c r="EC34" s="344"/>
      <c r="ED34" s="344"/>
      <c r="EE34" s="344"/>
      <c r="EF34" s="344"/>
      <c r="EG34" s="344"/>
      <c r="EH34" s="344"/>
      <c r="EI34" s="344"/>
      <c r="EJ34" s="344"/>
      <c r="EK34" s="344"/>
      <c r="EL34" s="344"/>
      <c r="EM34" s="344"/>
      <c r="EN34" s="344"/>
      <c r="EO34" s="344"/>
      <c r="EP34" s="344"/>
      <c r="EQ34" s="344"/>
      <c r="ER34" s="344"/>
      <c r="ES34" s="344"/>
      <c r="ET34" s="344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  <c r="GE34" s="107"/>
      <c r="GF34" s="107"/>
      <c r="GG34" s="107"/>
      <c r="GH34" s="107"/>
      <c r="GI34" s="107"/>
      <c r="GJ34" s="107"/>
      <c r="GK34" s="107"/>
      <c r="GL34" s="107"/>
      <c r="GM34" s="107"/>
      <c r="GN34" s="107"/>
      <c r="GO34" s="107"/>
      <c r="GP34" s="107"/>
      <c r="GQ34" s="107"/>
      <c r="GR34" s="107"/>
      <c r="GS34" s="107"/>
      <c r="GT34" s="107"/>
      <c r="GU34" s="107"/>
      <c r="GV34" s="107"/>
      <c r="GW34" s="107"/>
      <c r="GX34" s="107"/>
      <c r="GY34" s="107"/>
      <c r="GZ34" s="107"/>
      <c r="HA34" s="107"/>
      <c r="HB34" s="107"/>
      <c r="HC34" s="107"/>
      <c r="HD34" s="107"/>
      <c r="HE34" s="107"/>
      <c r="HF34" s="107"/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7"/>
      <c r="HU34" s="107"/>
      <c r="HV34" s="107"/>
      <c r="HW34" s="107"/>
      <c r="HX34" s="107"/>
      <c r="HY34" s="107"/>
      <c r="HZ34" s="107"/>
      <c r="IA34" s="107"/>
      <c r="IB34" s="107"/>
      <c r="IC34" s="107"/>
      <c r="ID34" s="107"/>
      <c r="IE34" s="107"/>
      <c r="IF34" s="107"/>
      <c r="IG34" s="107"/>
      <c r="IH34" s="14"/>
      <c r="II34" s="14"/>
      <c r="IJ34" s="14"/>
      <c r="IK34" s="14"/>
      <c r="IL34" s="102"/>
      <c r="IM34" s="107"/>
      <c r="IN34" s="107"/>
      <c r="IO34" s="107"/>
      <c r="IP34" s="105"/>
      <c r="IQ34" s="107"/>
      <c r="IR34" s="107"/>
      <c r="IS34" s="107"/>
      <c r="IT34" s="107"/>
      <c r="IU34" s="107"/>
      <c r="IV34" s="102"/>
      <c r="IW34" s="102"/>
      <c r="IX34" s="102"/>
      <c r="IY34" s="102"/>
      <c r="IZ34" s="102"/>
      <c r="JA34" s="102"/>
      <c r="JB34" s="102"/>
      <c r="JC34" s="102"/>
      <c r="JD34" s="102"/>
      <c r="JE34" s="102"/>
      <c r="JF34" s="102"/>
    </row>
    <row r="35" spans="2:266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07"/>
      <c r="DV35" s="344"/>
      <c r="DW35" s="344"/>
      <c r="DX35" s="344"/>
      <c r="DY35" s="344"/>
      <c r="DZ35" s="344"/>
      <c r="EA35" s="344"/>
      <c r="EB35" s="344"/>
      <c r="EC35" s="344"/>
      <c r="ED35" s="344"/>
      <c r="EE35" s="344"/>
      <c r="EF35" s="344"/>
      <c r="EG35" s="344"/>
      <c r="EH35" s="344"/>
      <c r="EI35" s="344"/>
      <c r="EJ35" s="344"/>
      <c r="EK35" s="344"/>
      <c r="EL35" s="344"/>
      <c r="EM35" s="344"/>
      <c r="EN35" s="344"/>
      <c r="EO35" s="344"/>
      <c r="EP35" s="344"/>
      <c r="EQ35" s="344"/>
      <c r="ER35" s="344"/>
      <c r="ES35" s="344"/>
      <c r="ET35" s="344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7"/>
      <c r="HU35" s="107"/>
      <c r="HV35" s="107"/>
      <c r="HW35" s="107"/>
      <c r="HX35" s="107"/>
      <c r="HY35" s="107"/>
      <c r="HZ35" s="107"/>
      <c r="IA35" s="107"/>
      <c r="IB35" s="107"/>
      <c r="IC35" s="107"/>
      <c r="ID35" s="107"/>
      <c r="IE35" s="107"/>
      <c r="IF35" s="107"/>
      <c r="IG35" s="107"/>
      <c r="IH35" s="14"/>
      <c r="II35" s="14"/>
      <c r="IJ35" s="14"/>
      <c r="IK35" s="14"/>
      <c r="IL35" s="102"/>
      <c r="IM35" s="107"/>
      <c r="IN35" s="107"/>
      <c r="IO35" s="107"/>
      <c r="IP35" s="105"/>
      <c r="IQ35" s="107"/>
      <c r="IR35" s="107"/>
      <c r="IS35" s="107"/>
      <c r="IT35" s="107"/>
      <c r="IU35" s="107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</row>
    <row r="36" spans="2:266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07"/>
      <c r="DV36" s="344"/>
      <c r="DW36" s="344"/>
      <c r="DX36" s="344"/>
      <c r="DY36" s="344"/>
      <c r="DZ36" s="344"/>
      <c r="EA36" s="344"/>
      <c r="EB36" s="344"/>
      <c r="EC36" s="344"/>
      <c r="ED36" s="344"/>
      <c r="EE36" s="344"/>
      <c r="EF36" s="344"/>
      <c r="EG36" s="344"/>
      <c r="EH36" s="344"/>
      <c r="EI36" s="344"/>
      <c r="EJ36" s="344"/>
      <c r="EK36" s="344"/>
      <c r="EL36" s="344"/>
      <c r="EM36" s="344"/>
      <c r="EN36" s="344"/>
      <c r="EO36" s="344"/>
      <c r="EP36" s="344"/>
      <c r="EQ36" s="344"/>
      <c r="ER36" s="344"/>
      <c r="ES36" s="344"/>
      <c r="ET36" s="344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4"/>
      <c r="II36" s="14"/>
      <c r="IJ36" s="14"/>
      <c r="IK36" s="14"/>
      <c r="IL36" s="102"/>
      <c r="IM36" s="107"/>
      <c r="IN36" s="107"/>
      <c r="IO36" s="107"/>
      <c r="IP36" s="105"/>
      <c r="IQ36" s="107"/>
      <c r="IR36" s="107"/>
      <c r="IS36" s="107"/>
      <c r="IT36" s="107"/>
      <c r="IU36" s="107"/>
      <c r="IV36" s="102"/>
      <c r="IW36" s="102"/>
      <c r="IX36" s="102"/>
      <c r="IY36" s="102"/>
      <c r="IZ36" s="102"/>
      <c r="JA36" s="102"/>
      <c r="JB36" s="102"/>
      <c r="JC36" s="102"/>
      <c r="JD36" s="102"/>
      <c r="JE36" s="102"/>
      <c r="JF36" s="102"/>
    </row>
    <row r="37" spans="2:266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07"/>
      <c r="DV37" s="344"/>
      <c r="DW37" s="344"/>
      <c r="DX37" s="344"/>
      <c r="DY37" s="344"/>
      <c r="DZ37" s="344"/>
      <c r="EA37" s="344"/>
      <c r="EB37" s="344"/>
      <c r="EC37" s="344"/>
      <c r="ED37" s="344"/>
      <c r="EE37" s="344"/>
      <c r="EF37" s="344"/>
      <c r="EG37" s="344"/>
      <c r="EH37" s="344"/>
      <c r="EI37" s="344"/>
      <c r="EJ37" s="344"/>
      <c r="EK37" s="344"/>
      <c r="EL37" s="344"/>
      <c r="EM37" s="344"/>
      <c r="EN37" s="344"/>
      <c r="EO37" s="344"/>
      <c r="EP37" s="344"/>
      <c r="EQ37" s="344"/>
      <c r="ER37" s="344"/>
      <c r="ES37" s="344"/>
      <c r="ET37" s="344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7"/>
      <c r="HU37" s="107"/>
      <c r="HV37" s="107"/>
      <c r="HW37" s="107"/>
      <c r="HX37" s="107"/>
      <c r="HY37" s="107"/>
      <c r="HZ37" s="107"/>
      <c r="IA37" s="107"/>
      <c r="IB37" s="107"/>
      <c r="IC37" s="107"/>
      <c r="ID37" s="107"/>
      <c r="IE37" s="107"/>
      <c r="IF37" s="107"/>
      <c r="IG37" s="107"/>
      <c r="IH37" s="14"/>
      <c r="II37" s="14"/>
      <c r="IJ37" s="14"/>
      <c r="IK37" s="14"/>
      <c r="IL37" s="102"/>
      <c r="IM37" s="107"/>
      <c r="IN37" s="107"/>
      <c r="IO37" s="107"/>
      <c r="IP37" s="105"/>
      <c r="IQ37" s="107"/>
      <c r="IR37" s="107"/>
      <c r="IS37" s="107"/>
      <c r="IT37" s="107"/>
      <c r="IU37" s="107"/>
      <c r="IV37" s="102"/>
      <c r="IW37" s="102"/>
      <c r="IX37" s="102"/>
      <c r="IY37" s="102"/>
      <c r="IZ37" s="102"/>
      <c r="JA37" s="102"/>
      <c r="JB37" s="102"/>
      <c r="JC37" s="102"/>
      <c r="JD37" s="102"/>
      <c r="JE37" s="102"/>
      <c r="JF37" s="102"/>
    </row>
    <row r="38" spans="2:266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07"/>
      <c r="DV38" s="344"/>
      <c r="DW38" s="344"/>
      <c r="DX38" s="344"/>
      <c r="DY38" s="344"/>
      <c r="DZ38" s="344"/>
      <c r="EA38" s="344"/>
      <c r="EB38" s="344"/>
      <c r="EC38" s="344"/>
      <c r="ED38" s="344"/>
      <c r="EE38" s="344"/>
      <c r="EF38" s="344"/>
      <c r="EG38" s="344"/>
      <c r="EH38" s="344"/>
      <c r="EI38" s="344"/>
      <c r="EJ38" s="344"/>
      <c r="EK38" s="344"/>
      <c r="EL38" s="344"/>
      <c r="EM38" s="344"/>
      <c r="EN38" s="344"/>
      <c r="EO38" s="344"/>
      <c r="EP38" s="344"/>
      <c r="EQ38" s="344"/>
      <c r="ER38" s="344"/>
      <c r="ES38" s="344"/>
      <c r="ET38" s="344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4"/>
      <c r="II38" s="14"/>
      <c r="IJ38" s="14"/>
      <c r="IK38" s="14"/>
      <c r="IL38" s="102"/>
      <c r="IM38" s="107"/>
      <c r="IN38" s="107"/>
      <c r="IO38" s="107"/>
      <c r="IP38" s="105"/>
      <c r="IQ38" s="107"/>
      <c r="IR38" s="107"/>
      <c r="IS38" s="107"/>
      <c r="IT38" s="107"/>
      <c r="IU38" s="107"/>
      <c r="IV38" s="102"/>
      <c r="IW38" s="102"/>
      <c r="IX38" s="102"/>
      <c r="IY38" s="102"/>
      <c r="IZ38" s="102"/>
      <c r="JA38" s="102"/>
      <c r="JB38" s="102"/>
      <c r="JC38" s="102"/>
      <c r="JD38" s="102"/>
      <c r="JE38" s="102"/>
      <c r="JF38" s="102"/>
    </row>
    <row r="39" spans="2:266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07"/>
      <c r="DV39" s="344"/>
      <c r="DW39" s="344"/>
      <c r="DX39" s="344"/>
      <c r="DY39" s="344"/>
      <c r="DZ39" s="344"/>
      <c r="EA39" s="344"/>
      <c r="EB39" s="344"/>
      <c r="EC39" s="344"/>
      <c r="ED39" s="344"/>
      <c r="EE39" s="344"/>
      <c r="EF39" s="344"/>
      <c r="EG39" s="344"/>
      <c r="EH39" s="344"/>
      <c r="EI39" s="344"/>
      <c r="EJ39" s="344"/>
      <c r="EK39" s="344"/>
      <c r="EL39" s="344"/>
      <c r="EM39" s="344"/>
      <c r="EN39" s="344"/>
      <c r="EO39" s="344"/>
      <c r="EP39" s="344"/>
      <c r="EQ39" s="344"/>
      <c r="ER39" s="344"/>
      <c r="ES39" s="344"/>
      <c r="ET39" s="344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4"/>
      <c r="II39" s="14"/>
      <c r="IJ39" s="14"/>
      <c r="IK39" s="14"/>
      <c r="IL39" s="102"/>
      <c r="IM39" s="107"/>
      <c r="IN39" s="107"/>
      <c r="IO39" s="107"/>
      <c r="IP39" s="105"/>
      <c r="IQ39" s="107"/>
      <c r="IR39" s="107"/>
      <c r="IS39" s="107"/>
      <c r="IT39" s="107"/>
      <c r="IU39" s="107"/>
      <c r="IV39" s="102"/>
      <c r="IW39" s="102"/>
      <c r="IX39" s="102"/>
      <c r="IY39" s="102"/>
      <c r="IZ39" s="102"/>
      <c r="JA39" s="102"/>
      <c r="JB39" s="102"/>
      <c r="JC39" s="102"/>
      <c r="JD39" s="102"/>
      <c r="JE39" s="102"/>
      <c r="JF39" s="102"/>
    </row>
    <row r="40" spans="2:266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07"/>
      <c r="DV40" s="344"/>
      <c r="DW40" s="344"/>
      <c r="DX40" s="344"/>
      <c r="DY40" s="344"/>
      <c r="DZ40" s="344"/>
      <c r="EA40" s="344"/>
      <c r="EB40" s="344"/>
      <c r="EC40" s="344"/>
      <c r="ED40" s="344"/>
      <c r="EE40" s="344"/>
      <c r="EF40" s="344"/>
      <c r="EG40" s="344"/>
      <c r="EH40" s="344"/>
      <c r="EI40" s="344"/>
      <c r="EJ40" s="344"/>
      <c r="EK40" s="344"/>
      <c r="EL40" s="344"/>
      <c r="EM40" s="344"/>
      <c r="EN40" s="344"/>
      <c r="EO40" s="344"/>
      <c r="EP40" s="344"/>
      <c r="EQ40" s="344"/>
      <c r="ER40" s="344"/>
      <c r="ES40" s="344"/>
      <c r="ET40" s="344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4"/>
      <c r="II40" s="14"/>
      <c r="IJ40" s="14"/>
      <c r="IK40" s="14"/>
      <c r="IL40" s="102"/>
      <c r="IM40" s="107"/>
      <c r="IN40" s="107"/>
      <c r="IO40" s="107"/>
      <c r="IP40" s="105"/>
      <c r="IQ40" s="107"/>
      <c r="IR40" s="107"/>
      <c r="IS40" s="107"/>
      <c r="IT40" s="107"/>
      <c r="IU40" s="107"/>
      <c r="IV40" s="102"/>
      <c r="IW40" s="102"/>
      <c r="IX40" s="102"/>
      <c r="IY40" s="102"/>
      <c r="IZ40" s="102"/>
      <c r="JA40" s="102"/>
      <c r="JB40" s="102"/>
      <c r="JC40" s="102"/>
      <c r="JD40" s="102"/>
      <c r="JE40" s="102"/>
      <c r="JF40" s="102"/>
    </row>
    <row r="41" spans="2:266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07"/>
      <c r="DV41" s="344"/>
      <c r="DW41" s="344"/>
      <c r="DX41" s="344"/>
      <c r="DY41" s="344"/>
      <c r="DZ41" s="344"/>
      <c r="EA41" s="344"/>
      <c r="EB41" s="344"/>
      <c r="EC41" s="344"/>
      <c r="ED41" s="344"/>
      <c r="EE41" s="344"/>
      <c r="EF41" s="344"/>
      <c r="EG41" s="344"/>
      <c r="EH41" s="344"/>
      <c r="EI41" s="344"/>
      <c r="EJ41" s="344"/>
      <c r="EK41" s="344"/>
      <c r="EL41" s="344"/>
      <c r="EM41" s="344"/>
      <c r="EN41" s="344"/>
      <c r="EO41" s="344"/>
      <c r="EP41" s="344"/>
      <c r="EQ41" s="344"/>
      <c r="ER41" s="344"/>
      <c r="ES41" s="344"/>
      <c r="ET41" s="344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7"/>
      <c r="GW41" s="107"/>
      <c r="GX41" s="107"/>
      <c r="GY41" s="107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7"/>
      <c r="HY41" s="107"/>
      <c r="HZ41" s="107"/>
      <c r="IA41" s="107"/>
      <c r="IB41" s="107"/>
      <c r="IC41" s="107"/>
      <c r="ID41" s="107"/>
      <c r="IE41" s="107"/>
      <c r="IF41" s="107"/>
      <c r="IG41" s="107"/>
      <c r="IH41" s="14"/>
      <c r="II41" s="14"/>
      <c r="IJ41" s="14"/>
      <c r="IK41" s="14"/>
      <c r="IL41" s="102"/>
      <c r="IM41" s="107"/>
      <c r="IN41" s="107"/>
      <c r="IO41" s="107"/>
      <c r="IP41" s="105"/>
      <c r="IQ41" s="107"/>
      <c r="IR41" s="107"/>
      <c r="IS41" s="107"/>
      <c r="IT41" s="107"/>
      <c r="IU41" s="107"/>
      <c r="IV41" s="102"/>
      <c r="IW41" s="102"/>
      <c r="IX41" s="102"/>
      <c r="IY41" s="102"/>
      <c r="IZ41" s="102"/>
      <c r="JA41" s="102"/>
      <c r="JB41" s="102"/>
      <c r="JC41" s="102"/>
      <c r="JD41" s="102"/>
      <c r="JE41" s="102"/>
      <c r="JF41" s="102"/>
    </row>
    <row r="42" spans="2:266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07"/>
      <c r="DV42" s="344"/>
      <c r="DW42" s="344"/>
      <c r="DX42" s="344"/>
      <c r="DY42" s="344"/>
      <c r="DZ42" s="344"/>
      <c r="EA42" s="344"/>
      <c r="EB42" s="344"/>
      <c r="EC42" s="344"/>
      <c r="ED42" s="344"/>
      <c r="EE42" s="344"/>
      <c r="EF42" s="344"/>
      <c r="EG42" s="344"/>
      <c r="EH42" s="344"/>
      <c r="EI42" s="344"/>
      <c r="EJ42" s="344"/>
      <c r="EK42" s="344"/>
      <c r="EL42" s="344"/>
      <c r="EM42" s="344"/>
      <c r="EN42" s="344"/>
      <c r="EO42" s="344"/>
      <c r="EP42" s="344"/>
      <c r="EQ42" s="344"/>
      <c r="ER42" s="344"/>
      <c r="ES42" s="344"/>
      <c r="ET42" s="344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107"/>
      <c r="GE42" s="107"/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107"/>
      <c r="GW42" s="107"/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7"/>
      <c r="HU42" s="107"/>
      <c r="HV42" s="107"/>
      <c r="HW42" s="107"/>
      <c r="HX42" s="107"/>
      <c r="HY42" s="107"/>
      <c r="HZ42" s="107"/>
      <c r="IA42" s="107"/>
      <c r="IB42" s="107"/>
      <c r="IC42" s="107"/>
      <c r="ID42" s="107"/>
      <c r="IE42" s="107"/>
      <c r="IF42" s="107"/>
      <c r="IG42" s="107"/>
      <c r="IH42" s="14"/>
      <c r="II42" s="14"/>
      <c r="IJ42" s="14"/>
      <c r="IK42" s="14"/>
      <c r="IL42" s="102"/>
      <c r="IM42" s="107"/>
      <c r="IN42" s="107"/>
      <c r="IO42" s="107"/>
      <c r="IP42" s="105"/>
      <c r="IQ42" s="107"/>
      <c r="IR42" s="107"/>
      <c r="IS42" s="107"/>
      <c r="IT42" s="107"/>
      <c r="IU42" s="107"/>
      <c r="IV42" s="102"/>
      <c r="IW42" s="102"/>
      <c r="IX42" s="102"/>
      <c r="IY42" s="102"/>
      <c r="IZ42" s="102"/>
      <c r="JA42" s="102"/>
      <c r="JB42" s="102"/>
      <c r="JC42" s="102"/>
      <c r="JD42" s="102"/>
      <c r="JE42" s="102"/>
      <c r="JF42" s="102"/>
    </row>
    <row r="43" spans="2:266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07"/>
      <c r="DV43" s="344"/>
      <c r="DW43" s="344"/>
      <c r="DX43" s="344"/>
      <c r="DY43" s="344"/>
      <c r="DZ43" s="344"/>
      <c r="EA43" s="344"/>
      <c r="EB43" s="344"/>
      <c r="EC43" s="344"/>
      <c r="ED43" s="344"/>
      <c r="EE43" s="344"/>
      <c r="EF43" s="344"/>
      <c r="EG43" s="344"/>
      <c r="EH43" s="344"/>
      <c r="EI43" s="344"/>
      <c r="EJ43" s="344"/>
      <c r="EK43" s="344"/>
      <c r="EL43" s="344"/>
      <c r="EM43" s="344"/>
      <c r="EN43" s="344"/>
      <c r="EO43" s="344"/>
      <c r="EP43" s="344"/>
      <c r="EQ43" s="344"/>
      <c r="ER43" s="344"/>
      <c r="ES43" s="344"/>
      <c r="ET43" s="344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4"/>
      <c r="II43" s="14"/>
      <c r="IJ43" s="14"/>
      <c r="IK43" s="14"/>
      <c r="IL43" s="102"/>
      <c r="IM43" s="107"/>
      <c r="IN43" s="107"/>
      <c r="IO43" s="107"/>
      <c r="IP43" s="105"/>
      <c r="IQ43" s="107"/>
      <c r="IR43" s="107"/>
      <c r="IS43" s="107"/>
      <c r="IT43" s="107"/>
      <c r="IU43" s="107"/>
      <c r="IV43" s="102"/>
      <c r="IW43" s="102"/>
      <c r="IX43" s="102"/>
      <c r="IY43" s="102"/>
      <c r="IZ43" s="102"/>
      <c r="JA43" s="102"/>
      <c r="JB43" s="102"/>
      <c r="JC43" s="102"/>
      <c r="JD43" s="102"/>
      <c r="JE43" s="102"/>
      <c r="JF43" s="102"/>
    </row>
    <row r="44" spans="2:266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07"/>
      <c r="DV44" s="344"/>
      <c r="DW44" s="344"/>
      <c r="DX44" s="344"/>
      <c r="DY44" s="344"/>
      <c r="DZ44" s="344"/>
      <c r="EA44" s="344"/>
      <c r="EB44" s="344"/>
      <c r="EC44" s="344"/>
      <c r="ED44" s="344"/>
      <c r="EE44" s="344"/>
      <c r="EF44" s="344"/>
      <c r="EG44" s="344"/>
      <c r="EH44" s="344"/>
      <c r="EI44" s="344"/>
      <c r="EJ44" s="344"/>
      <c r="EK44" s="344"/>
      <c r="EL44" s="344"/>
      <c r="EM44" s="344"/>
      <c r="EN44" s="344"/>
      <c r="EO44" s="344"/>
      <c r="EP44" s="344"/>
      <c r="EQ44" s="344"/>
      <c r="ER44" s="344"/>
      <c r="ES44" s="344"/>
      <c r="ET44" s="344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4"/>
      <c r="II44" s="14"/>
      <c r="IJ44" s="14"/>
      <c r="IK44" s="14"/>
      <c r="IL44" s="102"/>
      <c r="IM44" s="107"/>
      <c r="IN44" s="107"/>
      <c r="IO44" s="107"/>
      <c r="IP44" s="105"/>
      <c r="IQ44" s="107"/>
      <c r="IR44" s="107"/>
      <c r="IS44" s="107"/>
      <c r="IT44" s="107"/>
      <c r="IU44" s="107"/>
      <c r="IV44" s="102"/>
      <c r="IW44" s="102"/>
      <c r="IX44" s="102"/>
      <c r="IY44" s="102"/>
      <c r="IZ44" s="102"/>
      <c r="JA44" s="102"/>
      <c r="JB44" s="102"/>
      <c r="JC44" s="102"/>
      <c r="JD44" s="102"/>
      <c r="JE44" s="102"/>
      <c r="JF44" s="102"/>
    </row>
    <row r="45" spans="2:266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07"/>
      <c r="DV45" s="344"/>
      <c r="DW45" s="344"/>
      <c r="DX45" s="344"/>
      <c r="DY45" s="344"/>
      <c r="DZ45" s="344"/>
      <c r="EA45" s="344"/>
      <c r="EB45" s="344"/>
      <c r="EC45" s="344"/>
      <c r="ED45" s="344"/>
      <c r="EE45" s="344"/>
      <c r="EF45" s="344"/>
      <c r="EG45" s="344"/>
      <c r="EH45" s="344"/>
      <c r="EI45" s="344"/>
      <c r="EJ45" s="344"/>
      <c r="EK45" s="344"/>
      <c r="EL45" s="344"/>
      <c r="EM45" s="344"/>
      <c r="EN45" s="344"/>
      <c r="EO45" s="344"/>
      <c r="EP45" s="344"/>
      <c r="EQ45" s="344"/>
      <c r="ER45" s="344"/>
      <c r="ES45" s="344"/>
      <c r="ET45" s="344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07"/>
      <c r="GB45" s="107"/>
      <c r="GC45" s="107"/>
      <c r="GD45" s="107"/>
      <c r="GE45" s="107"/>
      <c r="GF45" s="107"/>
      <c r="GG45" s="107"/>
      <c r="GH45" s="107"/>
      <c r="GI45" s="107"/>
      <c r="GJ45" s="107"/>
      <c r="GK45" s="107"/>
      <c r="GL45" s="107"/>
      <c r="GM45" s="107"/>
      <c r="GN45" s="107"/>
      <c r="GO45" s="107"/>
      <c r="GP45" s="107"/>
      <c r="GQ45" s="107"/>
      <c r="GR45" s="107"/>
      <c r="GS45" s="107"/>
      <c r="GT45" s="107"/>
      <c r="GU45" s="107"/>
      <c r="GV45" s="107"/>
      <c r="GW45" s="107"/>
      <c r="GX45" s="107"/>
      <c r="GY45" s="107"/>
      <c r="GZ45" s="107"/>
      <c r="HA45" s="107"/>
      <c r="HB45" s="107"/>
      <c r="HC45" s="107"/>
      <c r="HD45" s="107"/>
      <c r="HE45" s="107"/>
      <c r="HF45" s="107"/>
      <c r="HG45" s="107"/>
      <c r="HH45" s="107"/>
      <c r="HI45" s="107"/>
      <c r="HJ45" s="107"/>
      <c r="HK45" s="107"/>
      <c r="HL45" s="107"/>
      <c r="HM45" s="107"/>
      <c r="HN45" s="107"/>
      <c r="HO45" s="107"/>
      <c r="HP45" s="107"/>
      <c r="HQ45" s="107"/>
      <c r="HR45" s="107"/>
      <c r="HS45" s="107"/>
      <c r="HT45" s="107"/>
      <c r="HU45" s="107"/>
      <c r="HV45" s="107"/>
      <c r="HW45" s="107"/>
      <c r="HX45" s="107"/>
      <c r="HY45" s="107"/>
      <c r="HZ45" s="107"/>
      <c r="IA45" s="107"/>
      <c r="IB45" s="107"/>
      <c r="IC45" s="107"/>
      <c r="ID45" s="107"/>
      <c r="IE45" s="107"/>
      <c r="IF45" s="107"/>
      <c r="IG45" s="107"/>
      <c r="IH45" s="14"/>
      <c r="II45" s="14"/>
      <c r="IJ45" s="14"/>
      <c r="IK45" s="14"/>
      <c r="IL45" s="102"/>
      <c r="IM45" s="107"/>
      <c r="IN45" s="107"/>
      <c r="IO45" s="107"/>
      <c r="IP45" s="105"/>
      <c r="IQ45" s="107"/>
      <c r="IR45" s="107"/>
      <c r="IS45" s="107"/>
      <c r="IT45" s="107"/>
      <c r="IU45" s="107"/>
      <c r="IV45" s="102"/>
      <c r="IW45" s="102"/>
      <c r="IX45" s="102"/>
      <c r="IY45" s="102"/>
      <c r="IZ45" s="102"/>
      <c r="JA45" s="102"/>
      <c r="JB45" s="102"/>
      <c r="JC45" s="102"/>
      <c r="JD45" s="102"/>
      <c r="JE45" s="102"/>
      <c r="JF45" s="102"/>
    </row>
    <row r="46" spans="2:266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07"/>
      <c r="DV46" s="344"/>
      <c r="DW46" s="344"/>
      <c r="DX46" s="344" t="s">
        <v>188</v>
      </c>
      <c r="DY46" s="344"/>
      <c r="DZ46" s="344"/>
      <c r="EA46" s="344"/>
      <c r="EB46" s="344"/>
      <c r="ED46" s="344"/>
      <c r="EE46" s="344"/>
      <c r="EF46" s="344"/>
      <c r="EG46" s="344"/>
      <c r="EH46" s="344"/>
      <c r="EI46" s="344"/>
      <c r="EJ46" s="344"/>
      <c r="EK46" s="344"/>
      <c r="EL46" s="344"/>
      <c r="EM46" s="344"/>
      <c r="EN46" s="344"/>
      <c r="EO46" s="344"/>
      <c r="EP46" s="344"/>
      <c r="EQ46" s="344"/>
      <c r="ER46" s="344"/>
      <c r="ES46" s="344"/>
      <c r="ET46" s="344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S46" s="107"/>
      <c r="FT46" s="107"/>
      <c r="FU46" s="107"/>
      <c r="FV46" s="107"/>
      <c r="FW46" s="107"/>
      <c r="FX46" s="107"/>
      <c r="FY46" s="107"/>
      <c r="FZ46" s="107"/>
      <c r="GA46" s="107"/>
      <c r="GB46" s="107"/>
      <c r="GC46" s="107"/>
      <c r="GD46" s="107"/>
      <c r="GE46" s="107"/>
      <c r="GF46" s="107"/>
      <c r="GG46" s="107"/>
      <c r="GH46" s="107"/>
      <c r="GI46" s="107"/>
      <c r="GJ46" s="107"/>
      <c r="GK46" s="107"/>
      <c r="GL46" s="107"/>
      <c r="GM46" s="107"/>
      <c r="GN46" s="107"/>
      <c r="GO46" s="107"/>
      <c r="GP46" s="107"/>
      <c r="GQ46" s="107"/>
      <c r="GR46" s="107"/>
      <c r="GS46" s="107"/>
      <c r="GT46" s="107"/>
      <c r="GU46" s="107"/>
      <c r="GV46" s="107"/>
      <c r="GW46" s="107"/>
      <c r="GX46" s="107"/>
      <c r="GY46" s="107"/>
      <c r="GZ46" s="107"/>
      <c r="HA46" s="107"/>
      <c r="HB46" s="107"/>
      <c r="HC46" s="107"/>
      <c r="HD46" s="107"/>
      <c r="HE46" s="107"/>
      <c r="HF46" s="107"/>
      <c r="HG46" s="107"/>
      <c r="HH46" s="107"/>
      <c r="HI46" s="107"/>
      <c r="HJ46" s="107"/>
      <c r="HK46" s="107"/>
      <c r="HL46" s="107"/>
      <c r="HM46" s="107"/>
      <c r="HN46" s="107"/>
      <c r="HO46" s="107"/>
      <c r="HP46" s="107"/>
      <c r="HQ46" s="107"/>
      <c r="HR46" s="107"/>
      <c r="HS46" s="107"/>
      <c r="HT46" s="107"/>
      <c r="HU46" s="107"/>
      <c r="HV46" s="107"/>
      <c r="HW46" s="107"/>
      <c r="HX46" s="107"/>
      <c r="HY46" s="107"/>
      <c r="HZ46" s="107"/>
      <c r="IA46" s="107"/>
      <c r="IB46" s="107"/>
      <c r="IC46" s="107"/>
      <c r="ID46" s="107"/>
      <c r="IE46" s="107"/>
      <c r="IF46" s="107"/>
      <c r="IG46" s="107"/>
      <c r="IH46" s="14"/>
      <c r="II46" s="14"/>
      <c r="IJ46" s="14"/>
      <c r="IK46" s="14"/>
      <c r="IL46" s="102"/>
      <c r="IM46" s="107"/>
      <c r="IN46" s="107"/>
      <c r="IO46" s="107"/>
      <c r="IP46" s="107"/>
      <c r="IQ46" s="107"/>
      <c r="IR46" s="107"/>
      <c r="IS46" s="107"/>
      <c r="IT46" s="107"/>
      <c r="IU46" s="107"/>
      <c r="IV46" s="102"/>
      <c r="IW46" s="102"/>
      <c r="IX46" s="102"/>
      <c r="IY46" s="102"/>
      <c r="IZ46" s="102"/>
      <c r="JA46" s="102"/>
      <c r="JB46" s="102"/>
      <c r="JC46" s="102"/>
      <c r="JD46" s="102"/>
      <c r="JE46" s="102"/>
      <c r="JF46" s="102"/>
    </row>
    <row r="47" spans="2:266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07"/>
      <c r="DV47" s="344"/>
      <c r="DW47" s="344"/>
      <c r="DX47" s="345" t="s">
        <v>191</v>
      </c>
      <c r="ED47" s="344"/>
      <c r="EE47" s="344"/>
      <c r="EF47" s="344"/>
      <c r="EG47" s="344"/>
      <c r="EH47" s="344"/>
      <c r="EI47" s="344"/>
      <c r="EJ47" s="344"/>
      <c r="EK47" s="344"/>
      <c r="EL47" s="344"/>
      <c r="EM47" s="344"/>
      <c r="EN47" s="344"/>
      <c r="EO47" s="344"/>
      <c r="EP47" s="344"/>
      <c r="EQ47" s="344"/>
      <c r="ER47" s="344"/>
      <c r="ES47" s="344"/>
      <c r="ET47" s="344"/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S47" s="107"/>
      <c r="FT47" s="107"/>
      <c r="FU47" s="107"/>
      <c r="FV47" s="107"/>
      <c r="FW47" s="107"/>
      <c r="FX47" s="107"/>
      <c r="FY47" s="107"/>
      <c r="FZ47" s="107"/>
      <c r="GA47" s="107"/>
      <c r="GB47" s="107"/>
      <c r="GC47" s="107"/>
      <c r="GD47" s="107"/>
      <c r="GE47" s="107"/>
      <c r="GF47" s="107"/>
      <c r="GG47" s="107"/>
      <c r="GH47" s="107"/>
      <c r="GI47" s="107"/>
      <c r="GJ47" s="107"/>
      <c r="GK47" s="107"/>
      <c r="GL47" s="107"/>
      <c r="GM47" s="107"/>
      <c r="GN47" s="107"/>
      <c r="GO47" s="107"/>
      <c r="GP47" s="107"/>
      <c r="GQ47" s="107"/>
      <c r="GR47" s="107"/>
      <c r="GS47" s="107"/>
      <c r="GT47" s="107"/>
      <c r="GU47" s="107"/>
      <c r="GV47" s="107"/>
      <c r="GW47" s="107"/>
      <c r="GX47" s="107"/>
      <c r="GY47" s="107"/>
      <c r="GZ47" s="107"/>
      <c r="HA47" s="107"/>
      <c r="HB47" s="107"/>
      <c r="HC47" s="107"/>
      <c r="HD47" s="107"/>
      <c r="HE47" s="107"/>
      <c r="HF47" s="107"/>
      <c r="HG47" s="107"/>
      <c r="HH47" s="107"/>
      <c r="HI47" s="107"/>
      <c r="HJ47" s="107"/>
      <c r="HK47" s="107"/>
      <c r="HL47" s="107"/>
      <c r="HM47" s="107"/>
      <c r="HN47" s="107"/>
      <c r="HO47" s="107"/>
      <c r="HP47" s="107"/>
      <c r="HQ47" s="107"/>
      <c r="HR47" s="107"/>
      <c r="HS47" s="107"/>
      <c r="HT47" s="107"/>
      <c r="HU47" s="107"/>
      <c r="HV47" s="107"/>
      <c r="HW47" s="107"/>
      <c r="HX47" s="107"/>
      <c r="HY47" s="107"/>
      <c r="HZ47" s="107"/>
      <c r="IA47" s="107"/>
      <c r="IB47" s="107"/>
      <c r="IC47" s="107"/>
      <c r="ID47" s="107"/>
      <c r="IE47" s="107"/>
      <c r="IF47" s="107"/>
      <c r="IG47" s="107"/>
      <c r="IH47" s="14"/>
      <c r="II47" s="14"/>
      <c r="IJ47" s="14"/>
      <c r="IK47" s="14"/>
      <c r="IL47" s="102"/>
      <c r="IM47" s="107"/>
      <c r="IN47" s="107"/>
      <c r="IO47" s="107"/>
      <c r="IP47" s="107"/>
      <c r="IQ47" s="107"/>
      <c r="IR47" s="107"/>
      <c r="IS47" s="107"/>
      <c r="IT47" s="107"/>
      <c r="IV47" s="102"/>
      <c r="IW47" s="102"/>
      <c r="IX47" s="102"/>
      <c r="IY47" s="102"/>
      <c r="IZ47" s="102"/>
      <c r="JA47" s="102"/>
      <c r="JB47" s="102"/>
      <c r="JC47" s="102"/>
      <c r="JD47" s="102"/>
      <c r="JE47" s="102"/>
      <c r="JF47" s="102"/>
    </row>
    <row r="50" spans="250:250">
      <c r="IP50" s="108" t="s">
        <v>34</v>
      </c>
    </row>
    <row r="51" spans="250:250">
      <c r="IP51" s="108" t="s">
        <v>33</v>
      </c>
    </row>
    <row r="73" spans="1:310" s="10" customFormat="1">
      <c r="A73" s="198"/>
      <c r="DU73" s="108"/>
      <c r="DV73" s="345"/>
      <c r="DW73" s="345"/>
      <c r="DX73" s="345"/>
      <c r="DY73" s="345"/>
      <c r="DZ73" s="345"/>
      <c r="EA73" s="345"/>
      <c r="EB73" s="345"/>
      <c r="EC73" s="345"/>
      <c r="ED73" s="345"/>
      <c r="EE73" s="345"/>
      <c r="EF73" s="345"/>
      <c r="EG73" s="345"/>
      <c r="EH73" s="345"/>
      <c r="EI73" s="345"/>
      <c r="EJ73" s="345"/>
      <c r="EK73" s="345"/>
      <c r="EL73" s="345"/>
      <c r="EM73" s="345"/>
      <c r="EN73" s="345"/>
      <c r="EO73" s="345"/>
      <c r="EP73" s="345"/>
      <c r="EQ73" s="345"/>
      <c r="ER73" s="345"/>
      <c r="ES73" s="345"/>
      <c r="ET73" s="345"/>
      <c r="EU73" s="108"/>
      <c r="EV73" s="108"/>
      <c r="EW73" s="108"/>
      <c r="EX73" s="108"/>
      <c r="EY73" s="108"/>
      <c r="EZ73" s="108"/>
      <c r="FA73" s="108"/>
      <c r="FB73" s="108"/>
      <c r="FC73" s="108"/>
      <c r="FD73" s="108"/>
      <c r="FE73" s="108"/>
      <c r="FF73" s="108"/>
      <c r="FG73" s="108"/>
      <c r="FH73" s="108"/>
      <c r="FI73" s="108"/>
      <c r="FJ73" s="108"/>
      <c r="FK73" s="108"/>
      <c r="FL73" s="108"/>
      <c r="FM73" s="108"/>
      <c r="FN73" s="108"/>
      <c r="FO73" s="108"/>
      <c r="KK73" s="12"/>
      <c r="KL73" s="12"/>
      <c r="KM73" s="12"/>
      <c r="KN73" s="12"/>
      <c r="KO73" s="12"/>
      <c r="KP73" s="12"/>
      <c r="KQ73" s="12"/>
      <c r="KR73" s="12"/>
      <c r="KS73" s="12"/>
      <c r="KT73" s="12"/>
      <c r="KU73" s="12"/>
      <c r="KV73" s="12"/>
      <c r="KW73" s="12"/>
      <c r="KX73" s="12"/>
    </row>
    <row r="74" spans="1:310" s="108" customFormat="1">
      <c r="A74" s="195"/>
      <c r="B74" s="108" t="s">
        <v>232</v>
      </c>
      <c r="DV74" s="345"/>
      <c r="DW74" s="345"/>
      <c r="DX74" s="345"/>
      <c r="DY74" s="345"/>
      <c r="DZ74" s="345"/>
      <c r="EA74" s="345"/>
      <c r="EB74" s="345"/>
      <c r="EC74" s="345"/>
      <c r="ED74" s="345"/>
      <c r="EE74" s="345"/>
      <c r="EF74" s="345"/>
      <c r="EG74" s="345"/>
      <c r="EH74" s="345"/>
      <c r="EI74" s="345"/>
      <c r="EJ74" s="345"/>
      <c r="EK74" s="345"/>
      <c r="EL74" s="345"/>
      <c r="EM74" s="345"/>
      <c r="EN74" s="345"/>
      <c r="EO74" s="345"/>
      <c r="EP74" s="345"/>
      <c r="EQ74" s="345"/>
      <c r="ER74" s="345"/>
      <c r="ES74" s="345"/>
      <c r="ET74" s="345"/>
      <c r="KK74" s="345"/>
      <c r="KL74" s="345"/>
      <c r="KM74" s="345"/>
      <c r="KN74" s="345"/>
      <c r="KO74" s="345"/>
      <c r="KP74" s="345"/>
      <c r="KQ74" s="345"/>
      <c r="KR74" s="345"/>
      <c r="KS74" s="345"/>
      <c r="KT74" s="345"/>
      <c r="KU74" s="345"/>
      <c r="KV74" s="345"/>
      <c r="KW74" s="345"/>
      <c r="KX74" s="345"/>
    </row>
    <row r="75" spans="1:310" s="108" customFormat="1">
      <c r="A75" s="195"/>
      <c r="B75" s="108" t="s">
        <v>233</v>
      </c>
      <c r="DV75" s="345"/>
      <c r="DW75" s="345"/>
      <c r="DX75" s="345"/>
      <c r="DY75" s="345"/>
      <c r="DZ75" s="345"/>
      <c r="EA75" s="345"/>
      <c r="EB75" s="345"/>
      <c r="EC75" s="345"/>
      <c r="ED75" s="345"/>
      <c r="EE75" s="345"/>
      <c r="EF75" s="345"/>
      <c r="EG75" s="345"/>
      <c r="EH75" s="345"/>
      <c r="EI75" s="345"/>
      <c r="EJ75" s="345"/>
      <c r="EK75" s="345"/>
      <c r="EL75" s="345"/>
      <c r="EM75" s="345"/>
      <c r="EN75" s="345"/>
      <c r="EO75" s="345"/>
      <c r="EP75" s="345"/>
      <c r="EQ75" s="345"/>
      <c r="ER75" s="345"/>
      <c r="ES75" s="345"/>
      <c r="ET75" s="345"/>
      <c r="KK75" s="345"/>
      <c r="KL75" s="345"/>
      <c r="KM75" s="345"/>
      <c r="KN75" s="345"/>
      <c r="KO75" s="345"/>
      <c r="KP75" s="345"/>
      <c r="KQ75" s="345"/>
      <c r="KR75" s="345"/>
      <c r="KS75" s="345"/>
      <c r="KT75" s="345"/>
      <c r="KU75" s="345"/>
      <c r="KV75" s="345"/>
      <c r="KW75" s="345"/>
      <c r="KX75" s="345"/>
    </row>
    <row r="76" spans="1:310" s="10" customFormat="1">
      <c r="A76" s="198"/>
      <c r="DU76" s="108"/>
      <c r="DV76" s="345"/>
      <c r="DW76" s="345"/>
      <c r="DX76" s="345"/>
      <c r="DY76" s="345"/>
      <c r="DZ76" s="345"/>
      <c r="EA76" s="345"/>
      <c r="EB76" s="345"/>
      <c r="EC76" s="345"/>
      <c r="ED76" s="345"/>
      <c r="EE76" s="345"/>
      <c r="EF76" s="345"/>
      <c r="EG76" s="345"/>
      <c r="EH76" s="345"/>
      <c r="EI76" s="345"/>
      <c r="EJ76" s="345"/>
      <c r="EK76" s="345"/>
      <c r="EL76" s="345"/>
      <c r="EM76" s="345"/>
      <c r="EN76" s="345"/>
      <c r="EO76" s="345"/>
      <c r="EP76" s="345"/>
      <c r="EQ76" s="345"/>
      <c r="ER76" s="345"/>
      <c r="ES76" s="345"/>
      <c r="ET76" s="345"/>
      <c r="EU76" s="108"/>
      <c r="EV76" s="108"/>
      <c r="EW76" s="108"/>
      <c r="EX76" s="108"/>
      <c r="EY76" s="108"/>
      <c r="EZ76" s="108"/>
      <c r="FA76" s="108"/>
      <c r="FB76" s="108"/>
      <c r="FC76" s="108"/>
      <c r="FD76" s="108"/>
      <c r="FE76" s="108"/>
      <c r="FF76" s="108"/>
      <c r="FG76" s="108"/>
      <c r="FH76" s="108"/>
      <c r="FI76" s="108"/>
      <c r="FJ76" s="108"/>
      <c r="FK76" s="108"/>
      <c r="FL76" s="108"/>
      <c r="FM76" s="108"/>
      <c r="FN76" s="108"/>
      <c r="FO76" s="108"/>
      <c r="KK76" s="12"/>
      <c r="KL76" s="12"/>
      <c r="KM76" s="12"/>
      <c r="KN76" s="12"/>
      <c r="KO76" s="12"/>
      <c r="KP76" s="12"/>
      <c r="KQ76" s="12"/>
      <c r="KR76" s="12"/>
      <c r="KS76" s="12"/>
      <c r="KT76" s="12"/>
      <c r="KU76" s="12"/>
      <c r="KV76" s="12"/>
      <c r="KW76" s="12"/>
      <c r="KX76" s="12"/>
    </row>
    <row r="77" spans="1:310" s="10" customFormat="1">
      <c r="A77" s="198"/>
      <c r="DU77" s="108"/>
      <c r="DV77" s="345"/>
      <c r="DW77" s="345"/>
      <c r="DX77" s="345"/>
      <c r="DY77" s="345"/>
      <c r="DZ77" s="345"/>
      <c r="EA77" s="345"/>
      <c r="EB77" s="345"/>
      <c r="EC77" s="345"/>
      <c r="ED77" s="345"/>
      <c r="EE77" s="345"/>
      <c r="EF77" s="345"/>
      <c r="EG77" s="345"/>
      <c r="EH77" s="345"/>
      <c r="EI77" s="345"/>
      <c r="EJ77" s="345"/>
      <c r="EK77" s="345"/>
      <c r="EL77" s="345"/>
      <c r="EM77" s="345"/>
      <c r="EN77" s="345"/>
      <c r="EO77" s="345"/>
      <c r="EP77" s="345"/>
      <c r="EQ77" s="345"/>
      <c r="ER77" s="345"/>
      <c r="ES77" s="345"/>
      <c r="ET77" s="345"/>
      <c r="EU77" s="108"/>
      <c r="EV77" s="108"/>
      <c r="EW77" s="108"/>
      <c r="EX77" s="108"/>
      <c r="EY77" s="108"/>
      <c r="EZ77" s="108"/>
      <c r="FA77" s="108"/>
      <c r="FB77" s="108"/>
      <c r="FC77" s="108"/>
      <c r="FD77" s="108"/>
      <c r="FE77" s="108"/>
      <c r="FF77" s="108"/>
      <c r="FG77" s="108"/>
      <c r="FH77" s="108"/>
      <c r="FI77" s="108"/>
      <c r="FJ77" s="108"/>
      <c r="FK77" s="108"/>
      <c r="FL77" s="108"/>
      <c r="FM77" s="108"/>
      <c r="FN77" s="108"/>
      <c r="FO77" s="108"/>
      <c r="KK77" s="12"/>
      <c r="KL77" s="12"/>
      <c r="KM77" s="12"/>
      <c r="KN77" s="12"/>
      <c r="KO77" s="12"/>
      <c r="KP77" s="12"/>
      <c r="KQ77" s="12"/>
      <c r="KR77" s="12"/>
      <c r="KS77" s="12"/>
      <c r="KT77" s="12"/>
      <c r="KU77" s="12"/>
      <c r="KV77" s="12"/>
      <c r="KW77" s="12"/>
      <c r="KX77" s="12"/>
    </row>
    <row r="78" spans="1:310" s="10" customFormat="1">
      <c r="A78" s="198"/>
      <c r="DU78" s="108"/>
      <c r="DV78" s="345"/>
      <c r="DW78" s="345"/>
      <c r="DX78" s="345"/>
      <c r="DY78" s="345"/>
      <c r="DZ78" s="345"/>
      <c r="EA78" s="345"/>
      <c r="EB78" s="345"/>
      <c r="EC78" s="345"/>
      <c r="ED78" s="345"/>
      <c r="EE78" s="345"/>
      <c r="EF78" s="345"/>
      <c r="EG78" s="345"/>
      <c r="EH78" s="345"/>
      <c r="EI78" s="345"/>
      <c r="EJ78" s="345"/>
      <c r="EK78" s="345"/>
      <c r="EL78" s="345"/>
      <c r="EM78" s="345"/>
      <c r="EN78" s="345"/>
      <c r="EO78" s="345"/>
      <c r="EP78" s="345"/>
      <c r="EQ78" s="345"/>
      <c r="ER78" s="345"/>
      <c r="ES78" s="345"/>
      <c r="ET78" s="345"/>
      <c r="EU78" s="108"/>
      <c r="EV78" s="108"/>
      <c r="EW78" s="108"/>
      <c r="EX78" s="108"/>
      <c r="EY78" s="108"/>
      <c r="EZ78" s="108"/>
      <c r="FA78" s="108"/>
      <c r="FB78" s="108"/>
      <c r="FC78" s="108"/>
      <c r="FD78" s="108"/>
      <c r="FE78" s="108"/>
      <c r="FF78" s="108"/>
      <c r="FG78" s="108"/>
      <c r="FH78" s="108"/>
      <c r="FI78" s="108"/>
      <c r="FJ78" s="108"/>
      <c r="FK78" s="108"/>
      <c r="FL78" s="108"/>
      <c r="FM78" s="108"/>
      <c r="FN78" s="108"/>
      <c r="FO78" s="108"/>
      <c r="KK78" s="12"/>
      <c r="KL78" s="12"/>
      <c r="KM78" s="12"/>
      <c r="KN78" s="12"/>
      <c r="KO78" s="12"/>
      <c r="KP78" s="12"/>
      <c r="KQ78" s="12"/>
      <c r="KR78" s="12"/>
      <c r="KS78" s="12"/>
      <c r="KT78" s="12"/>
      <c r="KU78" s="12"/>
      <c r="KV78" s="12"/>
      <c r="KW78" s="12"/>
      <c r="KX78" s="12"/>
    </row>
    <row r="79" spans="1:310" s="10" customFormat="1">
      <c r="A79" s="198"/>
      <c r="DU79" s="108"/>
      <c r="DV79" s="345"/>
      <c r="DW79" s="345"/>
      <c r="DX79" s="345"/>
      <c r="DY79" s="345"/>
      <c r="DZ79" s="345"/>
      <c r="EA79" s="345"/>
      <c r="EB79" s="345"/>
      <c r="EC79" s="345"/>
      <c r="ED79" s="345"/>
      <c r="EE79" s="345"/>
      <c r="EF79" s="345"/>
      <c r="EG79" s="345"/>
      <c r="EH79" s="345"/>
      <c r="EI79" s="345"/>
      <c r="EJ79" s="345"/>
      <c r="EK79" s="345"/>
      <c r="EL79" s="345"/>
      <c r="EM79" s="345"/>
      <c r="EN79" s="345"/>
      <c r="EO79" s="345"/>
      <c r="EP79" s="345"/>
      <c r="EQ79" s="345"/>
      <c r="ER79" s="345"/>
      <c r="ES79" s="345"/>
      <c r="ET79" s="345"/>
      <c r="EU79" s="108"/>
      <c r="EV79" s="108"/>
      <c r="EW79" s="108"/>
      <c r="EX79" s="108"/>
      <c r="EY79" s="108"/>
      <c r="EZ79" s="108"/>
      <c r="FA79" s="108"/>
      <c r="FB79" s="108"/>
      <c r="FC79" s="108"/>
      <c r="FD79" s="108"/>
      <c r="FE79" s="108"/>
      <c r="FF79" s="108"/>
      <c r="FG79" s="108"/>
      <c r="FH79" s="108"/>
      <c r="FI79" s="108"/>
      <c r="FJ79" s="108"/>
      <c r="FK79" s="108"/>
      <c r="FL79" s="108"/>
      <c r="FM79" s="108"/>
      <c r="FN79" s="108"/>
      <c r="FO79" s="108"/>
      <c r="KK79" s="12"/>
      <c r="KL79" s="12"/>
      <c r="KM79" s="12"/>
      <c r="KN79" s="12"/>
      <c r="KO79" s="12"/>
      <c r="KP79" s="12"/>
      <c r="KQ79" s="12"/>
      <c r="KR79" s="12"/>
      <c r="KS79" s="12"/>
      <c r="KT79" s="12"/>
      <c r="KU79" s="12"/>
      <c r="KV79" s="12"/>
      <c r="KW79" s="12"/>
      <c r="KX79" s="12"/>
    </row>
    <row r="80" spans="1:310" s="10" customFormat="1">
      <c r="A80" s="198"/>
      <c r="DU80" s="108"/>
      <c r="DV80" s="345"/>
      <c r="DW80" s="345"/>
      <c r="DX80" s="345"/>
      <c r="DY80" s="345"/>
      <c r="DZ80" s="345"/>
      <c r="EA80" s="345"/>
      <c r="EB80" s="345"/>
      <c r="EC80" s="345"/>
      <c r="ED80" s="345"/>
      <c r="EE80" s="345"/>
      <c r="EF80" s="345"/>
      <c r="EG80" s="345"/>
      <c r="EH80" s="345"/>
      <c r="EI80" s="345"/>
      <c r="EJ80" s="345"/>
      <c r="EK80" s="345"/>
      <c r="EL80" s="345"/>
      <c r="EM80" s="345"/>
      <c r="EN80" s="345"/>
      <c r="EO80" s="345"/>
      <c r="EP80" s="345"/>
      <c r="EQ80" s="345"/>
      <c r="ER80" s="345"/>
      <c r="ES80" s="345"/>
      <c r="ET80" s="345"/>
      <c r="EU80" s="108"/>
      <c r="EV80" s="108"/>
      <c r="EW80" s="108"/>
      <c r="EX80" s="108"/>
      <c r="EY80" s="108"/>
      <c r="EZ80" s="108"/>
      <c r="FA80" s="108"/>
      <c r="FB80" s="108"/>
      <c r="FC80" s="108"/>
      <c r="FD80" s="108"/>
      <c r="FE80" s="108"/>
      <c r="FF80" s="108"/>
      <c r="FG80" s="108"/>
      <c r="FH80" s="108"/>
      <c r="FI80" s="108"/>
      <c r="FJ80" s="108"/>
      <c r="FK80" s="108"/>
      <c r="FL80" s="108"/>
      <c r="FM80" s="108"/>
      <c r="FN80" s="108"/>
      <c r="FO80" s="108"/>
      <c r="KK80" s="12"/>
      <c r="KL80" s="12"/>
      <c r="KM80" s="12"/>
      <c r="KN80" s="12"/>
      <c r="KO80" s="12"/>
      <c r="KP80" s="12"/>
      <c r="KQ80" s="12"/>
      <c r="KR80" s="12"/>
      <c r="KS80" s="12"/>
      <c r="KT80" s="12"/>
      <c r="KU80" s="12"/>
      <c r="KV80" s="12"/>
      <c r="KW80" s="12"/>
      <c r="KX80" s="12"/>
    </row>
    <row r="81" spans="1:310" s="10" customFormat="1">
      <c r="A81" s="198"/>
      <c r="DU81" s="108"/>
      <c r="DV81" s="345"/>
      <c r="DW81" s="345"/>
      <c r="DX81" s="345"/>
      <c r="DY81" s="345"/>
      <c r="DZ81" s="345"/>
      <c r="EA81" s="345"/>
      <c r="EB81" s="345"/>
      <c r="EC81" s="345"/>
      <c r="ED81" s="345"/>
      <c r="EE81" s="345"/>
      <c r="EF81" s="345"/>
      <c r="EG81" s="345"/>
      <c r="EH81" s="345"/>
      <c r="EI81" s="345"/>
      <c r="EJ81" s="345"/>
      <c r="EK81" s="345"/>
      <c r="EL81" s="345"/>
      <c r="EM81" s="345"/>
      <c r="EN81" s="345"/>
      <c r="EO81" s="345"/>
      <c r="EP81" s="345"/>
      <c r="EQ81" s="345"/>
      <c r="ER81" s="345"/>
      <c r="ES81" s="345"/>
      <c r="ET81" s="345"/>
      <c r="EU81" s="108"/>
      <c r="EV81" s="108"/>
      <c r="EW81" s="108"/>
      <c r="EX81" s="108"/>
      <c r="EY81" s="108"/>
      <c r="EZ81" s="108"/>
      <c r="FA81" s="108"/>
      <c r="FB81" s="108"/>
      <c r="FC81" s="108"/>
      <c r="FD81" s="108"/>
      <c r="FE81" s="108"/>
      <c r="FF81" s="108"/>
      <c r="FG81" s="108"/>
      <c r="FH81" s="108"/>
      <c r="FI81" s="108"/>
      <c r="FJ81" s="108"/>
      <c r="FK81" s="108"/>
      <c r="FL81" s="108"/>
      <c r="FM81" s="108"/>
      <c r="FN81" s="108"/>
      <c r="FO81" s="108"/>
      <c r="KK81" s="12"/>
      <c r="KL81" s="12"/>
      <c r="KM81" s="12"/>
      <c r="KN81" s="12"/>
      <c r="KO81" s="12"/>
      <c r="KP81" s="12"/>
      <c r="KQ81" s="12"/>
      <c r="KR81" s="12"/>
      <c r="KS81" s="12"/>
      <c r="KT81" s="12"/>
      <c r="KU81" s="12"/>
      <c r="KV81" s="12"/>
      <c r="KW81" s="12"/>
      <c r="KX81" s="12"/>
    </row>
    <row r="82" spans="1:310" s="10" customFormat="1">
      <c r="A82" s="198"/>
      <c r="DU82" s="108"/>
      <c r="DV82" s="345"/>
      <c r="DW82" s="345"/>
      <c r="DX82" s="345"/>
      <c r="DY82" s="345"/>
      <c r="DZ82" s="345"/>
      <c r="EA82" s="345"/>
      <c r="EB82" s="345"/>
      <c r="EC82" s="345"/>
      <c r="ED82" s="345"/>
      <c r="EE82" s="345"/>
      <c r="EF82" s="345"/>
      <c r="EG82" s="345"/>
      <c r="EH82" s="345"/>
      <c r="EI82" s="345"/>
      <c r="EJ82" s="345"/>
      <c r="EK82" s="345"/>
      <c r="EL82" s="345"/>
      <c r="EM82" s="345"/>
      <c r="EN82" s="345"/>
      <c r="EO82" s="345"/>
      <c r="EP82" s="345"/>
      <c r="EQ82" s="345"/>
      <c r="ER82" s="345"/>
      <c r="ES82" s="345"/>
      <c r="ET82" s="345"/>
      <c r="EU82" s="108"/>
      <c r="EV82" s="108"/>
      <c r="EW82" s="108"/>
      <c r="EX82" s="108"/>
      <c r="EY82" s="108"/>
      <c r="EZ82" s="108"/>
      <c r="FA82" s="108"/>
      <c r="FB82" s="108"/>
      <c r="FC82" s="108"/>
      <c r="FD82" s="108"/>
      <c r="FE82" s="108"/>
      <c r="FF82" s="108"/>
      <c r="FG82" s="108"/>
      <c r="FH82" s="108"/>
      <c r="FI82" s="108"/>
      <c r="FJ82" s="108"/>
      <c r="FK82" s="108"/>
      <c r="FL82" s="108"/>
      <c r="FM82" s="108"/>
      <c r="FN82" s="108"/>
      <c r="FO82" s="108"/>
      <c r="KK82" s="12"/>
      <c r="KL82" s="12"/>
      <c r="KM82" s="12"/>
      <c r="KN82" s="12"/>
      <c r="KO82" s="12"/>
      <c r="KP82" s="12"/>
      <c r="KQ82" s="12"/>
      <c r="KR82" s="12"/>
      <c r="KS82" s="12"/>
      <c r="KT82" s="12"/>
      <c r="KU82" s="12"/>
      <c r="KV82" s="12"/>
      <c r="KW82" s="12"/>
      <c r="KX82" s="12"/>
    </row>
    <row r="83" spans="1:310" s="10" customFormat="1">
      <c r="A83" s="198"/>
      <c r="DU83" s="108"/>
      <c r="DV83" s="345"/>
      <c r="DW83" s="345"/>
      <c r="DX83" s="345"/>
      <c r="DY83" s="345"/>
      <c r="DZ83" s="345"/>
      <c r="EA83" s="345"/>
      <c r="EB83" s="345"/>
      <c r="EC83" s="345"/>
      <c r="ED83" s="345"/>
      <c r="EE83" s="345"/>
      <c r="EF83" s="345"/>
      <c r="EG83" s="345"/>
      <c r="EH83" s="345"/>
      <c r="EI83" s="345"/>
      <c r="EJ83" s="345"/>
      <c r="EK83" s="345"/>
      <c r="EL83" s="345"/>
      <c r="EM83" s="345"/>
      <c r="EN83" s="345"/>
      <c r="EO83" s="345"/>
      <c r="EP83" s="345"/>
      <c r="EQ83" s="345"/>
      <c r="ER83" s="345"/>
      <c r="ES83" s="345"/>
      <c r="ET83" s="345"/>
      <c r="EU83" s="108"/>
      <c r="EV83" s="108"/>
      <c r="EW83" s="108"/>
      <c r="EX83" s="108"/>
      <c r="EY83" s="108"/>
      <c r="EZ83" s="108"/>
      <c r="FA83" s="108"/>
      <c r="FB83" s="108"/>
      <c r="FC83" s="108"/>
      <c r="FD83" s="108"/>
      <c r="FE83" s="108"/>
      <c r="FF83" s="108"/>
      <c r="FG83" s="108"/>
      <c r="FH83" s="108"/>
      <c r="FI83" s="108"/>
      <c r="FJ83" s="108"/>
      <c r="FK83" s="108"/>
      <c r="FL83" s="108"/>
      <c r="FM83" s="108"/>
      <c r="FN83" s="108"/>
      <c r="FO83" s="108"/>
      <c r="KK83" s="12"/>
      <c r="KL83" s="12"/>
      <c r="KM83" s="12"/>
      <c r="KN83" s="12"/>
      <c r="KO83" s="12"/>
      <c r="KP83" s="12"/>
      <c r="KQ83" s="12"/>
      <c r="KR83" s="12"/>
      <c r="KS83" s="12"/>
      <c r="KT83" s="12"/>
      <c r="KU83" s="12"/>
      <c r="KV83" s="12"/>
      <c r="KW83" s="12"/>
      <c r="KX83" s="12"/>
    </row>
    <row r="84" spans="1:310" s="10" customFormat="1">
      <c r="A84" s="198"/>
      <c r="DU84" s="108"/>
      <c r="DV84" s="345"/>
      <c r="DW84" s="345"/>
      <c r="DX84" s="345"/>
      <c r="DY84" s="345"/>
      <c r="DZ84" s="345"/>
      <c r="EA84" s="345"/>
      <c r="EB84" s="345"/>
      <c r="EC84" s="345"/>
      <c r="ED84" s="345"/>
      <c r="EE84" s="345"/>
      <c r="EF84" s="345"/>
      <c r="EG84" s="345"/>
      <c r="EH84" s="345"/>
      <c r="EI84" s="345"/>
      <c r="EJ84" s="345"/>
      <c r="EK84" s="345"/>
      <c r="EL84" s="345"/>
      <c r="EM84" s="345"/>
      <c r="EN84" s="345"/>
      <c r="EO84" s="345"/>
      <c r="EP84" s="345"/>
      <c r="EQ84" s="345"/>
      <c r="ER84" s="345"/>
      <c r="ES84" s="345"/>
      <c r="ET84" s="345"/>
      <c r="EU84" s="108"/>
      <c r="EV84" s="108"/>
      <c r="EW84" s="108"/>
      <c r="EX84" s="108"/>
      <c r="EY84" s="108"/>
      <c r="EZ84" s="108"/>
      <c r="FA84" s="108"/>
      <c r="FB84" s="108"/>
      <c r="FC84" s="108"/>
      <c r="FD84" s="108"/>
      <c r="FE84" s="108"/>
      <c r="FF84" s="108"/>
      <c r="FG84" s="108"/>
      <c r="FH84" s="108"/>
      <c r="FI84" s="108"/>
      <c r="FJ84" s="108"/>
      <c r="FK84" s="108"/>
      <c r="FL84" s="108"/>
      <c r="FM84" s="108"/>
      <c r="FN84" s="108"/>
      <c r="FO84" s="108"/>
      <c r="KK84" s="12"/>
      <c r="KL84" s="12"/>
      <c r="KM84" s="12"/>
      <c r="KN84" s="12"/>
      <c r="KO84" s="12"/>
      <c r="KP84" s="12"/>
      <c r="KQ84" s="12"/>
      <c r="KR84" s="12"/>
      <c r="KS84" s="12"/>
      <c r="KT84" s="12"/>
      <c r="KU84" s="12"/>
      <c r="KV84" s="12"/>
      <c r="KW84" s="12"/>
      <c r="KX84" s="12"/>
    </row>
    <row r="85" spans="1:310" s="10" customFormat="1">
      <c r="A85" s="198"/>
      <c r="DU85" s="108"/>
      <c r="DV85" s="345"/>
      <c r="DW85" s="345"/>
      <c r="DX85" s="345"/>
      <c r="DY85" s="345"/>
      <c r="DZ85" s="345"/>
      <c r="EA85" s="345"/>
      <c r="EB85" s="345"/>
      <c r="EC85" s="345"/>
      <c r="ED85" s="345"/>
      <c r="EE85" s="345"/>
      <c r="EF85" s="345"/>
      <c r="EG85" s="345"/>
      <c r="EH85" s="345"/>
      <c r="EI85" s="345"/>
      <c r="EJ85" s="345"/>
      <c r="EK85" s="345"/>
      <c r="EL85" s="345"/>
      <c r="EM85" s="345"/>
      <c r="EN85" s="345"/>
      <c r="EO85" s="345"/>
      <c r="EP85" s="345"/>
      <c r="EQ85" s="345"/>
      <c r="ER85" s="345"/>
      <c r="ES85" s="345"/>
      <c r="ET85" s="345"/>
      <c r="EU85" s="108"/>
      <c r="EV85" s="108"/>
      <c r="EW85" s="108"/>
      <c r="EX85" s="108"/>
      <c r="EY85" s="108"/>
      <c r="EZ85" s="108"/>
      <c r="FA85" s="108"/>
      <c r="FB85" s="108"/>
      <c r="FC85" s="108"/>
      <c r="FD85" s="108"/>
      <c r="FE85" s="108"/>
      <c r="FF85" s="108"/>
      <c r="FG85" s="108"/>
      <c r="FH85" s="108"/>
      <c r="FI85" s="108"/>
      <c r="FJ85" s="108"/>
      <c r="FK85" s="108"/>
      <c r="FL85" s="108"/>
      <c r="FM85" s="108"/>
      <c r="FN85" s="108"/>
      <c r="FO85" s="108"/>
      <c r="KK85" s="12"/>
      <c r="KL85" s="12"/>
      <c r="KM85" s="12"/>
      <c r="KN85" s="12"/>
      <c r="KO85" s="12"/>
      <c r="KP85" s="12"/>
      <c r="KQ85" s="12"/>
      <c r="KR85" s="12"/>
      <c r="KS85" s="12"/>
      <c r="KT85" s="12"/>
      <c r="KU85" s="12"/>
      <c r="KV85" s="12"/>
      <c r="KW85" s="12"/>
      <c r="KX85" s="12"/>
    </row>
    <row r="86" spans="1:310" s="10" customFormat="1">
      <c r="A86" s="198"/>
      <c r="DU86" s="108"/>
      <c r="DV86" s="345"/>
      <c r="DW86" s="345"/>
      <c r="DX86" s="345"/>
      <c r="DY86" s="345"/>
      <c r="DZ86" s="345"/>
      <c r="EA86" s="345"/>
      <c r="EB86" s="345"/>
      <c r="EC86" s="345"/>
      <c r="ED86" s="345"/>
      <c r="EE86" s="345"/>
      <c r="EF86" s="345"/>
      <c r="EG86" s="345"/>
      <c r="EH86" s="345"/>
      <c r="EI86" s="345"/>
      <c r="EJ86" s="345"/>
      <c r="EK86" s="345"/>
      <c r="EL86" s="345"/>
      <c r="EM86" s="345"/>
      <c r="EN86" s="345"/>
      <c r="EO86" s="345"/>
      <c r="EP86" s="345"/>
      <c r="EQ86" s="345"/>
      <c r="ER86" s="345"/>
      <c r="ES86" s="345"/>
      <c r="ET86" s="345"/>
      <c r="EU86" s="108"/>
      <c r="EV86" s="108"/>
      <c r="EW86" s="108"/>
      <c r="EX86" s="108"/>
      <c r="EY86" s="108"/>
      <c r="EZ86" s="108"/>
      <c r="FA86" s="108"/>
      <c r="FB86" s="108"/>
      <c r="FC86" s="108"/>
      <c r="FD86" s="108"/>
      <c r="FE86" s="108"/>
      <c r="FF86" s="108"/>
      <c r="FG86" s="108"/>
      <c r="FH86" s="108"/>
      <c r="FI86" s="108"/>
      <c r="FJ86" s="108"/>
      <c r="FK86" s="108"/>
      <c r="FL86" s="108"/>
      <c r="FM86" s="108"/>
      <c r="FN86" s="108"/>
      <c r="FO86" s="108"/>
      <c r="KK86" s="12"/>
      <c r="KL86" s="12"/>
      <c r="KM86" s="12"/>
      <c r="KN86" s="12"/>
      <c r="KO86" s="12"/>
      <c r="KP86" s="12"/>
      <c r="KQ86" s="12"/>
      <c r="KR86" s="12"/>
      <c r="KS86" s="12"/>
      <c r="KT86" s="12"/>
      <c r="KU86" s="12"/>
      <c r="KV86" s="12"/>
      <c r="KW86" s="12"/>
      <c r="KX86" s="12"/>
    </row>
    <row r="87" spans="1:310" s="10" customFormat="1">
      <c r="A87" s="198"/>
      <c r="DU87" s="108"/>
      <c r="DV87" s="345"/>
      <c r="DW87" s="345"/>
      <c r="DX87" s="345"/>
      <c r="DY87" s="345"/>
      <c r="DZ87" s="345"/>
      <c r="EA87" s="345"/>
      <c r="EB87" s="345"/>
      <c r="EC87" s="345"/>
      <c r="ED87" s="345"/>
      <c r="EE87" s="345"/>
      <c r="EF87" s="345"/>
      <c r="EG87" s="345"/>
      <c r="EH87" s="345"/>
      <c r="EI87" s="345"/>
      <c r="EJ87" s="345"/>
      <c r="EK87" s="345"/>
      <c r="EL87" s="345"/>
      <c r="EM87" s="345"/>
      <c r="EN87" s="345"/>
      <c r="EO87" s="345"/>
      <c r="EP87" s="345"/>
      <c r="EQ87" s="345"/>
      <c r="ER87" s="345"/>
      <c r="ES87" s="345"/>
      <c r="ET87" s="345"/>
      <c r="EU87" s="108"/>
      <c r="EV87" s="108"/>
      <c r="EW87" s="108"/>
      <c r="EX87" s="108"/>
      <c r="EY87" s="108"/>
      <c r="EZ87" s="108"/>
      <c r="FA87" s="108"/>
      <c r="FB87" s="108"/>
      <c r="FC87" s="108"/>
      <c r="FD87" s="108"/>
      <c r="FE87" s="108"/>
      <c r="FF87" s="108"/>
      <c r="FG87" s="108"/>
      <c r="FH87" s="108"/>
      <c r="FI87" s="108"/>
      <c r="FJ87" s="108"/>
      <c r="FK87" s="108"/>
      <c r="FL87" s="108"/>
      <c r="FM87" s="108"/>
      <c r="FN87" s="108"/>
      <c r="FO87" s="108"/>
      <c r="KK87" s="12"/>
      <c r="KL87" s="12"/>
      <c r="KM87" s="12"/>
      <c r="KN87" s="12"/>
      <c r="KO87" s="12"/>
      <c r="KP87" s="12"/>
      <c r="KQ87" s="12"/>
      <c r="KR87" s="12"/>
      <c r="KS87" s="12"/>
      <c r="KT87" s="12"/>
      <c r="KU87" s="12"/>
      <c r="KV87" s="12"/>
      <c r="KW87" s="12"/>
      <c r="KX87" s="12"/>
    </row>
    <row r="88" spans="1:310" s="10" customFormat="1">
      <c r="A88" s="198"/>
      <c r="DU88" s="108"/>
      <c r="DV88" s="345"/>
      <c r="DW88" s="345"/>
      <c r="DX88" s="345"/>
      <c r="DY88" s="345"/>
      <c r="DZ88" s="345"/>
      <c r="EA88" s="345"/>
      <c r="EB88" s="345"/>
      <c r="EC88" s="345"/>
      <c r="ED88" s="345"/>
      <c r="EE88" s="345"/>
      <c r="EF88" s="345"/>
      <c r="EG88" s="345"/>
      <c r="EH88" s="345"/>
      <c r="EI88" s="345"/>
      <c r="EJ88" s="345"/>
      <c r="EK88" s="345"/>
      <c r="EL88" s="345"/>
      <c r="EM88" s="345"/>
      <c r="EN88" s="345"/>
      <c r="EO88" s="345"/>
      <c r="EP88" s="345"/>
      <c r="EQ88" s="345"/>
      <c r="ER88" s="345"/>
      <c r="ES88" s="345"/>
      <c r="ET88" s="345"/>
      <c r="EU88" s="108"/>
      <c r="EV88" s="108"/>
      <c r="EW88" s="108"/>
      <c r="EX88" s="108"/>
      <c r="EY88" s="108"/>
      <c r="EZ88" s="108"/>
      <c r="FA88" s="108"/>
      <c r="FB88" s="108"/>
      <c r="FC88" s="108"/>
      <c r="FD88" s="108"/>
      <c r="FE88" s="108"/>
      <c r="FF88" s="108"/>
      <c r="FG88" s="108"/>
      <c r="FH88" s="108"/>
      <c r="FI88" s="108"/>
      <c r="FJ88" s="108"/>
      <c r="FK88" s="108"/>
      <c r="FL88" s="108"/>
      <c r="FM88" s="108"/>
      <c r="FN88" s="108"/>
      <c r="FO88" s="108"/>
      <c r="KK88" s="12"/>
      <c r="KL88" s="12"/>
      <c r="KM88" s="12"/>
      <c r="KN88" s="12"/>
      <c r="KO88" s="12"/>
      <c r="KP88" s="12"/>
      <c r="KQ88" s="12"/>
      <c r="KR88" s="12"/>
      <c r="KS88" s="12"/>
      <c r="KT88" s="12"/>
      <c r="KU88" s="12"/>
      <c r="KV88" s="12"/>
      <c r="KW88" s="12"/>
      <c r="KX88" s="12"/>
    </row>
    <row r="89" spans="1:310" s="10" customFormat="1">
      <c r="A89" s="198"/>
      <c r="DU89" s="108"/>
      <c r="DV89" s="345"/>
      <c r="DW89" s="345"/>
      <c r="DX89" s="345"/>
      <c r="DY89" s="345"/>
      <c r="DZ89" s="345"/>
      <c r="EA89" s="345"/>
      <c r="EB89" s="345"/>
      <c r="EC89" s="345"/>
      <c r="ED89" s="345"/>
      <c r="EE89" s="345"/>
      <c r="EF89" s="345"/>
      <c r="EG89" s="345"/>
      <c r="EH89" s="345"/>
      <c r="EI89" s="345"/>
      <c r="EJ89" s="345"/>
      <c r="EK89" s="345"/>
      <c r="EL89" s="345"/>
      <c r="EM89" s="345"/>
      <c r="EN89" s="345"/>
      <c r="EO89" s="345"/>
      <c r="EP89" s="345"/>
      <c r="EQ89" s="345"/>
      <c r="ER89" s="345"/>
      <c r="ES89" s="345"/>
      <c r="ET89" s="345"/>
      <c r="EU89" s="108"/>
      <c r="EV89" s="108"/>
      <c r="EW89" s="108"/>
      <c r="EX89" s="108"/>
      <c r="EY89" s="108"/>
      <c r="EZ89" s="108"/>
      <c r="FA89" s="108"/>
      <c r="FB89" s="108"/>
      <c r="FC89" s="108"/>
      <c r="FD89" s="108"/>
      <c r="FE89" s="108"/>
      <c r="FF89" s="108"/>
      <c r="FG89" s="108"/>
      <c r="FH89" s="108"/>
      <c r="FI89" s="108"/>
      <c r="FJ89" s="108"/>
      <c r="FK89" s="108"/>
      <c r="FL89" s="108"/>
      <c r="FM89" s="108"/>
      <c r="FN89" s="108"/>
      <c r="FO89" s="108"/>
      <c r="KK89" s="12"/>
      <c r="KL89" s="12"/>
      <c r="KM89" s="12"/>
      <c r="KN89" s="12"/>
      <c r="KO89" s="12"/>
      <c r="KP89" s="12"/>
      <c r="KQ89" s="12"/>
      <c r="KR89" s="12"/>
      <c r="KS89" s="12"/>
      <c r="KT89" s="12"/>
      <c r="KU89" s="12"/>
      <c r="KV89" s="12"/>
      <c r="KW89" s="12"/>
      <c r="KX89" s="12"/>
    </row>
    <row r="90" spans="1:310" s="10" customFormat="1">
      <c r="A90" s="198"/>
      <c r="DU90" s="108"/>
      <c r="DV90" s="345"/>
      <c r="DW90" s="345"/>
      <c r="DX90" s="345"/>
      <c r="DY90" s="345"/>
      <c r="DZ90" s="345"/>
      <c r="EA90" s="345"/>
      <c r="EB90" s="345"/>
      <c r="EC90" s="345"/>
      <c r="ED90" s="345"/>
      <c r="EE90" s="345"/>
      <c r="EF90" s="345"/>
      <c r="EG90" s="345"/>
      <c r="EH90" s="345"/>
      <c r="EI90" s="345"/>
      <c r="EJ90" s="345"/>
      <c r="EK90" s="345"/>
      <c r="EL90" s="345"/>
      <c r="EM90" s="345"/>
      <c r="EN90" s="345"/>
      <c r="EO90" s="345"/>
      <c r="EP90" s="345"/>
      <c r="EQ90" s="345"/>
      <c r="ER90" s="345"/>
      <c r="ES90" s="345"/>
      <c r="ET90" s="345"/>
      <c r="EU90" s="108"/>
      <c r="EV90" s="108"/>
      <c r="EW90" s="108"/>
      <c r="EX90" s="108"/>
      <c r="EY90" s="108"/>
      <c r="EZ90" s="108"/>
      <c r="FA90" s="108"/>
      <c r="FB90" s="108"/>
      <c r="FC90" s="108"/>
      <c r="FD90" s="108"/>
      <c r="FE90" s="108"/>
      <c r="FF90" s="108"/>
      <c r="FG90" s="108"/>
      <c r="FH90" s="108"/>
      <c r="FI90" s="108"/>
      <c r="FJ90" s="108"/>
      <c r="FK90" s="108"/>
      <c r="FL90" s="108"/>
      <c r="FM90" s="108"/>
      <c r="FN90" s="108"/>
      <c r="FO90" s="108"/>
      <c r="KK90" s="12"/>
      <c r="KL90" s="12"/>
      <c r="KM90" s="12"/>
      <c r="KN90" s="12"/>
      <c r="KO90" s="12"/>
      <c r="KP90" s="12"/>
      <c r="KQ90" s="12"/>
      <c r="KR90" s="12"/>
      <c r="KS90" s="12"/>
      <c r="KT90" s="12"/>
      <c r="KU90" s="12"/>
      <c r="KV90" s="12"/>
      <c r="KW90" s="12"/>
      <c r="KX90" s="12"/>
    </row>
    <row r="92" spans="1:310">
      <c r="A92" s="461"/>
    </row>
    <row r="93" spans="1:310" s="108" customFormat="1">
      <c r="B93" s="462" t="s">
        <v>207</v>
      </c>
      <c r="DV93" s="345"/>
      <c r="DW93" s="345"/>
      <c r="DX93" s="345"/>
      <c r="DY93" s="345"/>
      <c r="DZ93" s="345"/>
      <c r="EA93" s="345"/>
      <c r="EB93" s="345"/>
      <c r="EC93" s="345"/>
      <c r="ED93" s="345"/>
      <c r="EE93" s="345"/>
      <c r="EF93" s="345"/>
      <c r="EG93" s="345"/>
      <c r="EH93" s="345"/>
      <c r="EI93" s="345"/>
      <c r="EJ93" s="345"/>
      <c r="EK93" s="345"/>
      <c r="EL93" s="345"/>
      <c r="EM93" s="345"/>
      <c r="EN93" s="345"/>
      <c r="EO93" s="345"/>
      <c r="EP93" s="345"/>
      <c r="EQ93" s="345"/>
      <c r="ER93" s="345"/>
      <c r="ES93" s="345"/>
      <c r="ET93" s="345"/>
      <c r="KK93" s="345"/>
      <c r="KL93" s="345"/>
      <c r="KM93" s="345"/>
      <c r="KN93" s="345"/>
      <c r="KO93" s="345"/>
      <c r="KP93" s="345"/>
      <c r="KQ93" s="345"/>
      <c r="KR93" s="345"/>
      <c r="KS93" s="345"/>
      <c r="KT93" s="345"/>
      <c r="KU93" s="345"/>
      <c r="KV93" s="345"/>
      <c r="KW93" s="345"/>
      <c r="KX93" s="345"/>
    </row>
    <row r="94" spans="1:310" s="10" customFormat="1">
      <c r="B94" s="463"/>
      <c r="DU94" s="108"/>
      <c r="DV94" s="345"/>
      <c r="DW94" s="345"/>
      <c r="DX94" s="345"/>
      <c r="DY94" s="345"/>
      <c r="DZ94" s="345"/>
      <c r="EA94" s="345"/>
      <c r="EB94" s="345"/>
      <c r="EC94" s="345"/>
      <c r="ED94" s="345"/>
      <c r="EE94" s="345"/>
      <c r="EF94" s="345"/>
      <c r="EG94" s="345"/>
      <c r="EH94" s="345"/>
      <c r="EI94" s="345"/>
      <c r="EJ94" s="345"/>
      <c r="EK94" s="345"/>
      <c r="EL94" s="345"/>
      <c r="EM94" s="345"/>
      <c r="EN94" s="345"/>
      <c r="EO94" s="345"/>
      <c r="EP94" s="345"/>
      <c r="EQ94" s="345"/>
      <c r="ER94" s="345"/>
      <c r="ES94" s="345"/>
      <c r="ET94" s="345"/>
      <c r="EU94" s="108"/>
      <c r="EV94" s="108"/>
      <c r="EW94" s="108"/>
      <c r="EX94" s="108"/>
      <c r="EY94" s="108"/>
      <c r="EZ94" s="108"/>
      <c r="FA94" s="108"/>
      <c r="FB94" s="108"/>
      <c r="FC94" s="108"/>
      <c r="FD94" s="108"/>
      <c r="FE94" s="108"/>
      <c r="FF94" s="108"/>
      <c r="FG94" s="108"/>
      <c r="FH94" s="108"/>
      <c r="FI94" s="108"/>
      <c r="FJ94" s="108"/>
      <c r="FK94" s="108"/>
      <c r="FL94" s="108"/>
      <c r="FM94" s="108"/>
      <c r="FN94" s="108"/>
      <c r="FO94" s="108"/>
      <c r="KK94" s="12"/>
      <c r="KL94" s="12"/>
      <c r="KM94" s="12"/>
      <c r="KN94" s="12"/>
      <c r="KO94" s="12"/>
      <c r="KP94" s="12"/>
      <c r="KQ94" s="12"/>
      <c r="KR94" s="12"/>
      <c r="KS94" s="12"/>
      <c r="KT94" s="12"/>
      <c r="KU94" s="12"/>
      <c r="KV94" s="12"/>
      <c r="KW94" s="12"/>
      <c r="KX94" s="12"/>
    </row>
    <row r="95" spans="1:310" s="108" customFormat="1">
      <c r="B95" s="462" t="s">
        <v>208</v>
      </c>
      <c r="DV95" s="345"/>
      <c r="DW95" s="345"/>
      <c r="DX95" s="345"/>
      <c r="DY95" s="345"/>
      <c r="DZ95" s="345"/>
      <c r="EA95" s="345"/>
      <c r="EB95" s="345"/>
      <c r="EC95" s="345"/>
      <c r="ED95" s="345"/>
      <c r="EE95" s="345"/>
      <c r="EF95" s="345"/>
      <c r="EG95" s="345"/>
      <c r="EH95" s="345"/>
      <c r="EI95" s="345"/>
      <c r="EJ95" s="345"/>
      <c r="EK95" s="345"/>
      <c r="EL95" s="345"/>
      <c r="EM95" s="345"/>
      <c r="EN95" s="345"/>
      <c r="EO95" s="345"/>
      <c r="EP95" s="345"/>
      <c r="EQ95" s="345"/>
      <c r="ER95" s="345"/>
      <c r="ES95" s="345"/>
      <c r="ET95" s="345"/>
      <c r="KK95" s="345"/>
      <c r="KL95" s="345"/>
      <c r="KM95" s="345"/>
      <c r="KN95" s="345"/>
      <c r="KO95" s="345"/>
      <c r="KP95" s="345"/>
      <c r="KQ95" s="345"/>
      <c r="KR95" s="345"/>
      <c r="KS95" s="345"/>
      <c r="KT95" s="345"/>
      <c r="KU95" s="345"/>
      <c r="KV95" s="345"/>
      <c r="KW95" s="345"/>
      <c r="KX95" s="345"/>
    </row>
    <row r="96" spans="1:310" s="10" customFormat="1" ht="13.8">
      <c r="B96" s="464"/>
      <c r="DU96" s="108"/>
      <c r="DV96" s="345"/>
      <c r="DW96" s="345"/>
      <c r="DX96" s="345"/>
      <c r="DY96" s="345"/>
      <c r="DZ96" s="345"/>
      <c r="EA96" s="345"/>
      <c r="EB96" s="345"/>
      <c r="EC96" s="345"/>
      <c r="ED96" s="345"/>
      <c r="EE96" s="345"/>
      <c r="EF96" s="345"/>
      <c r="EG96" s="345"/>
      <c r="EH96" s="345"/>
      <c r="EI96" s="345"/>
      <c r="EJ96" s="345"/>
      <c r="EK96" s="345"/>
      <c r="EL96" s="345"/>
      <c r="EM96" s="345"/>
      <c r="EN96" s="345"/>
      <c r="EO96" s="345"/>
      <c r="EP96" s="345"/>
      <c r="EQ96" s="345"/>
      <c r="ER96" s="345"/>
      <c r="ES96" s="345"/>
      <c r="ET96" s="345"/>
      <c r="EU96" s="108"/>
      <c r="EV96" s="108"/>
      <c r="EW96" s="108"/>
      <c r="EX96" s="108"/>
      <c r="EY96" s="108"/>
      <c r="EZ96" s="108"/>
      <c r="FA96" s="108"/>
      <c r="FB96" s="108"/>
      <c r="FC96" s="108"/>
      <c r="FD96" s="108"/>
      <c r="FE96" s="108"/>
      <c r="FF96" s="108"/>
      <c r="FG96" s="108"/>
      <c r="FH96" s="108"/>
      <c r="FI96" s="108"/>
      <c r="FJ96" s="108"/>
      <c r="FK96" s="108"/>
      <c r="FL96" s="108"/>
      <c r="FM96" s="108"/>
      <c r="FN96" s="108"/>
      <c r="FO96" s="108"/>
      <c r="KK96" s="12"/>
      <c r="KL96" s="12"/>
      <c r="KM96" s="12"/>
      <c r="KN96" s="12"/>
      <c r="KO96" s="12"/>
      <c r="KP96" s="12"/>
      <c r="KQ96" s="12"/>
      <c r="KR96" s="12"/>
      <c r="KS96" s="12"/>
      <c r="KT96" s="12"/>
      <c r="KU96" s="12"/>
      <c r="KV96" s="12"/>
      <c r="KW96" s="12"/>
      <c r="KX96" s="12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JF3" location="'1.2'!A1" display="1.2. Динаміка товарної структури імпорту"/>
    <hyperlink ref="B4" location="'1.3'!A1" display="'1.3'!A1"/>
    <hyperlink ref="B5" location="'1.4'!A1" display="'1.4'!A1"/>
    <hyperlink ref="B6" location="'1.5'!A1" display="'1.5'!A1"/>
  </hyperlinks>
  <pageMargins left="0.48" right="0.32" top="0.67" bottom="1" header="0.5" footer="0.5"/>
  <pageSetup paperSize="9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BM60"/>
  <sheetViews>
    <sheetView zoomScale="68" zoomScaleNormal="68" workbookViewId="0">
      <selection activeCell="BE20" sqref="BE20"/>
    </sheetView>
  </sheetViews>
  <sheetFormatPr defaultColWidth="9.44140625" defaultRowHeight="13.2" outlineLevelCol="2"/>
  <cols>
    <col min="1" max="1" width="32.88671875" style="16" customWidth="1"/>
    <col min="2" max="3" width="40" style="16" hidden="1" customWidth="1" outlineLevel="2"/>
    <col min="4" max="4" width="8.6640625" style="16" hidden="1" customWidth="1" outlineLevel="1" collapsed="1"/>
    <col min="5" max="19" width="8.6640625" style="16" hidden="1" customWidth="1" outlineLevel="1"/>
    <col min="20" max="20" width="8.6640625" style="16" hidden="1" customWidth="1" collapsed="1"/>
    <col min="21" max="23" width="8.6640625" style="16" hidden="1" customWidth="1"/>
    <col min="24" max="43" width="8.6640625" style="16" customWidth="1"/>
    <col min="44" max="44" width="8.6640625" style="16" hidden="1" customWidth="1"/>
    <col min="45" max="45" width="8.77734375" style="16" hidden="1" customWidth="1"/>
    <col min="46" max="50" width="10.21875" style="16" hidden="1" customWidth="1"/>
    <col min="51" max="53" width="10.21875" style="16" customWidth="1"/>
    <col min="54" max="55" width="9.77734375" style="16" customWidth="1"/>
    <col min="56" max="56" width="6.5546875" style="16" customWidth="1"/>
    <col min="57" max="58" width="9.5546875" style="16" customWidth="1"/>
    <col min="59" max="98" width="7.5546875" style="16" customWidth="1"/>
    <col min="99" max="16384" width="9.44140625" style="16"/>
  </cols>
  <sheetData>
    <row r="1" spans="1:65" s="61" customFormat="1">
      <c r="A1" s="60" t="str">
        <f>IF('1'!$A$1=1,"до змісту","to title")</f>
        <v>до змісту</v>
      </c>
    </row>
    <row r="2" spans="1:65" s="62" customFormat="1">
      <c r="A2" s="497" t="str">
        <f>IF('1'!$A$1=1,"1.1 Динаміка товарної структури експорту","1.1 Dynamics of the Commodity Composition of Exports")</f>
        <v>1.1 Динаміка товарної структури експорту</v>
      </c>
      <c r="B2" s="497"/>
      <c r="C2" s="497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498"/>
      <c r="AE2" s="498"/>
      <c r="AF2" s="498"/>
      <c r="AG2" s="498"/>
      <c r="AH2" s="498"/>
      <c r="AI2" s="498"/>
      <c r="AJ2" s="498"/>
      <c r="AK2" s="498"/>
      <c r="AL2" s="498"/>
      <c r="AM2" s="498"/>
      <c r="AN2" s="498"/>
      <c r="AO2" s="498"/>
      <c r="AP2" s="498"/>
      <c r="AQ2" s="498"/>
      <c r="AR2" s="498"/>
      <c r="AS2" s="498"/>
    </row>
    <row r="3" spans="1:65" s="13" customFormat="1">
      <c r="A3" s="63" t="str">
        <f>IF('1'!$A$1=1,"(відповідно до КПБ6)","(according to BPM6 methodology)")</f>
        <v>(відповідно до КПБ6)</v>
      </c>
      <c r="B3" s="63"/>
      <c r="C3" s="63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</row>
    <row r="4" spans="1:65">
      <c r="A4" s="13"/>
      <c r="B4" s="13"/>
      <c r="C4" s="13"/>
      <c r="BB4" s="432"/>
    </row>
    <row r="5" spans="1:65" s="21" customFormat="1" ht="13.35" customHeight="1">
      <c r="A5" s="499" t="str">
        <f>IF('1'!$A$1=1,B5,C5)</f>
        <v>Найменування  груп  товарів</v>
      </c>
      <c r="B5" s="501" t="s">
        <v>0</v>
      </c>
      <c r="C5" s="501" t="s">
        <v>15</v>
      </c>
      <c r="D5" s="17">
        <v>2015</v>
      </c>
      <c r="E5" s="18"/>
      <c r="F5" s="19"/>
      <c r="G5" s="20"/>
      <c r="H5" s="65">
        <v>2016</v>
      </c>
      <c r="I5" s="66"/>
      <c r="J5" s="66"/>
      <c r="K5" s="67"/>
      <c r="L5" s="65">
        <v>2017</v>
      </c>
      <c r="M5" s="68"/>
      <c r="N5" s="68"/>
      <c r="O5" s="68"/>
      <c r="P5" s="65">
        <v>2018</v>
      </c>
      <c r="Q5" s="65"/>
      <c r="R5" s="65"/>
      <c r="S5" s="68"/>
      <c r="T5" s="65">
        <v>2019</v>
      </c>
      <c r="U5" s="83"/>
      <c r="V5" s="81"/>
      <c r="W5" s="81"/>
      <c r="X5" s="81">
        <v>2020</v>
      </c>
      <c r="Y5" s="81"/>
      <c r="Z5" s="81"/>
      <c r="AA5" s="81"/>
      <c r="AB5" s="69">
        <v>2021</v>
      </c>
      <c r="AC5" s="81"/>
      <c r="AD5" s="81"/>
      <c r="AE5" s="81"/>
      <c r="AF5" s="69">
        <v>2022</v>
      </c>
      <c r="AG5" s="81"/>
      <c r="AH5" s="81"/>
      <c r="AI5" s="81"/>
      <c r="AJ5" s="69">
        <v>2023</v>
      </c>
      <c r="AK5" s="81"/>
      <c r="AL5" s="81"/>
      <c r="AM5" s="81"/>
      <c r="AN5" s="69">
        <v>2024</v>
      </c>
      <c r="AO5" s="81"/>
      <c r="AP5" s="81"/>
      <c r="AQ5" s="81"/>
      <c r="AR5" s="495">
        <v>2015</v>
      </c>
      <c r="AS5" s="495">
        <v>2016</v>
      </c>
      <c r="AT5" s="495">
        <v>2017</v>
      </c>
      <c r="AU5" s="495">
        <v>2018</v>
      </c>
      <c r="AV5" s="495">
        <v>2019</v>
      </c>
      <c r="AW5" s="495">
        <v>2020</v>
      </c>
      <c r="AX5" s="495">
        <v>2021</v>
      </c>
      <c r="AY5" s="495">
        <v>2022</v>
      </c>
      <c r="AZ5" s="493">
        <v>2023</v>
      </c>
      <c r="BA5" s="493">
        <v>2024</v>
      </c>
    </row>
    <row r="6" spans="1:65" s="27" customFormat="1" ht="12.6" customHeight="1">
      <c r="A6" s="500"/>
      <c r="B6" s="502"/>
      <c r="C6" s="502"/>
      <c r="D6" s="22" t="s">
        <v>26</v>
      </c>
      <c r="E6" s="23" t="s">
        <v>27</v>
      </c>
      <c r="F6" s="23" t="s">
        <v>28</v>
      </c>
      <c r="G6" s="22" t="s">
        <v>29</v>
      </c>
      <c r="H6" s="24" t="s">
        <v>30</v>
      </c>
      <c r="I6" s="25" t="s">
        <v>27</v>
      </c>
      <c r="J6" s="23" t="s">
        <v>28</v>
      </c>
      <c r="K6" s="26" t="s">
        <v>29</v>
      </c>
      <c r="L6" s="22" t="s">
        <v>30</v>
      </c>
      <c r="M6" s="23" t="s">
        <v>27</v>
      </c>
      <c r="N6" s="23" t="s">
        <v>28</v>
      </c>
      <c r="O6" s="22" t="s">
        <v>29</v>
      </c>
      <c r="P6" s="22" t="s">
        <v>30</v>
      </c>
      <c r="Q6" s="23" t="s">
        <v>27</v>
      </c>
      <c r="R6" s="23" t="s">
        <v>28</v>
      </c>
      <c r="S6" s="22" t="s">
        <v>29</v>
      </c>
      <c r="T6" s="24" t="s">
        <v>30</v>
      </c>
      <c r="U6" s="25" t="s">
        <v>27</v>
      </c>
      <c r="V6" s="23" t="s">
        <v>28</v>
      </c>
      <c r="W6" s="22" t="s">
        <v>29</v>
      </c>
      <c r="X6" s="22" t="s">
        <v>30</v>
      </c>
      <c r="Y6" s="93" t="s">
        <v>27</v>
      </c>
      <c r="Z6" s="23" t="s">
        <v>28</v>
      </c>
      <c r="AA6" s="93" t="s">
        <v>29</v>
      </c>
      <c r="AB6" s="22" t="s">
        <v>30</v>
      </c>
      <c r="AC6" s="23" t="s">
        <v>27</v>
      </c>
      <c r="AD6" s="23" t="s">
        <v>28</v>
      </c>
      <c r="AE6" s="93" t="s">
        <v>29</v>
      </c>
      <c r="AF6" s="22" t="s">
        <v>30</v>
      </c>
      <c r="AG6" s="23" t="s">
        <v>27</v>
      </c>
      <c r="AH6" s="23" t="s">
        <v>28</v>
      </c>
      <c r="AI6" s="93" t="s">
        <v>29</v>
      </c>
      <c r="AJ6" s="22" t="s">
        <v>30</v>
      </c>
      <c r="AK6" s="23" t="s">
        <v>27</v>
      </c>
      <c r="AL6" s="23" t="s">
        <v>28</v>
      </c>
      <c r="AM6" s="93" t="s">
        <v>29</v>
      </c>
      <c r="AN6" s="22" t="s">
        <v>30</v>
      </c>
      <c r="AO6" s="23" t="s">
        <v>27</v>
      </c>
      <c r="AP6" s="23" t="s">
        <v>28</v>
      </c>
      <c r="AQ6" s="93" t="s">
        <v>29</v>
      </c>
      <c r="AR6" s="496"/>
      <c r="AS6" s="496"/>
      <c r="AT6" s="496"/>
      <c r="AU6" s="496"/>
      <c r="AV6" s="496"/>
      <c r="AW6" s="496"/>
      <c r="AX6" s="496"/>
      <c r="AY6" s="496"/>
      <c r="AZ6" s="494"/>
      <c r="BA6" s="494"/>
    </row>
    <row r="7" spans="1:65" ht="17.850000000000001" customHeight="1">
      <c r="A7" s="28" t="str">
        <f>IF('1'!A1=1,B7,C7)</f>
        <v>УСЬОГО, млн грн</v>
      </c>
      <c r="B7" s="29" t="s">
        <v>37</v>
      </c>
      <c r="C7" s="85" t="s">
        <v>192</v>
      </c>
      <c r="D7" s="31">
        <v>187626.14299999998</v>
      </c>
      <c r="E7" s="31">
        <v>183888.005</v>
      </c>
      <c r="F7" s="31">
        <v>196125.595</v>
      </c>
      <c r="G7" s="31">
        <v>207807.538</v>
      </c>
      <c r="H7" s="31">
        <v>181965.68599999999</v>
      </c>
      <c r="I7" s="31">
        <v>206886.07199999999</v>
      </c>
      <c r="J7" s="31">
        <v>216448.26400000002</v>
      </c>
      <c r="K7" s="31">
        <v>253890.598</v>
      </c>
      <c r="L7" s="86">
        <v>259815.93900000001</v>
      </c>
      <c r="M7" s="86">
        <v>248559.63100000002</v>
      </c>
      <c r="N7" s="86">
        <v>251597.51500000001</v>
      </c>
      <c r="O7" s="86">
        <v>296282.674</v>
      </c>
      <c r="P7" s="86">
        <v>284585</v>
      </c>
      <c r="Q7" s="86">
        <v>282223.41399999999</v>
      </c>
      <c r="R7" s="86">
        <v>282633.94500000001</v>
      </c>
      <c r="S7" s="86">
        <v>329943.41000000003</v>
      </c>
      <c r="T7" s="86">
        <v>307539.701</v>
      </c>
      <c r="U7" s="86">
        <v>297438.598</v>
      </c>
      <c r="V7" s="86">
        <v>294024.58199999999</v>
      </c>
      <c r="W7" s="86">
        <v>291048.24300000002</v>
      </c>
      <c r="X7" s="86">
        <v>282112.071</v>
      </c>
      <c r="Y7" s="86">
        <v>265147.83100000001</v>
      </c>
      <c r="Z7" s="86">
        <v>303700.19299999997</v>
      </c>
      <c r="AA7" s="86">
        <v>368651.31</v>
      </c>
      <c r="AB7" s="86">
        <v>348819.321</v>
      </c>
      <c r="AC7" s="86">
        <v>412768.603</v>
      </c>
      <c r="AD7" s="86">
        <v>460924.50800000003</v>
      </c>
      <c r="AE7" s="86">
        <v>494591.19500000001</v>
      </c>
      <c r="AF7" s="86">
        <v>362383.21400000004</v>
      </c>
      <c r="AG7" s="86">
        <v>232196.14199999999</v>
      </c>
      <c r="AH7" s="86">
        <v>342079.23399999994</v>
      </c>
      <c r="AI7" s="86">
        <v>383641.18200000003</v>
      </c>
      <c r="AJ7" s="86">
        <v>360237.27899999998</v>
      </c>
      <c r="AK7" s="86">
        <v>318805.05499999999</v>
      </c>
      <c r="AL7" s="86">
        <v>270863.62</v>
      </c>
      <c r="AM7" s="86">
        <v>318555.49700000003</v>
      </c>
      <c r="AN7" s="86">
        <v>381839.136</v>
      </c>
      <c r="AO7" s="86">
        <v>379277.36000000004</v>
      </c>
      <c r="AP7" s="86">
        <v>376463.32500000001</v>
      </c>
      <c r="AQ7" s="86">
        <v>422846.58900000004</v>
      </c>
      <c r="AR7" s="31">
        <f t="shared" ref="AR7:AR14" si="0">SUM(D7:G7)</f>
        <v>775447.28099999996</v>
      </c>
      <c r="AS7" s="31">
        <f t="shared" ref="AS7:AS14" si="1">SUM(H7:K7)</f>
        <v>859190.62</v>
      </c>
      <c r="AT7" s="31">
        <f t="shared" ref="AT7:AT14" si="2">SUM(L7:O7)</f>
        <v>1056255.7590000001</v>
      </c>
      <c r="AU7" s="110">
        <f t="shared" ref="AU7:AU14" si="3">SUM(P7:S7)</f>
        <v>1179385.7689999999</v>
      </c>
      <c r="AV7" s="109">
        <f t="shared" ref="AV7:AV14" si="4">SUM(T7:W7)</f>
        <v>1190051.1240000001</v>
      </c>
      <c r="AW7" s="86">
        <f t="shared" ref="AW7:AW14" si="5">SUM(X7:AA7)</f>
        <v>1219611.405</v>
      </c>
      <c r="AX7" s="86">
        <f t="shared" ref="AX7:AX14" si="6">SUM(AB7:AE7)</f>
        <v>1717103.6270000001</v>
      </c>
      <c r="AY7" s="86">
        <f>SUM(AF7:AI7)</f>
        <v>1320299.7719999999</v>
      </c>
      <c r="AZ7" s="86">
        <f>SUM(AJ7:AM7)</f>
        <v>1268461.4510000001</v>
      </c>
      <c r="BA7" s="86">
        <f>SUM(AN6:AQ7)</f>
        <v>1560426.4100000001</v>
      </c>
      <c r="BE7" s="432"/>
      <c r="BF7" s="432"/>
    </row>
    <row r="8" spans="1:65" s="15" customFormat="1" ht="25.35" customHeight="1">
      <c r="A8" s="33" t="str">
        <f>IF('1'!A1=1,B8,C8)</f>
        <v>Продовольчі товари та сировина для їх виробництва</v>
      </c>
      <c r="B8" s="34" t="s">
        <v>1</v>
      </c>
      <c r="C8" s="82" t="s">
        <v>16</v>
      </c>
      <c r="D8" s="36">
        <v>73409</v>
      </c>
      <c r="E8" s="36">
        <v>67058</v>
      </c>
      <c r="F8" s="36">
        <v>78413</v>
      </c>
      <c r="G8" s="36">
        <v>99126</v>
      </c>
      <c r="H8" s="36">
        <v>84465</v>
      </c>
      <c r="I8" s="36">
        <v>87942</v>
      </c>
      <c r="J8" s="36">
        <v>91948</v>
      </c>
      <c r="K8" s="36">
        <v>126418</v>
      </c>
      <c r="L8" s="32">
        <v>123255</v>
      </c>
      <c r="M8" s="32">
        <v>108896</v>
      </c>
      <c r="N8" s="32">
        <v>109885.87252002831</v>
      </c>
      <c r="O8" s="32">
        <v>130117</v>
      </c>
      <c r="P8" s="32">
        <v>118411</v>
      </c>
      <c r="Q8" s="32">
        <v>109336</v>
      </c>
      <c r="R8" s="32">
        <v>117211</v>
      </c>
      <c r="S8" s="32">
        <v>162087</v>
      </c>
      <c r="T8" s="32">
        <v>145696</v>
      </c>
      <c r="U8" s="32">
        <v>127737</v>
      </c>
      <c r="V8" s="32">
        <v>138043</v>
      </c>
      <c r="W8" s="32">
        <v>157988</v>
      </c>
      <c r="X8" s="32">
        <v>141251</v>
      </c>
      <c r="Y8" s="32">
        <v>124259</v>
      </c>
      <c r="Z8" s="32">
        <v>143673</v>
      </c>
      <c r="AA8" s="32">
        <v>189661</v>
      </c>
      <c r="AB8" s="32">
        <v>144961</v>
      </c>
      <c r="AC8" s="32">
        <v>155035</v>
      </c>
      <c r="AD8" s="32">
        <v>189101</v>
      </c>
      <c r="AE8" s="32">
        <v>262744</v>
      </c>
      <c r="AF8" s="32">
        <v>182539</v>
      </c>
      <c r="AG8" s="32">
        <v>105533</v>
      </c>
      <c r="AH8" s="32">
        <v>209387</v>
      </c>
      <c r="AI8" s="32">
        <v>271263</v>
      </c>
      <c r="AJ8" s="32">
        <v>247814</v>
      </c>
      <c r="AK8" s="32">
        <v>185578</v>
      </c>
      <c r="AL8" s="32">
        <v>158687</v>
      </c>
      <c r="AM8" s="32">
        <v>212713</v>
      </c>
      <c r="AN8" s="32">
        <v>247455</v>
      </c>
      <c r="AO8" s="32">
        <v>236256</v>
      </c>
      <c r="AP8" s="32">
        <v>226301</v>
      </c>
      <c r="AQ8" s="32">
        <v>279458</v>
      </c>
      <c r="AR8" s="36">
        <f t="shared" si="0"/>
        <v>318006</v>
      </c>
      <c r="AS8" s="36">
        <f t="shared" si="1"/>
        <v>390773</v>
      </c>
      <c r="AT8" s="36">
        <f t="shared" si="2"/>
        <v>472153.87252002832</v>
      </c>
      <c r="AU8" s="36">
        <f t="shared" si="3"/>
        <v>507045</v>
      </c>
      <c r="AV8" s="32">
        <f t="shared" si="4"/>
        <v>569464</v>
      </c>
      <c r="AW8" s="32">
        <f t="shared" si="5"/>
        <v>598844</v>
      </c>
      <c r="AX8" s="32">
        <f t="shared" si="6"/>
        <v>751841</v>
      </c>
      <c r="AY8" s="32">
        <f t="shared" ref="AY8:AY14" si="7">SUM(AF8:AI8)</f>
        <v>768722</v>
      </c>
      <c r="AZ8" s="32">
        <f>SUM(AJ8:AM8)</f>
        <v>804792</v>
      </c>
      <c r="BA8" s="32">
        <f>SUM(AN8:AQ8)</f>
        <v>989470</v>
      </c>
      <c r="BE8" s="432"/>
      <c r="BF8" s="432"/>
      <c r="BH8" s="466"/>
      <c r="BI8" s="466"/>
      <c r="BJ8" s="466"/>
      <c r="BK8" s="466"/>
      <c r="BL8" s="466"/>
      <c r="BM8" s="466"/>
    </row>
    <row r="9" spans="1:65" s="15" customFormat="1" ht="22.35" customHeight="1">
      <c r="A9" s="33" t="str">
        <f>IF('1'!A1=1,B9,C9)</f>
        <v>Мінеральні продукти</v>
      </c>
      <c r="B9" s="34" t="s">
        <v>2</v>
      </c>
      <c r="C9" s="82" t="s">
        <v>17</v>
      </c>
      <c r="D9" s="36">
        <v>15413</v>
      </c>
      <c r="E9" s="36">
        <v>14710</v>
      </c>
      <c r="F9" s="36">
        <v>14810</v>
      </c>
      <c r="G9" s="36">
        <v>13184</v>
      </c>
      <c r="H9" s="36">
        <v>11729</v>
      </c>
      <c r="I9" s="36">
        <v>15947</v>
      </c>
      <c r="J9" s="36">
        <v>15312</v>
      </c>
      <c r="K9" s="36">
        <v>18120</v>
      </c>
      <c r="L9" s="36">
        <v>23671</v>
      </c>
      <c r="M9" s="36">
        <v>23998</v>
      </c>
      <c r="N9" s="36">
        <v>22620</v>
      </c>
      <c r="O9" s="36">
        <v>23275</v>
      </c>
      <c r="P9" s="36">
        <v>25825</v>
      </c>
      <c r="Q9" s="36">
        <v>24396</v>
      </c>
      <c r="R9" s="36">
        <v>26963</v>
      </c>
      <c r="S9" s="36">
        <v>28490</v>
      </c>
      <c r="T9" s="36">
        <v>27908</v>
      </c>
      <c r="U9" s="32">
        <v>32324</v>
      </c>
      <c r="V9" s="32">
        <v>32637</v>
      </c>
      <c r="W9" s="32">
        <v>21181</v>
      </c>
      <c r="X9" s="32">
        <v>28565</v>
      </c>
      <c r="Y9" s="32">
        <v>29920</v>
      </c>
      <c r="Z9" s="32">
        <v>32583</v>
      </c>
      <c r="AA9" s="32">
        <v>43341</v>
      </c>
      <c r="AB9" s="32">
        <v>53053</v>
      </c>
      <c r="AC9" s="32">
        <v>68651</v>
      </c>
      <c r="AD9" s="32">
        <v>61322</v>
      </c>
      <c r="AE9" s="32">
        <v>32288</v>
      </c>
      <c r="AF9" s="32">
        <v>42508</v>
      </c>
      <c r="AG9" s="32">
        <v>34247</v>
      </c>
      <c r="AH9" s="32">
        <v>32718</v>
      </c>
      <c r="AI9" s="32">
        <v>18980</v>
      </c>
      <c r="AJ9" s="32">
        <v>18657</v>
      </c>
      <c r="AK9" s="32">
        <v>24626</v>
      </c>
      <c r="AL9" s="32">
        <v>19520</v>
      </c>
      <c r="AM9" s="32">
        <v>19931</v>
      </c>
      <c r="AN9" s="32">
        <v>36051</v>
      </c>
      <c r="AO9" s="32">
        <v>32816</v>
      </c>
      <c r="AP9" s="32">
        <v>26727</v>
      </c>
      <c r="AQ9" s="32">
        <v>30050</v>
      </c>
      <c r="AR9" s="36">
        <f t="shared" si="0"/>
        <v>58117</v>
      </c>
      <c r="AS9" s="36">
        <f t="shared" si="1"/>
        <v>61108</v>
      </c>
      <c r="AT9" s="36">
        <f t="shared" si="2"/>
        <v>93564</v>
      </c>
      <c r="AU9" s="36">
        <f t="shared" si="3"/>
        <v>105674</v>
      </c>
      <c r="AV9" s="32">
        <f t="shared" si="4"/>
        <v>114050</v>
      </c>
      <c r="AW9" s="32">
        <f t="shared" si="5"/>
        <v>134409</v>
      </c>
      <c r="AX9" s="32">
        <f t="shared" si="6"/>
        <v>215314</v>
      </c>
      <c r="AY9" s="32">
        <f t="shared" si="7"/>
        <v>128453</v>
      </c>
      <c r="AZ9" s="32">
        <f t="shared" ref="AZ9:AZ14" si="8">SUM(AJ9:AM9)</f>
        <v>82734</v>
      </c>
      <c r="BA9" s="32">
        <f t="shared" ref="BA9:BA14" si="9">SUM(AN9:AQ9)</f>
        <v>125644</v>
      </c>
      <c r="BE9" s="432"/>
      <c r="BF9" s="432"/>
      <c r="BH9" s="466"/>
      <c r="BI9" s="466"/>
      <c r="BJ9" s="466"/>
      <c r="BK9" s="466"/>
      <c r="BL9" s="466"/>
      <c r="BM9" s="466"/>
    </row>
    <row r="10" spans="1:65" s="15" customFormat="1" ht="32.1" customHeight="1">
      <c r="A10" s="33" t="str">
        <f>IF('1'!A1=1,B10,C10)</f>
        <v>Продукція хімічної та пов'язаних з нею галузей промисловості</v>
      </c>
      <c r="B10" s="34" t="s">
        <v>3</v>
      </c>
      <c r="C10" s="82" t="s">
        <v>18</v>
      </c>
      <c r="D10" s="36">
        <v>13881</v>
      </c>
      <c r="E10" s="36">
        <v>14582</v>
      </c>
      <c r="F10" s="36">
        <v>12533</v>
      </c>
      <c r="G10" s="36">
        <v>12283</v>
      </c>
      <c r="H10" s="36">
        <v>10318</v>
      </c>
      <c r="I10" s="36">
        <v>11410</v>
      </c>
      <c r="J10" s="36">
        <v>12519</v>
      </c>
      <c r="K10" s="36">
        <v>12592</v>
      </c>
      <c r="L10" s="36">
        <v>10535</v>
      </c>
      <c r="M10" s="36">
        <v>12957</v>
      </c>
      <c r="N10" s="36">
        <v>14126</v>
      </c>
      <c r="O10" s="36">
        <v>16928</v>
      </c>
      <c r="P10" s="36">
        <v>14018</v>
      </c>
      <c r="Q10" s="36">
        <v>16800</v>
      </c>
      <c r="R10" s="36">
        <v>16491</v>
      </c>
      <c r="S10" s="36">
        <v>17381</v>
      </c>
      <c r="T10" s="36">
        <v>11425</v>
      </c>
      <c r="U10" s="36">
        <v>14740</v>
      </c>
      <c r="V10" s="36">
        <v>14541</v>
      </c>
      <c r="W10" s="36">
        <v>15080</v>
      </c>
      <c r="X10" s="36">
        <v>11831</v>
      </c>
      <c r="Y10" s="36">
        <v>14830</v>
      </c>
      <c r="Z10" s="36">
        <v>17331</v>
      </c>
      <c r="AA10" s="36">
        <v>18569</v>
      </c>
      <c r="AB10" s="36">
        <v>14741</v>
      </c>
      <c r="AC10" s="36">
        <v>21276</v>
      </c>
      <c r="AD10" s="36">
        <v>24418</v>
      </c>
      <c r="AE10" s="36">
        <v>25836</v>
      </c>
      <c r="AF10" s="36">
        <v>14407</v>
      </c>
      <c r="AG10" s="36">
        <v>11083</v>
      </c>
      <c r="AH10" s="36">
        <v>13910</v>
      </c>
      <c r="AI10" s="36">
        <v>14095</v>
      </c>
      <c r="AJ10" s="36">
        <v>12070</v>
      </c>
      <c r="AK10" s="36">
        <v>12649</v>
      </c>
      <c r="AL10" s="36">
        <v>11516</v>
      </c>
      <c r="AM10" s="36">
        <v>12250</v>
      </c>
      <c r="AN10" s="36">
        <v>12184</v>
      </c>
      <c r="AO10" s="36">
        <v>16175</v>
      </c>
      <c r="AP10" s="36">
        <v>16416</v>
      </c>
      <c r="AQ10" s="36">
        <v>16005</v>
      </c>
      <c r="AR10" s="36">
        <f t="shared" si="0"/>
        <v>53279</v>
      </c>
      <c r="AS10" s="36">
        <f t="shared" si="1"/>
        <v>46839</v>
      </c>
      <c r="AT10" s="36">
        <f t="shared" si="2"/>
        <v>54546</v>
      </c>
      <c r="AU10" s="36">
        <f t="shared" si="3"/>
        <v>64690</v>
      </c>
      <c r="AV10" s="32">
        <f t="shared" si="4"/>
        <v>55786</v>
      </c>
      <c r="AW10" s="32">
        <f t="shared" si="5"/>
        <v>62561</v>
      </c>
      <c r="AX10" s="32">
        <f t="shared" si="6"/>
        <v>86271</v>
      </c>
      <c r="AY10" s="32">
        <f t="shared" si="7"/>
        <v>53495</v>
      </c>
      <c r="AZ10" s="32">
        <f t="shared" si="8"/>
        <v>48485</v>
      </c>
      <c r="BA10" s="32">
        <f t="shared" si="9"/>
        <v>60780</v>
      </c>
      <c r="BE10" s="432"/>
      <c r="BF10" s="432"/>
      <c r="BH10" s="466"/>
      <c r="BI10" s="466"/>
      <c r="BJ10" s="466"/>
      <c r="BK10" s="466"/>
      <c r="BL10" s="466"/>
      <c r="BM10" s="466"/>
    </row>
    <row r="11" spans="1:65" s="15" customFormat="1" ht="23.7" customHeight="1">
      <c r="A11" s="33" t="str">
        <f>IF('1'!A1=1,B11,C11)</f>
        <v>Деревина та вироби з неї</v>
      </c>
      <c r="B11" s="34" t="s">
        <v>4</v>
      </c>
      <c r="C11" s="82" t="s">
        <v>19</v>
      </c>
      <c r="D11" s="36">
        <v>7797</v>
      </c>
      <c r="E11" s="36">
        <v>8389</v>
      </c>
      <c r="F11" s="36">
        <v>8880</v>
      </c>
      <c r="G11" s="36">
        <v>8734</v>
      </c>
      <c r="H11" s="36">
        <v>8745</v>
      </c>
      <c r="I11" s="36">
        <v>10122</v>
      </c>
      <c r="J11" s="36">
        <v>10249</v>
      </c>
      <c r="K11" s="36">
        <v>9530</v>
      </c>
      <c r="L11" s="36">
        <v>9155</v>
      </c>
      <c r="M11" s="36">
        <v>10945</v>
      </c>
      <c r="N11" s="36">
        <v>11995</v>
      </c>
      <c r="O11" s="36">
        <v>11625</v>
      </c>
      <c r="P11" s="36">
        <v>12894</v>
      </c>
      <c r="Q11" s="36">
        <v>13663</v>
      </c>
      <c r="R11" s="36">
        <v>14147</v>
      </c>
      <c r="S11" s="36">
        <v>12652</v>
      </c>
      <c r="T11" s="36">
        <v>12442</v>
      </c>
      <c r="U11" s="36">
        <v>12651</v>
      </c>
      <c r="V11" s="36">
        <v>11248</v>
      </c>
      <c r="W11" s="36">
        <v>9809</v>
      </c>
      <c r="X11" s="36">
        <v>10372</v>
      </c>
      <c r="Y11" s="36">
        <v>10928</v>
      </c>
      <c r="Z11" s="36">
        <v>13171</v>
      </c>
      <c r="AA11" s="36">
        <v>13104</v>
      </c>
      <c r="AB11" s="36">
        <v>14138</v>
      </c>
      <c r="AC11" s="36">
        <v>17588</v>
      </c>
      <c r="AD11" s="36">
        <v>19694</v>
      </c>
      <c r="AE11" s="36">
        <v>16416</v>
      </c>
      <c r="AF11" s="36">
        <v>15342</v>
      </c>
      <c r="AG11" s="36">
        <v>17498</v>
      </c>
      <c r="AH11" s="36">
        <v>18881</v>
      </c>
      <c r="AI11" s="36">
        <v>16161</v>
      </c>
      <c r="AJ11" s="36">
        <v>16224</v>
      </c>
      <c r="AK11" s="36">
        <v>18366</v>
      </c>
      <c r="AL11" s="36">
        <v>15921</v>
      </c>
      <c r="AM11" s="36">
        <v>12427</v>
      </c>
      <c r="AN11" s="36">
        <v>14248</v>
      </c>
      <c r="AO11" s="36">
        <v>17759</v>
      </c>
      <c r="AP11" s="36">
        <v>17930</v>
      </c>
      <c r="AQ11" s="36">
        <v>16794</v>
      </c>
      <c r="AR11" s="36">
        <f t="shared" si="0"/>
        <v>33800</v>
      </c>
      <c r="AS11" s="36">
        <f t="shared" si="1"/>
        <v>38646</v>
      </c>
      <c r="AT11" s="36">
        <f t="shared" si="2"/>
        <v>43720</v>
      </c>
      <c r="AU11" s="36">
        <f t="shared" si="3"/>
        <v>53356</v>
      </c>
      <c r="AV11" s="32">
        <f t="shared" si="4"/>
        <v>46150</v>
      </c>
      <c r="AW11" s="32">
        <f t="shared" si="5"/>
        <v>47575</v>
      </c>
      <c r="AX11" s="32">
        <f t="shared" si="6"/>
        <v>67836</v>
      </c>
      <c r="AY11" s="32">
        <f t="shared" si="7"/>
        <v>67882</v>
      </c>
      <c r="AZ11" s="32">
        <f t="shared" si="8"/>
        <v>62938</v>
      </c>
      <c r="BA11" s="32">
        <f t="shared" si="9"/>
        <v>66731</v>
      </c>
      <c r="BE11" s="432"/>
      <c r="BF11" s="432"/>
      <c r="BH11" s="466"/>
      <c r="BI11" s="466"/>
      <c r="BJ11" s="466"/>
      <c r="BK11" s="466"/>
      <c r="BL11" s="466"/>
      <c r="BM11" s="466"/>
    </row>
    <row r="12" spans="1:65" s="15" customFormat="1" ht="18.600000000000001" customHeight="1">
      <c r="A12" s="33" t="str">
        <f>IF('1'!A1=1,B12,C12)</f>
        <v>Промислові вироби</v>
      </c>
      <c r="B12" s="34" t="s">
        <v>5</v>
      </c>
      <c r="C12" s="82" t="s">
        <v>20</v>
      </c>
      <c r="D12" s="36">
        <v>2338</v>
      </c>
      <c r="E12" s="36">
        <v>2910</v>
      </c>
      <c r="F12" s="36">
        <v>3026</v>
      </c>
      <c r="G12" s="36">
        <v>2791</v>
      </c>
      <c r="H12" s="36">
        <v>2345</v>
      </c>
      <c r="I12" s="36">
        <v>3047</v>
      </c>
      <c r="J12" s="36">
        <v>3444</v>
      </c>
      <c r="K12" s="36">
        <v>3012</v>
      </c>
      <c r="L12" s="36">
        <v>3167</v>
      </c>
      <c r="M12" s="36">
        <v>3839</v>
      </c>
      <c r="N12" s="36">
        <v>4205</v>
      </c>
      <c r="O12" s="36">
        <v>4037</v>
      </c>
      <c r="P12" s="36">
        <v>3967</v>
      </c>
      <c r="Q12" s="36">
        <v>4283</v>
      </c>
      <c r="R12" s="36">
        <v>4876</v>
      </c>
      <c r="S12" s="36">
        <v>4511</v>
      </c>
      <c r="T12" s="36">
        <v>4465</v>
      </c>
      <c r="U12" s="36">
        <v>4732</v>
      </c>
      <c r="V12" s="36">
        <v>4649</v>
      </c>
      <c r="W12" s="36">
        <v>4158</v>
      </c>
      <c r="X12" s="36">
        <v>4491</v>
      </c>
      <c r="Y12" s="36">
        <v>4167</v>
      </c>
      <c r="Z12" s="36">
        <v>5527</v>
      </c>
      <c r="AA12" s="36">
        <v>5293</v>
      </c>
      <c r="AB12" s="36">
        <v>5616</v>
      </c>
      <c r="AC12" s="36">
        <v>6701</v>
      </c>
      <c r="AD12" s="36">
        <v>7012</v>
      </c>
      <c r="AE12" s="36">
        <v>6435</v>
      </c>
      <c r="AF12" s="36">
        <v>5036</v>
      </c>
      <c r="AG12" s="36">
        <v>4000</v>
      </c>
      <c r="AH12" s="36">
        <v>4470</v>
      </c>
      <c r="AI12" s="36">
        <v>4624</v>
      </c>
      <c r="AJ12" s="36">
        <v>5435</v>
      </c>
      <c r="AK12" s="36">
        <v>5125</v>
      </c>
      <c r="AL12" s="36">
        <v>5105</v>
      </c>
      <c r="AM12" s="36">
        <v>4730</v>
      </c>
      <c r="AN12" s="36">
        <v>5298</v>
      </c>
      <c r="AO12" s="36">
        <v>5919</v>
      </c>
      <c r="AP12" s="36">
        <v>6115</v>
      </c>
      <c r="AQ12" s="36">
        <v>5859</v>
      </c>
      <c r="AR12" s="36">
        <f t="shared" si="0"/>
        <v>11065</v>
      </c>
      <c r="AS12" s="36">
        <f t="shared" si="1"/>
        <v>11848</v>
      </c>
      <c r="AT12" s="36">
        <f t="shared" si="2"/>
        <v>15248</v>
      </c>
      <c r="AU12" s="36">
        <f t="shared" si="3"/>
        <v>17637</v>
      </c>
      <c r="AV12" s="32">
        <f t="shared" si="4"/>
        <v>18004</v>
      </c>
      <c r="AW12" s="32">
        <f t="shared" si="5"/>
        <v>19478</v>
      </c>
      <c r="AX12" s="32">
        <f t="shared" si="6"/>
        <v>25764</v>
      </c>
      <c r="AY12" s="32">
        <f t="shared" si="7"/>
        <v>18130</v>
      </c>
      <c r="AZ12" s="32">
        <f t="shared" si="8"/>
        <v>20395</v>
      </c>
      <c r="BA12" s="32">
        <f t="shared" si="9"/>
        <v>23191</v>
      </c>
      <c r="BE12" s="432"/>
      <c r="BF12" s="432"/>
      <c r="BH12" s="466"/>
      <c r="BI12" s="466"/>
      <c r="BJ12" s="466"/>
      <c r="BK12" s="466"/>
      <c r="BL12" s="466"/>
      <c r="BM12" s="466"/>
    </row>
    <row r="13" spans="1:65" s="15" customFormat="1" ht="29.85" customHeight="1">
      <c r="A13" s="33" t="str">
        <f>IF('1'!A1=1,B13,C13)</f>
        <v>Чорні й кольорові метали та вироби з них</v>
      </c>
      <c r="B13" s="34" t="s">
        <v>6</v>
      </c>
      <c r="C13" s="82" t="s">
        <v>21</v>
      </c>
      <c r="D13" s="36">
        <v>52798</v>
      </c>
      <c r="E13" s="36">
        <v>51729</v>
      </c>
      <c r="F13" s="36">
        <v>51915</v>
      </c>
      <c r="G13" s="36">
        <v>43330</v>
      </c>
      <c r="H13" s="36">
        <v>42838</v>
      </c>
      <c r="I13" s="36">
        <v>52276</v>
      </c>
      <c r="J13" s="36">
        <v>57592</v>
      </c>
      <c r="K13" s="36">
        <v>54379</v>
      </c>
      <c r="L13" s="36">
        <v>64214</v>
      </c>
      <c r="M13" s="36">
        <v>59690</v>
      </c>
      <c r="N13" s="36">
        <v>62217</v>
      </c>
      <c r="O13" s="36">
        <v>76988</v>
      </c>
      <c r="P13" s="36">
        <v>80333</v>
      </c>
      <c r="Q13" s="36">
        <v>83550</v>
      </c>
      <c r="R13" s="36">
        <v>74213</v>
      </c>
      <c r="S13" s="36">
        <v>71411</v>
      </c>
      <c r="T13" s="36">
        <v>74337</v>
      </c>
      <c r="U13" s="36">
        <v>72624</v>
      </c>
      <c r="V13" s="36">
        <v>61741</v>
      </c>
      <c r="W13" s="36">
        <v>51063</v>
      </c>
      <c r="X13" s="36">
        <v>57816</v>
      </c>
      <c r="Y13" s="36">
        <v>56472</v>
      </c>
      <c r="Z13" s="36">
        <v>58524</v>
      </c>
      <c r="AA13" s="36">
        <v>63720</v>
      </c>
      <c r="AB13" s="36">
        <v>84547</v>
      </c>
      <c r="AC13" s="36">
        <v>107592</v>
      </c>
      <c r="AD13" s="36">
        <v>124940</v>
      </c>
      <c r="AE13" s="36">
        <v>110781</v>
      </c>
      <c r="AF13" s="36">
        <v>76509</v>
      </c>
      <c r="AG13" s="36">
        <v>35479</v>
      </c>
      <c r="AH13" s="36">
        <v>37598</v>
      </c>
      <c r="AI13" s="36">
        <v>32694</v>
      </c>
      <c r="AJ13" s="36">
        <v>33696</v>
      </c>
      <c r="AK13" s="36">
        <v>43480</v>
      </c>
      <c r="AL13" s="36">
        <v>34612</v>
      </c>
      <c r="AM13" s="36">
        <v>30453</v>
      </c>
      <c r="AN13" s="36">
        <v>40728</v>
      </c>
      <c r="AO13" s="36">
        <v>42412</v>
      </c>
      <c r="AP13" s="36">
        <v>52551</v>
      </c>
      <c r="AQ13" s="36">
        <v>41940</v>
      </c>
      <c r="AR13" s="36">
        <f t="shared" si="0"/>
        <v>199772</v>
      </c>
      <c r="AS13" s="36">
        <f t="shared" si="1"/>
        <v>207085</v>
      </c>
      <c r="AT13" s="36">
        <f t="shared" si="2"/>
        <v>263109</v>
      </c>
      <c r="AU13" s="36">
        <f t="shared" si="3"/>
        <v>309507</v>
      </c>
      <c r="AV13" s="32">
        <f t="shared" si="4"/>
        <v>259765</v>
      </c>
      <c r="AW13" s="32">
        <f t="shared" si="5"/>
        <v>236532</v>
      </c>
      <c r="AX13" s="32">
        <f t="shared" si="6"/>
        <v>427860</v>
      </c>
      <c r="AY13" s="32">
        <f t="shared" si="7"/>
        <v>182280</v>
      </c>
      <c r="AZ13" s="32">
        <f t="shared" si="8"/>
        <v>142241</v>
      </c>
      <c r="BA13" s="32">
        <f t="shared" si="9"/>
        <v>177631</v>
      </c>
      <c r="BE13" s="432"/>
      <c r="BF13" s="432"/>
      <c r="BH13" s="466"/>
      <c r="BI13" s="466"/>
      <c r="BJ13" s="466"/>
      <c r="BK13" s="466"/>
      <c r="BL13" s="466"/>
      <c r="BM13" s="466"/>
    </row>
    <row r="14" spans="1:65" s="15" customFormat="1" ht="25.35" customHeight="1">
      <c r="A14" s="33" t="str">
        <f>IF('1'!A1=1,B14,C14)</f>
        <v>Машини, устаткування, транспортні засоби та  прилади</v>
      </c>
      <c r="B14" s="34" t="s">
        <v>7</v>
      </c>
      <c r="C14" s="82" t="s">
        <v>22</v>
      </c>
      <c r="D14" s="36">
        <v>15332</v>
      </c>
      <c r="E14" s="36">
        <v>18276</v>
      </c>
      <c r="F14" s="36">
        <v>19011</v>
      </c>
      <c r="G14" s="36">
        <v>20808</v>
      </c>
      <c r="H14" s="36">
        <v>14820</v>
      </c>
      <c r="I14" s="36">
        <v>17837</v>
      </c>
      <c r="J14" s="36">
        <v>17366</v>
      </c>
      <c r="K14" s="36">
        <v>20420</v>
      </c>
      <c r="L14" s="36">
        <v>16225</v>
      </c>
      <c r="M14" s="36">
        <v>18825</v>
      </c>
      <c r="N14" s="36">
        <v>17424</v>
      </c>
      <c r="O14" s="36">
        <v>23726</v>
      </c>
      <c r="P14" s="36">
        <v>18672</v>
      </c>
      <c r="Q14" s="36">
        <v>20219</v>
      </c>
      <c r="R14" s="36">
        <v>19188</v>
      </c>
      <c r="S14" s="36">
        <v>23567</v>
      </c>
      <c r="T14" s="36">
        <v>20836</v>
      </c>
      <c r="U14" s="36">
        <v>21970</v>
      </c>
      <c r="V14" s="36">
        <v>22171</v>
      </c>
      <c r="W14" s="36">
        <v>23178</v>
      </c>
      <c r="X14" s="36">
        <v>20685</v>
      </c>
      <c r="Y14" s="36">
        <v>20138</v>
      </c>
      <c r="Z14" s="36">
        <v>24530</v>
      </c>
      <c r="AA14" s="36">
        <v>26194</v>
      </c>
      <c r="AB14" s="36">
        <v>23617</v>
      </c>
      <c r="AC14" s="36">
        <v>25967</v>
      </c>
      <c r="AD14" s="36">
        <v>25220</v>
      </c>
      <c r="AE14" s="36">
        <v>29203</v>
      </c>
      <c r="AF14" s="36">
        <v>18348</v>
      </c>
      <c r="AG14" s="36">
        <v>16794</v>
      </c>
      <c r="AH14" s="36">
        <v>18883</v>
      </c>
      <c r="AI14" s="36">
        <v>19134</v>
      </c>
      <c r="AJ14" s="36">
        <v>19729</v>
      </c>
      <c r="AK14" s="36">
        <v>21753</v>
      </c>
      <c r="AL14" s="36">
        <v>18555</v>
      </c>
      <c r="AM14" s="36">
        <v>18617</v>
      </c>
      <c r="AN14" s="36">
        <v>17787</v>
      </c>
      <c r="AO14" s="36">
        <v>19379</v>
      </c>
      <c r="AP14" s="36">
        <v>21162</v>
      </c>
      <c r="AQ14" s="36">
        <v>23517</v>
      </c>
      <c r="AR14" s="36">
        <f t="shared" si="0"/>
        <v>73427</v>
      </c>
      <c r="AS14" s="36">
        <f t="shared" si="1"/>
        <v>70443</v>
      </c>
      <c r="AT14" s="36">
        <f t="shared" si="2"/>
        <v>76200</v>
      </c>
      <c r="AU14" s="36">
        <f t="shared" si="3"/>
        <v>81646</v>
      </c>
      <c r="AV14" s="32">
        <f t="shared" si="4"/>
        <v>88155</v>
      </c>
      <c r="AW14" s="32">
        <f t="shared" si="5"/>
        <v>91547</v>
      </c>
      <c r="AX14" s="32">
        <f t="shared" si="6"/>
        <v>104007</v>
      </c>
      <c r="AY14" s="32">
        <f t="shared" si="7"/>
        <v>73159</v>
      </c>
      <c r="AZ14" s="32">
        <f t="shared" si="8"/>
        <v>78654</v>
      </c>
      <c r="BA14" s="32">
        <f t="shared" si="9"/>
        <v>81845</v>
      </c>
      <c r="BE14" s="432"/>
      <c r="BF14" s="432"/>
      <c r="BH14" s="466"/>
      <c r="BI14" s="466"/>
      <c r="BJ14" s="466"/>
      <c r="BK14" s="466"/>
      <c r="BL14" s="466"/>
      <c r="BM14" s="466"/>
    </row>
    <row r="15" spans="1:65" s="15" customFormat="1" ht="25.05" customHeight="1">
      <c r="A15" s="33" t="str">
        <f>IF('1'!A1=1,B15,C15)</f>
        <v>Різне*</v>
      </c>
      <c r="B15" s="34" t="s">
        <v>8</v>
      </c>
      <c r="C15" s="82" t="s">
        <v>23</v>
      </c>
      <c r="D15" s="36">
        <f t="shared" ref="D15:AZ15" si="10">D7-D8-D9-D10-D11-D12-D13-D14</f>
        <v>6658.1429999999818</v>
      </c>
      <c r="E15" s="36">
        <f t="shared" si="10"/>
        <v>6234.0050000000047</v>
      </c>
      <c r="F15" s="36">
        <f t="shared" si="10"/>
        <v>7537.5950000000012</v>
      </c>
      <c r="G15" s="36">
        <f t="shared" si="10"/>
        <v>7551.5380000000005</v>
      </c>
      <c r="H15" s="36">
        <f t="shared" si="10"/>
        <v>6705.685999999987</v>
      </c>
      <c r="I15" s="36">
        <f t="shared" si="10"/>
        <v>8305.0719999999856</v>
      </c>
      <c r="J15" s="36">
        <f t="shared" si="10"/>
        <v>8018.2640000000247</v>
      </c>
      <c r="K15" s="36">
        <f t="shared" si="10"/>
        <v>9419.5979999999981</v>
      </c>
      <c r="L15" s="36">
        <f t="shared" si="10"/>
        <v>9593.939000000013</v>
      </c>
      <c r="M15" s="36">
        <f t="shared" si="10"/>
        <v>9409.6310000000231</v>
      </c>
      <c r="N15" s="36">
        <f t="shared" si="10"/>
        <v>9124.6424799716915</v>
      </c>
      <c r="O15" s="36">
        <f t="shared" si="10"/>
        <v>9586.6739999999991</v>
      </c>
      <c r="P15" s="36">
        <f t="shared" si="10"/>
        <v>10465</v>
      </c>
      <c r="Q15" s="36">
        <f t="shared" si="10"/>
        <v>9976.4139999999898</v>
      </c>
      <c r="R15" s="36">
        <f t="shared" si="10"/>
        <v>9544.945000000007</v>
      </c>
      <c r="S15" s="36">
        <f t="shared" si="10"/>
        <v>9844.4100000000326</v>
      </c>
      <c r="T15" s="36">
        <f t="shared" si="10"/>
        <v>10430.701000000001</v>
      </c>
      <c r="U15" s="36">
        <f t="shared" si="10"/>
        <v>10660.597999999998</v>
      </c>
      <c r="V15" s="36">
        <f t="shared" si="10"/>
        <v>8994.5819999999949</v>
      </c>
      <c r="W15" s="36">
        <f t="shared" si="10"/>
        <v>8591.2430000000168</v>
      </c>
      <c r="X15" s="36">
        <f t="shared" si="10"/>
        <v>7101.0709999999963</v>
      </c>
      <c r="Y15" s="36">
        <f t="shared" si="10"/>
        <v>4433.8310000000056</v>
      </c>
      <c r="Z15" s="36">
        <f t="shared" si="10"/>
        <v>8361.1929999999702</v>
      </c>
      <c r="AA15" s="36">
        <f t="shared" si="10"/>
        <v>8769.3099999999977</v>
      </c>
      <c r="AB15" s="36">
        <f t="shared" si="10"/>
        <v>8146.3209999999963</v>
      </c>
      <c r="AC15" s="36">
        <f t="shared" si="10"/>
        <v>9958.6030000000028</v>
      </c>
      <c r="AD15" s="36">
        <f t="shared" si="10"/>
        <v>9217.5080000000307</v>
      </c>
      <c r="AE15" s="36">
        <f t="shared" si="10"/>
        <v>10888.195000000007</v>
      </c>
      <c r="AF15" s="36">
        <f t="shared" si="10"/>
        <v>7694.2140000000363</v>
      </c>
      <c r="AG15" s="36">
        <f t="shared" si="10"/>
        <v>7562.1419999999925</v>
      </c>
      <c r="AH15" s="36">
        <f t="shared" si="10"/>
        <v>6232.2339999999385</v>
      </c>
      <c r="AI15" s="36">
        <f t="shared" si="10"/>
        <v>6690.1820000000298</v>
      </c>
      <c r="AJ15" s="36">
        <f t="shared" si="10"/>
        <v>6612.2789999999804</v>
      </c>
      <c r="AK15" s="36">
        <f t="shared" si="10"/>
        <v>7228.054999999993</v>
      </c>
      <c r="AL15" s="36">
        <f t="shared" si="10"/>
        <v>6947.6199999999953</v>
      </c>
      <c r="AM15" s="36">
        <f t="shared" si="10"/>
        <v>7434.4970000000321</v>
      </c>
      <c r="AN15" s="36">
        <f t="shared" si="10"/>
        <v>8088.1359999999986</v>
      </c>
      <c r="AO15" s="36">
        <f t="shared" si="10"/>
        <v>8561.3600000000442</v>
      </c>
      <c r="AP15" s="36">
        <f t="shared" si="10"/>
        <v>9261.3250000000116</v>
      </c>
      <c r="AQ15" s="36">
        <f t="shared" si="10"/>
        <v>9223.5890000000363</v>
      </c>
      <c r="AR15" s="36">
        <f t="shared" si="10"/>
        <v>27981.280999999959</v>
      </c>
      <c r="AS15" s="36">
        <f t="shared" si="10"/>
        <v>32448.619999999995</v>
      </c>
      <c r="AT15" s="36">
        <f t="shared" si="10"/>
        <v>37714.886479971698</v>
      </c>
      <c r="AU15" s="36">
        <f t="shared" si="10"/>
        <v>39830.768999999855</v>
      </c>
      <c r="AV15" s="36">
        <f t="shared" si="10"/>
        <v>38677.124000000069</v>
      </c>
      <c r="AW15" s="36">
        <f t="shared" si="10"/>
        <v>28665.405000000028</v>
      </c>
      <c r="AX15" s="36">
        <f t="shared" si="10"/>
        <v>38210.627000000095</v>
      </c>
      <c r="AY15" s="36">
        <f t="shared" si="10"/>
        <v>28178.771999999881</v>
      </c>
      <c r="AZ15" s="36">
        <f t="shared" si="10"/>
        <v>28222.451000000117</v>
      </c>
      <c r="BA15" s="36">
        <f t="shared" ref="BA15" si="11">BA7-BA8-BA9-BA10-BA11-BA12-BA13-BA14</f>
        <v>35134.410000000149</v>
      </c>
      <c r="BE15" s="432"/>
      <c r="BF15" s="432"/>
      <c r="BH15" s="466"/>
      <c r="BI15" s="466"/>
      <c r="BJ15" s="466"/>
      <c r="BK15" s="466"/>
      <c r="BL15" s="466"/>
      <c r="BM15" s="466"/>
    </row>
    <row r="16" spans="1:65" s="15" customFormat="1" ht="11.1" customHeight="1">
      <c r="A16" s="37"/>
      <c r="B16" s="38"/>
      <c r="C16" s="38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35"/>
      <c r="AT16" s="35"/>
      <c r="AU16" s="35"/>
      <c r="AV16" s="35"/>
      <c r="AW16" s="35"/>
      <c r="AX16" s="35"/>
      <c r="AY16" s="35"/>
      <c r="AZ16" s="35"/>
      <c r="BA16" s="35"/>
    </row>
    <row r="17" spans="1:58" s="15" customFormat="1" ht="21" customHeight="1">
      <c r="A17" s="39" t="str">
        <f>IF('1'!A1=1,B17,C17)</f>
        <v>Структура, %</v>
      </c>
      <c r="B17" s="40" t="s">
        <v>9</v>
      </c>
      <c r="C17" s="87" t="s">
        <v>24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0"/>
      <c r="AT17" s="30"/>
      <c r="AU17" s="30"/>
      <c r="AV17" s="30"/>
      <c r="AW17" s="30"/>
      <c r="AX17" s="30"/>
      <c r="AY17" s="30"/>
      <c r="AZ17" s="30"/>
      <c r="BA17" s="30"/>
    </row>
    <row r="18" spans="1:58" s="15" customFormat="1" ht="23.1" customHeight="1">
      <c r="A18" s="41" t="str">
        <f>IF('1'!A1=1,B18,C18)</f>
        <v>УСЬОГО</v>
      </c>
      <c r="B18" s="42" t="s">
        <v>10</v>
      </c>
      <c r="C18" s="88" t="s">
        <v>25</v>
      </c>
      <c r="D18" s="43">
        <f t="shared" ref="D18:AZ18" si="12">D19+D20+D21+D22+D23+D24+D25+D26</f>
        <v>100.00000000000001</v>
      </c>
      <c r="E18" s="43">
        <f t="shared" si="12"/>
        <v>100</v>
      </c>
      <c r="F18" s="43">
        <f t="shared" si="12"/>
        <v>100</v>
      </c>
      <c r="G18" s="43">
        <f t="shared" si="12"/>
        <v>100</v>
      </c>
      <c r="H18" s="43">
        <f t="shared" si="12"/>
        <v>99.999999999999986</v>
      </c>
      <c r="I18" s="43">
        <f t="shared" si="12"/>
        <v>99.999999999999986</v>
      </c>
      <c r="J18" s="43">
        <f t="shared" si="12"/>
        <v>100</v>
      </c>
      <c r="K18" s="43">
        <f t="shared" si="12"/>
        <v>99.999999999999986</v>
      </c>
      <c r="L18" s="43">
        <f t="shared" si="12"/>
        <v>100</v>
      </c>
      <c r="M18" s="43">
        <f t="shared" si="12"/>
        <v>100.00000000000001</v>
      </c>
      <c r="N18" s="43">
        <f t="shared" si="12"/>
        <v>99.999999999999972</v>
      </c>
      <c r="O18" s="43">
        <f t="shared" si="12"/>
        <v>100</v>
      </c>
      <c r="P18" s="43">
        <f t="shared" si="12"/>
        <v>99.999999999999986</v>
      </c>
      <c r="Q18" s="43">
        <f t="shared" si="12"/>
        <v>99.999999999999986</v>
      </c>
      <c r="R18" s="43">
        <f t="shared" si="12"/>
        <v>99.999999999999986</v>
      </c>
      <c r="S18" s="43">
        <f t="shared" si="12"/>
        <v>100.00000000000001</v>
      </c>
      <c r="T18" s="43">
        <f t="shared" si="12"/>
        <v>100.00000000000001</v>
      </c>
      <c r="U18" s="43">
        <f t="shared" si="12"/>
        <v>100</v>
      </c>
      <c r="V18" s="43">
        <f t="shared" si="12"/>
        <v>100</v>
      </c>
      <c r="W18" s="43">
        <f t="shared" si="12"/>
        <v>100</v>
      </c>
      <c r="X18" s="43">
        <f t="shared" si="12"/>
        <v>100</v>
      </c>
      <c r="Y18" s="43">
        <f>Y19+Y20+Y21+Y22+Y23+Y24+Y25+Y26</f>
        <v>100</v>
      </c>
      <c r="Z18" s="43">
        <f>Z19+Z20+Z21+Z22+Z23+Z24+Z25+Z26</f>
        <v>100</v>
      </c>
      <c r="AA18" s="43">
        <f>AA19+AA20+AA21+AA22+AA23+AA24+AA25+AA26</f>
        <v>100.00000000000001</v>
      </c>
      <c r="AB18" s="43">
        <f t="shared" ref="AB18:AQ18" si="13">AB19+AB20+AB21+AB22+AB23+AB24+AB25+AB26</f>
        <v>100</v>
      </c>
      <c r="AC18" s="43">
        <f t="shared" si="13"/>
        <v>99.999999999999986</v>
      </c>
      <c r="AD18" s="43">
        <f t="shared" si="13"/>
        <v>100</v>
      </c>
      <c r="AE18" s="43">
        <f t="shared" si="13"/>
        <v>100.00000000000001</v>
      </c>
      <c r="AF18" s="43">
        <f t="shared" si="13"/>
        <v>100.00000000000001</v>
      </c>
      <c r="AG18" s="43">
        <f t="shared" si="13"/>
        <v>100</v>
      </c>
      <c r="AH18" s="43">
        <f t="shared" si="13"/>
        <v>99.999999999999986</v>
      </c>
      <c r="AI18" s="43">
        <f t="shared" si="13"/>
        <v>100</v>
      </c>
      <c r="AJ18" s="43">
        <f t="shared" si="13"/>
        <v>100.00000000000001</v>
      </c>
      <c r="AK18" s="43">
        <f t="shared" si="13"/>
        <v>100</v>
      </c>
      <c r="AL18" s="43">
        <f t="shared" si="13"/>
        <v>100</v>
      </c>
      <c r="AM18" s="43">
        <f t="shared" si="13"/>
        <v>99.999999999999986</v>
      </c>
      <c r="AN18" s="43">
        <f t="shared" si="13"/>
        <v>100</v>
      </c>
      <c r="AO18" s="43">
        <f t="shared" si="13"/>
        <v>100</v>
      </c>
      <c r="AP18" s="43">
        <f t="shared" si="13"/>
        <v>100.00000000000001</v>
      </c>
      <c r="AQ18" s="43">
        <f t="shared" si="13"/>
        <v>100.00000000000001</v>
      </c>
      <c r="AR18" s="43">
        <f t="shared" si="12"/>
        <v>99.999999999999986</v>
      </c>
      <c r="AS18" s="43">
        <f t="shared" si="12"/>
        <v>100.00000000000001</v>
      </c>
      <c r="AT18" s="43">
        <f t="shared" si="12"/>
        <v>100</v>
      </c>
      <c r="AU18" s="43">
        <f t="shared" si="12"/>
        <v>100</v>
      </c>
      <c r="AV18" s="43">
        <f t="shared" si="12"/>
        <v>100</v>
      </c>
      <c r="AW18" s="43">
        <f t="shared" si="12"/>
        <v>100.00000000000001</v>
      </c>
      <c r="AX18" s="43">
        <f t="shared" si="12"/>
        <v>100.00000000000001</v>
      </c>
      <c r="AY18" s="43">
        <f t="shared" si="12"/>
        <v>99.999999999999986</v>
      </c>
      <c r="AZ18" s="43">
        <f t="shared" si="12"/>
        <v>100.00000000000001</v>
      </c>
      <c r="BA18" s="43">
        <f t="shared" ref="BA18" si="14">BA19+BA20+BA21+BA22+BA23+BA24+BA25+BA26</f>
        <v>99.999999999999986</v>
      </c>
      <c r="BE18" s="434"/>
      <c r="BF18" s="434"/>
    </row>
    <row r="19" spans="1:58" s="15" customFormat="1" ht="25.35" customHeight="1">
      <c r="A19" s="44" t="str">
        <f>IF('1'!A1=1,B19,C19)</f>
        <v>Продовольчі товари та сировина для їх виробництва</v>
      </c>
      <c r="B19" s="45" t="s">
        <v>1</v>
      </c>
      <c r="C19" s="89" t="s">
        <v>16</v>
      </c>
      <c r="D19" s="43">
        <f t="shared" ref="D19:AZ19" si="15">D8/D7*100</f>
        <v>39.125144729964425</v>
      </c>
      <c r="E19" s="43">
        <f t="shared" si="15"/>
        <v>36.466761385550953</v>
      </c>
      <c r="F19" s="43">
        <f t="shared" si="15"/>
        <v>39.981013186983574</v>
      </c>
      <c r="G19" s="43">
        <f t="shared" si="15"/>
        <v>47.700868290927929</v>
      </c>
      <c r="H19" s="43">
        <f t="shared" si="15"/>
        <v>46.418092255041977</v>
      </c>
      <c r="I19" s="43">
        <f t="shared" si="15"/>
        <v>42.507453087513788</v>
      </c>
      <c r="J19" s="43">
        <f t="shared" si="15"/>
        <v>42.480359186433567</v>
      </c>
      <c r="K19" s="43">
        <f t="shared" si="15"/>
        <v>49.792312514069543</v>
      </c>
      <c r="L19" s="43">
        <f t="shared" si="15"/>
        <v>47.43935282584799</v>
      </c>
      <c r="M19" s="43">
        <f t="shared" si="15"/>
        <v>43.810814958926294</v>
      </c>
      <c r="N19" s="43">
        <f t="shared" si="15"/>
        <v>43.675261466723271</v>
      </c>
      <c r="O19" s="43">
        <f t="shared" si="15"/>
        <v>43.916506572368789</v>
      </c>
      <c r="P19" s="43">
        <f t="shared" si="15"/>
        <v>41.608306832756469</v>
      </c>
      <c r="Q19" s="43">
        <f t="shared" si="15"/>
        <v>38.740938765626296</v>
      </c>
      <c r="R19" s="43">
        <f t="shared" si="15"/>
        <v>41.470956363716326</v>
      </c>
      <c r="S19" s="43">
        <f t="shared" si="15"/>
        <v>49.125697039986335</v>
      </c>
      <c r="T19" s="43">
        <f>T8/$T$7*100</f>
        <v>47.374696511134346</v>
      </c>
      <c r="U19" s="43">
        <f>U8/U7*100</f>
        <v>42.945670420353451</v>
      </c>
      <c r="V19" s="43">
        <f t="shared" ref="V19:W19" si="16">V8/V7*100</f>
        <v>46.949475809475004</v>
      </c>
      <c r="W19" s="43">
        <f t="shared" si="16"/>
        <v>54.282409806541935</v>
      </c>
      <c r="X19" s="43">
        <f>X8/X7*100</f>
        <v>50.069108882618494</v>
      </c>
      <c r="Y19" s="43">
        <f>Y8/Y7*100</f>
        <v>46.864045438863123</v>
      </c>
      <c r="Z19" s="43">
        <f>Z8/Z7*100</f>
        <v>47.307510272145272</v>
      </c>
      <c r="AA19" s="43">
        <f>AA8/AA7*100</f>
        <v>51.447260556323535</v>
      </c>
      <c r="AB19" s="43">
        <f t="shared" ref="AB19:AQ19" si="17">AB8/AB7*100</f>
        <v>41.55761773299249</v>
      </c>
      <c r="AC19" s="43">
        <f t="shared" si="17"/>
        <v>37.559785040142692</v>
      </c>
      <c r="AD19" s="43">
        <f t="shared" si="17"/>
        <v>41.026458068053081</v>
      </c>
      <c r="AE19" s="43">
        <f t="shared" si="17"/>
        <v>53.123468969155432</v>
      </c>
      <c r="AF19" s="43">
        <f t="shared" si="17"/>
        <v>50.371814407496252</v>
      </c>
      <c r="AG19" s="43">
        <f t="shared" si="17"/>
        <v>45.449936889993637</v>
      </c>
      <c r="AH19" s="43">
        <f t="shared" si="17"/>
        <v>61.210087952898085</v>
      </c>
      <c r="AI19" s="43">
        <f t="shared" si="17"/>
        <v>70.707476863106933</v>
      </c>
      <c r="AJ19" s="43">
        <f t="shared" si="17"/>
        <v>68.791880920242022</v>
      </c>
      <c r="AK19" s="43">
        <f t="shared" si="17"/>
        <v>58.210494811633396</v>
      </c>
      <c r="AL19" s="43">
        <f t="shared" si="17"/>
        <v>58.585571587649909</v>
      </c>
      <c r="AM19" s="43">
        <f t="shared" si="17"/>
        <v>66.774236201612297</v>
      </c>
      <c r="AN19" s="43">
        <f>AN8/AN7*100</f>
        <v>64.806086299126761</v>
      </c>
      <c r="AO19" s="43">
        <f t="shared" si="17"/>
        <v>62.2910895604209</v>
      </c>
      <c r="AP19" s="43">
        <f t="shared" si="17"/>
        <v>60.112362870938355</v>
      </c>
      <c r="AQ19" s="43">
        <f t="shared" si="17"/>
        <v>66.08969003649689</v>
      </c>
      <c r="AR19" s="43">
        <f t="shared" si="15"/>
        <v>41.009364245871929</v>
      </c>
      <c r="AS19" s="43">
        <f t="shared" si="15"/>
        <v>45.481525391885683</v>
      </c>
      <c r="AT19" s="43">
        <f t="shared" si="15"/>
        <v>44.700714623041243</v>
      </c>
      <c r="AU19" s="43">
        <f t="shared" si="15"/>
        <v>42.992294237187807</v>
      </c>
      <c r="AV19" s="43">
        <f t="shared" si="15"/>
        <v>47.852061858142484</v>
      </c>
      <c r="AW19" s="43">
        <f>AW8/AW7*100</f>
        <v>49.101213513168155</v>
      </c>
      <c r="AX19" s="43">
        <f t="shared" si="15"/>
        <v>43.78541796650692</v>
      </c>
      <c r="AY19" s="43">
        <f t="shared" si="15"/>
        <v>58.223292641756217</v>
      </c>
      <c r="AZ19" s="43">
        <f t="shared" si="15"/>
        <v>63.446311227316912</v>
      </c>
      <c r="BA19" s="43">
        <f t="shared" ref="BA19" si="18">BA8/BA7*100</f>
        <v>63.410231566126839</v>
      </c>
      <c r="BE19" s="434"/>
      <c r="BF19" s="434"/>
    </row>
    <row r="20" spans="1:58" s="15" customFormat="1" ht="25.35" customHeight="1">
      <c r="A20" s="44" t="str">
        <f>IF('1'!A1=1,B20,C20)</f>
        <v>Мінеральні продукти</v>
      </c>
      <c r="B20" s="45" t="s">
        <v>2</v>
      </c>
      <c r="C20" s="89" t="s">
        <v>17</v>
      </c>
      <c r="D20" s="43">
        <f t="shared" ref="D20:AZ20" si="19">D9/D7*100</f>
        <v>8.2147400962135659</v>
      </c>
      <c r="E20" s="43">
        <f t="shared" si="19"/>
        <v>7.9994342208454539</v>
      </c>
      <c r="F20" s="43">
        <f t="shared" si="19"/>
        <v>7.5512836557615035</v>
      </c>
      <c r="G20" s="43">
        <f>G9/G7*100</f>
        <v>6.3443319366018383</v>
      </c>
      <c r="H20" s="43">
        <f t="shared" si="19"/>
        <v>6.4457207607812386</v>
      </c>
      <c r="I20" s="43">
        <f t="shared" si="19"/>
        <v>7.70810709770738</v>
      </c>
      <c r="J20" s="43">
        <f t="shared" si="19"/>
        <v>7.0742078116182068</v>
      </c>
      <c r="K20" s="43">
        <f t="shared" si="19"/>
        <v>7.1369322624542404</v>
      </c>
      <c r="L20" s="43">
        <f t="shared" si="19"/>
        <v>9.1106804652196498</v>
      </c>
      <c r="M20" s="43">
        <f t="shared" si="19"/>
        <v>9.6548260485629704</v>
      </c>
      <c r="N20" s="43">
        <f t="shared" si="19"/>
        <v>8.9905498470443952</v>
      </c>
      <c r="O20" s="43">
        <f t="shared" si="19"/>
        <v>7.8556736665607394</v>
      </c>
      <c r="P20" s="43">
        <f t="shared" si="19"/>
        <v>9.0746174253737912</v>
      </c>
      <c r="Q20" s="43">
        <f t="shared" si="19"/>
        <v>8.644215465411385</v>
      </c>
      <c r="R20" s="43">
        <f t="shared" si="19"/>
        <v>9.5399015146605972</v>
      </c>
      <c r="S20" s="43">
        <f t="shared" si="19"/>
        <v>8.6348140731163543</v>
      </c>
      <c r="T20" s="43">
        <f t="shared" ref="T20:T26" si="20">T9/$T$7*100</f>
        <v>9.0746007456123525</v>
      </c>
      <c r="U20" s="43">
        <f t="shared" ref="U20:U26" si="21">U9/$U$7*100</f>
        <v>10.867453053285303</v>
      </c>
      <c r="V20" s="43">
        <f>V9/$V$7*100</f>
        <v>11.100092304527109</v>
      </c>
      <c r="W20" s="43">
        <f>W9/$W$7*100</f>
        <v>7.2774876706608387</v>
      </c>
      <c r="X20" s="43">
        <f>X9/$X$7*100</f>
        <v>10.125408635917603</v>
      </c>
      <c r="Y20" s="43">
        <f>Y9/$Y$7*100</f>
        <v>11.284271075179944</v>
      </c>
      <c r="Z20" s="43">
        <f>Z9/$Z$7*100</f>
        <v>10.72867280002025</v>
      </c>
      <c r="AA20" s="43">
        <f>AA9/$AA$7*100</f>
        <v>11.756638000282706</v>
      </c>
      <c r="AB20" s="43">
        <f>AB9/$AB$7*100</f>
        <v>15.209306596867092</v>
      </c>
      <c r="AC20" s="43">
        <f>AC9/$AC$7*100</f>
        <v>16.631836700040871</v>
      </c>
      <c r="AD20" s="43">
        <f>AD9/AD7*100</f>
        <v>13.304130922888568</v>
      </c>
      <c r="AE20" s="43">
        <f t="shared" ref="AE20:AQ20" si="22">AE9/AE7*100</f>
        <v>6.5282197350884905</v>
      </c>
      <c r="AF20" s="43">
        <f t="shared" si="22"/>
        <v>11.730123901379161</v>
      </c>
      <c r="AG20" s="43">
        <f t="shared" si="22"/>
        <v>14.749168399188994</v>
      </c>
      <c r="AH20" s="43">
        <f t="shared" si="22"/>
        <v>9.5644507903686442</v>
      </c>
      <c r="AI20" s="43">
        <f t="shared" si="22"/>
        <v>4.9473312278555115</v>
      </c>
      <c r="AJ20" s="43">
        <f t="shared" si="22"/>
        <v>5.1790864209808785</v>
      </c>
      <c r="AK20" s="43">
        <f t="shared" si="22"/>
        <v>7.7244697390384847</v>
      </c>
      <c r="AL20" s="43">
        <f t="shared" si="22"/>
        <v>7.2065787203168892</v>
      </c>
      <c r="AM20" s="43">
        <f t="shared" si="22"/>
        <v>6.2566806059541955</v>
      </c>
      <c r="AN20" s="43">
        <f t="shared" si="22"/>
        <v>9.4414104268243459</v>
      </c>
      <c r="AO20" s="43">
        <f t="shared" si="22"/>
        <v>8.6522433081689858</v>
      </c>
      <c r="AP20" s="43">
        <f t="shared" si="22"/>
        <v>7.0994963453611311</v>
      </c>
      <c r="AQ20" s="43">
        <f t="shared" si="22"/>
        <v>7.1065962885182454</v>
      </c>
      <c r="AR20" s="43">
        <f t="shared" si="19"/>
        <v>7.4946423082499658</v>
      </c>
      <c r="AS20" s="43">
        <f t="shared" si="19"/>
        <v>7.1122750385706022</v>
      </c>
      <c r="AT20" s="43">
        <f t="shared" si="19"/>
        <v>8.8580818805268162</v>
      </c>
      <c r="AU20" s="43">
        <f t="shared" si="19"/>
        <v>8.9600877658207541</v>
      </c>
      <c r="AV20" s="43">
        <f t="shared" si="19"/>
        <v>9.5836218881635205</v>
      </c>
      <c r="AW20" s="43">
        <f t="shared" si="19"/>
        <v>11.020641447674883</v>
      </c>
      <c r="AX20" s="43">
        <f t="shared" si="19"/>
        <v>12.539371335216451</v>
      </c>
      <c r="AY20" s="43">
        <f t="shared" si="19"/>
        <v>9.7290784050820847</v>
      </c>
      <c r="AZ20" s="43">
        <f t="shared" si="19"/>
        <v>6.5223897765892769</v>
      </c>
      <c r="BA20" s="43">
        <f t="shared" ref="BA20" si="23">BA9/BA7*100</f>
        <v>8.0519016593675818</v>
      </c>
      <c r="BE20" s="434"/>
      <c r="BF20" s="434"/>
    </row>
    <row r="21" spans="1:58" s="15" customFormat="1" ht="25.35" customHeight="1">
      <c r="A21" s="44" t="str">
        <f>IF('1'!A1=1,B21,C21)</f>
        <v>Продукція хімічної та пов'язаних з нею галузей промисловості</v>
      </c>
      <c r="B21" s="45" t="s">
        <v>3</v>
      </c>
      <c r="C21" s="89" t="s">
        <v>18</v>
      </c>
      <c r="D21" s="43">
        <f t="shared" ref="D21:S21" si="24">D10/D7*100</f>
        <v>7.3982227519328161</v>
      </c>
      <c r="E21" s="43">
        <f t="shared" si="24"/>
        <v>7.9298266355111089</v>
      </c>
      <c r="F21" s="43">
        <f t="shared" si="24"/>
        <v>6.3902929140890556</v>
      </c>
      <c r="G21" s="43">
        <f t="shared" si="24"/>
        <v>5.9107576742476011</v>
      </c>
      <c r="H21" s="43">
        <f t="shared" si="24"/>
        <v>5.6702998388388455</v>
      </c>
      <c r="I21" s="43">
        <f t="shared" si="24"/>
        <v>5.5151126848210454</v>
      </c>
      <c r="J21" s="43">
        <f t="shared" si="24"/>
        <v>5.783830171998976</v>
      </c>
      <c r="K21" s="43">
        <f t="shared" si="24"/>
        <v>4.9596165037982223</v>
      </c>
      <c r="L21" s="43">
        <f t="shared" si="24"/>
        <v>4.0547935744619572</v>
      </c>
      <c r="M21" s="43">
        <f t="shared" si="24"/>
        <v>5.2128336157692479</v>
      </c>
      <c r="N21" s="43">
        <f t="shared" si="24"/>
        <v>5.6145228620401912</v>
      </c>
      <c r="O21" s="43">
        <f t="shared" si="24"/>
        <v>5.7134626778749809</v>
      </c>
      <c r="P21" s="43">
        <f t="shared" si="24"/>
        <v>4.9257691023771457</v>
      </c>
      <c r="Q21" s="43">
        <f t="shared" si="24"/>
        <v>5.9527307681140877</v>
      </c>
      <c r="R21" s="43">
        <f t="shared" si="24"/>
        <v>5.8347556235681459</v>
      </c>
      <c r="S21" s="43">
        <f t="shared" si="24"/>
        <v>5.2678730573827792</v>
      </c>
      <c r="T21" s="43">
        <f t="shared" si="20"/>
        <v>3.7149675189415627</v>
      </c>
      <c r="U21" s="43">
        <f t="shared" si="21"/>
        <v>4.9556446604821609</v>
      </c>
      <c r="V21" s="43">
        <f t="shared" ref="V21:V26" si="25">V10/$V$7*100</f>
        <v>4.9455048625832241</v>
      </c>
      <c r="W21" s="43">
        <f t="shared" ref="W21:W26" si="26">W10/$W$7*100</f>
        <v>5.1812716148229754</v>
      </c>
      <c r="X21" s="43">
        <f t="shared" ref="X21:X26" si="27">X10/$X$7*100</f>
        <v>4.193723422774065</v>
      </c>
      <c r="Y21" s="43">
        <f t="shared" ref="Y21:Y26" si="28">Y10/$Y$7*100</f>
        <v>5.5931062849237492</v>
      </c>
      <c r="Z21" s="43">
        <f t="shared" ref="Z21:Z26" si="29">Z10/$Z$7*100</f>
        <v>5.7066147468664932</v>
      </c>
      <c r="AA21" s="43">
        <f t="shared" ref="AA21:AA26" si="30">AA10/$AA$7*100</f>
        <v>5.0370090913280627</v>
      </c>
      <c r="AB21" s="43">
        <f t="shared" ref="AB21:AB26" si="31">AB10/$AB$7*100</f>
        <v>4.2259700402318021</v>
      </c>
      <c r="AC21" s="43">
        <f t="shared" ref="AC21:AC26" si="32">AC10/$AC$7*100</f>
        <v>5.1544618087146521</v>
      </c>
      <c r="AD21" s="43">
        <f>AD10/AD7*100</f>
        <v>5.2976137254997075</v>
      </c>
      <c r="AE21" s="43">
        <f t="shared" ref="AE21:AQ21" si="33">AE10/AE7*100</f>
        <v>5.2237080362904562</v>
      </c>
      <c r="AF21" s="43">
        <f t="shared" si="33"/>
        <v>3.9756256480467109</v>
      </c>
      <c r="AG21" s="43">
        <f t="shared" si="33"/>
        <v>4.7731197876664115</v>
      </c>
      <c r="AH21" s="43">
        <f t="shared" si="33"/>
        <v>4.0663093860880206</v>
      </c>
      <c r="AI21" s="43">
        <f t="shared" si="33"/>
        <v>3.6740059882309501</v>
      </c>
      <c r="AJ21" s="43">
        <f t="shared" si="33"/>
        <v>3.3505693895716995</v>
      </c>
      <c r="AK21" s="43">
        <f t="shared" si="33"/>
        <v>3.967628430483952</v>
      </c>
      <c r="AL21" s="43">
        <f t="shared" si="33"/>
        <v>4.251586093400066</v>
      </c>
      <c r="AM21" s="43">
        <f t="shared" si="33"/>
        <v>3.8454837902232151</v>
      </c>
      <c r="AN21" s="43">
        <f t="shared" si="33"/>
        <v>3.1908725039646013</v>
      </c>
      <c r="AO21" s="43">
        <f t="shared" si="33"/>
        <v>4.2646890391770285</v>
      </c>
      <c r="AP21" s="43">
        <f t="shared" si="33"/>
        <v>4.3605841286133247</v>
      </c>
      <c r="AQ21" s="43">
        <f t="shared" si="33"/>
        <v>3.7850606854487356</v>
      </c>
      <c r="AR21" s="43">
        <f t="shared" ref="AR21:AZ21" si="34">AR10/AR7*100</f>
        <v>6.8707443182072367</v>
      </c>
      <c r="AS21" s="43">
        <f t="shared" si="34"/>
        <v>5.4515259954769988</v>
      </c>
      <c r="AT21" s="43">
        <f t="shared" si="34"/>
        <v>5.1640901869866154</v>
      </c>
      <c r="AU21" s="43">
        <f t="shared" si="34"/>
        <v>5.4850585533900915</v>
      </c>
      <c r="AV21" s="43">
        <f t="shared" si="34"/>
        <v>4.6876977698648847</v>
      </c>
      <c r="AW21" s="43">
        <f t="shared" si="34"/>
        <v>5.1295846975127288</v>
      </c>
      <c r="AX21" s="43">
        <f t="shared" si="34"/>
        <v>5.0242162816187443</v>
      </c>
      <c r="AY21" s="43">
        <f t="shared" si="34"/>
        <v>4.0517313669580792</v>
      </c>
      <c r="AZ21" s="43">
        <f t="shared" si="34"/>
        <v>3.8223471404492839</v>
      </c>
      <c r="BA21" s="43">
        <f t="shared" ref="BA21" si="35">BA10/BA7*100</f>
        <v>3.895089163480641</v>
      </c>
      <c r="BE21" s="434"/>
      <c r="BF21" s="434"/>
    </row>
    <row r="22" spans="1:58" s="15" customFormat="1" ht="25.35" customHeight="1">
      <c r="A22" s="44" t="str">
        <f>IF('1'!A1=1,B22,C22)</f>
        <v>Деревина та вироби з неї</v>
      </c>
      <c r="B22" s="45" t="s">
        <v>4</v>
      </c>
      <c r="C22" s="89" t="s">
        <v>19</v>
      </c>
      <c r="D22" s="43">
        <f t="shared" ref="D22:AZ22" si="36">D11/D7*100</f>
        <v>4.1556042645933413</v>
      </c>
      <c r="E22" s="43">
        <f t="shared" si="36"/>
        <v>4.5620158857017348</v>
      </c>
      <c r="F22" s="43">
        <f t="shared" si="36"/>
        <v>4.5277109293154725</v>
      </c>
      <c r="G22" s="43">
        <f t="shared" si="36"/>
        <v>4.2029274221996706</v>
      </c>
      <c r="H22" s="43">
        <f t="shared" si="36"/>
        <v>4.8058511427258876</v>
      </c>
      <c r="I22" s="43">
        <f t="shared" si="36"/>
        <v>4.8925478173320434</v>
      </c>
      <c r="J22" s="43">
        <f t="shared" si="36"/>
        <v>4.7350807119432474</v>
      </c>
      <c r="K22" s="43">
        <f>K11/K7*100</f>
        <v>3.7535852351649508</v>
      </c>
      <c r="L22" s="43">
        <f>L11/L7*100</f>
        <v>3.523648331675294</v>
      </c>
      <c r="M22" s="43">
        <f t="shared" si="36"/>
        <v>4.4033699100559094</v>
      </c>
      <c r="N22" s="43">
        <f t="shared" si="36"/>
        <v>4.7675351642483434</v>
      </c>
      <c r="O22" s="43">
        <f t="shared" si="36"/>
        <v>3.9236178893133653</v>
      </c>
      <c r="P22" s="43">
        <f t="shared" si="36"/>
        <v>4.5308080186938877</v>
      </c>
      <c r="Q22" s="43">
        <f t="shared" si="36"/>
        <v>4.841200028853736</v>
      </c>
      <c r="R22" s="43">
        <f t="shared" si="36"/>
        <v>5.0054143354932119</v>
      </c>
      <c r="S22" s="43">
        <f t="shared" si="36"/>
        <v>3.8345969692196604</v>
      </c>
      <c r="T22" s="43">
        <f t="shared" si="20"/>
        <v>4.0456565313497528</v>
      </c>
      <c r="U22" s="43">
        <f t="shared" si="21"/>
        <v>4.2533148303771924</v>
      </c>
      <c r="V22" s="43">
        <f t="shared" si="25"/>
        <v>3.8255304789447844</v>
      </c>
      <c r="W22" s="43">
        <f t="shared" si="26"/>
        <v>3.3702316491908864</v>
      </c>
      <c r="X22" s="43">
        <f t="shared" si="27"/>
        <v>3.676553067450985</v>
      </c>
      <c r="Y22" s="43">
        <f t="shared" si="28"/>
        <v>4.121474408742194</v>
      </c>
      <c r="Z22" s="43">
        <f t="shared" si="29"/>
        <v>4.3368428152431244</v>
      </c>
      <c r="AA22" s="43">
        <f t="shared" si="30"/>
        <v>3.5545784443299553</v>
      </c>
      <c r="AB22" s="43">
        <f t="shared" si="31"/>
        <v>4.0531011755509949</v>
      </c>
      <c r="AC22" s="43">
        <f t="shared" si="32"/>
        <v>4.2609829992326231</v>
      </c>
      <c r="AD22" s="43">
        <f>AD11/AD7*100</f>
        <v>4.2727170411168496</v>
      </c>
      <c r="AE22" s="43">
        <f t="shared" ref="AE22:AQ22" si="37">AE11/AE7*100</f>
        <v>3.3191047810707586</v>
      </c>
      <c r="AF22" s="43">
        <f t="shared" si="37"/>
        <v>4.2336398065060479</v>
      </c>
      <c r="AG22" s="43">
        <f t="shared" si="37"/>
        <v>7.5358702557598907</v>
      </c>
      <c r="AH22" s="43">
        <f t="shared" si="37"/>
        <v>5.5194814894843933</v>
      </c>
      <c r="AI22" s="43">
        <f t="shared" si="37"/>
        <v>4.2125300302093214</v>
      </c>
      <c r="AJ22" s="43">
        <f t="shared" si="37"/>
        <v>4.5036982416247939</v>
      </c>
      <c r="AK22" s="43">
        <f t="shared" si="37"/>
        <v>5.760887323445985</v>
      </c>
      <c r="AL22" s="43">
        <f t="shared" si="37"/>
        <v>5.877865768758463</v>
      </c>
      <c r="AM22" s="43">
        <f t="shared" si="37"/>
        <v>3.901047107028889</v>
      </c>
      <c r="AN22" s="43">
        <f t="shared" si="37"/>
        <v>3.7314142676040412</v>
      </c>
      <c r="AO22" s="43">
        <f t="shared" si="37"/>
        <v>4.6823253568312113</v>
      </c>
      <c r="AP22" s="43">
        <f t="shared" si="37"/>
        <v>4.7627481375509815</v>
      </c>
      <c r="AQ22" s="43">
        <f t="shared" si="37"/>
        <v>3.9716531803452715</v>
      </c>
      <c r="AR22" s="43">
        <f t="shared" si="36"/>
        <v>4.3587747134031156</v>
      </c>
      <c r="AS22" s="43">
        <f t="shared" si="36"/>
        <v>4.4979541326929295</v>
      </c>
      <c r="AT22" s="43">
        <f t="shared" si="36"/>
        <v>4.1391490297190412</v>
      </c>
      <c r="AU22" s="43">
        <f t="shared" si="36"/>
        <v>4.5240498403877218</v>
      </c>
      <c r="AV22" s="43">
        <f t="shared" si="36"/>
        <v>3.8779846570692369</v>
      </c>
      <c r="AW22" s="43">
        <f t="shared" si="36"/>
        <v>3.9008326590714355</v>
      </c>
      <c r="AX22" s="43">
        <f t="shared" si="36"/>
        <v>3.9506060632181055</v>
      </c>
      <c r="AY22" s="43">
        <f t="shared" si="36"/>
        <v>5.1414081437863048</v>
      </c>
      <c r="AZ22" s="43">
        <f t="shared" si="36"/>
        <v>4.9617589837186147</v>
      </c>
      <c r="BA22" s="43">
        <f t="shared" ref="BA22" si="38">BA11/BA7*100</f>
        <v>4.2764592788454525</v>
      </c>
      <c r="BE22" s="434"/>
      <c r="BF22" s="434"/>
    </row>
    <row r="23" spans="1:58" s="15" customFormat="1" ht="21.6" customHeight="1">
      <c r="A23" s="44" t="str">
        <f>IF('1'!A1=1,B23,C23)</f>
        <v>Промислові вироби</v>
      </c>
      <c r="B23" s="45" t="s">
        <v>5</v>
      </c>
      <c r="C23" s="89" t="s">
        <v>20</v>
      </c>
      <c r="D23" s="43">
        <f t="shared" ref="D23:AZ23" si="39">D12/D7*100</f>
        <v>1.2460950071334143</v>
      </c>
      <c r="E23" s="43">
        <f t="shared" si="39"/>
        <v>1.5824849478355045</v>
      </c>
      <c r="F23" s="43">
        <f t="shared" si="39"/>
        <v>1.5428888819942139</v>
      </c>
      <c r="G23" s="43">
        <f t="shared" si="39"/>
        <v>1.3430696628531347</v>
      </c>
      <c r="H23" s="43">
        <f t="shared" si="39"/>
        <v>1.2887045088270104</v>
      </c>
      <c r="I23" s="43">
        <f t="shared" si="39"/>
        <v>1.472791266489897</v>
      </c>
      <c r="J23" s="43">
        <f t="shared" si="39"/>
        <v>1.5911423526131858</v>
      </c>
      <c r="K23" s="43">
        <f t="shared" si="39"/>
        <v>1.1863377469377578</v>
      </c>
      <c r="L23" s="43">
        <f t="shared" si="39"/>
        <v>1.2189398434096839</v>
      </c>
      <c r="M23" s="43">
        <f t="shared" si="39"/>
        <v>1.544498591567349</v>
      </c>
      <c r="N23" s="43">
        <f t="shared" si="39"/>
        <v>1.6713201638736377</v>
      </c>
      <c r="O23" s="43">
        <f t="shared" si="39"/>
        <v>1.3625501435834888</v>
      </c>
      <c r="P23" s="43">
        <f t="shared" si="39"/>
        <v>1.3939596254194704</v>
      </c>
      <c r="Q23" s="43">
        <f t="shared" si="39"/>
        <v>1.5175920166567045</v>
      </c>
      <c r="R23" s="43">
        <f t="shared" si="39"/>
        <v>1.7251997101763554</v>
      </c>
      <c r="S23" s="43">
        <f t="shared" si="39"/>
        <v>1.3672041517665103</v>
      </c>
      <c r="T23" s="43">
        <f t="shared" si="20"/>
        <v>1.4518450741421511</v>
      </c>
      <c r="U23" s="43">
        <f t="shared" si="21"/>
        <v>1.5909165897830111</v>
      </c>
      <c r="V23" s="43">
        <f t="shared" si="25"/>
        <v>1.581160312643519</v>
      </c>
      <c r="W23" s="43">
        <f t="shared" si="26"/>
        <v>1.428629136235672</v>
      </c>
      <c r="X23" s="43">
        <f t="shared" si="27"/>
        <v>1.5919205385578838</v>
      </c>
      <c r="Y23" s="43">
        <f t="shared" si="28"/>
        <v>1.5715761220011639</v>
      </c>
      <c r="Z23" s="43">
        <f t="shared" si="29"/>
        <v>1.8198868908851831</v>
      </c>
      <c r="AA23" s="43">
        <f t="shared" si="30"/>
        <v>1.4357740923258893</v>
      </c>
      <c r="AB23" s="43">
        <f t="shared" si="31"/>
        <v>1.6100025606093076</v>
      </c>
      <c r="AC23" s="43">
        <f t="shared" si="32"/>
        <v>1.6234277392459522</v>
      </c>
      <c r="AD23" s="43">
        <f>AD12/AD7*100</f>
        <v>1.5212903367681199</v>
      </c>
      <c r="AE23" s="43">
        <f t="shared" ref="AE23:AQ23" si="40">AE12/AE7*100</f>
        <v>1.3010745167026276</v>
      </c>
      <c r="AF23" s="43">
        <f t="shared" si="40"/>
        <v>1.3896890930494368</v>
      </c>
      <c r="AG23" s="43">
        <f t="shared" si="40"/>
        <v>1.7226815077745781</v>
      </c>
      <c r="AH23" s="43">
        <f t="shared" si="40"/>
        <v>1.3067148063129728</v>
      </c>
      <c r="AI23" s="43">
        <f t="shared" si="40"/>
        <v>1.2052929187357158</v>
      </c>
      <c r="AJ23" s="43">
        <f t="shared" si="40"/>
        <v>1.5087278071517969</v>
      </c>
      <c r="AK23" s="43">
        <f t="shared" si="40"/>
        <v>1.6075654760242117</v>
      </c>
      <c r="AL23" s="43">
        <f t="shared" si="40"/>
        <v>1.8847123138943502</v>
      </c>
      <c r="AM23" s="43">
        <f t="shared" si="40"/>
        <v>1.4848276185923106</v>
      </c>
      <c r="AN23" s="43">
        <f t="shared" si="40"/>
        <v>1.3874952828303069</v>
      </c>
      <c r="AO23" s="43">
        <f t="shared" si="40"/>
        <v>1.5605993460827714</v>
      </c>
      <c r="AP23" s="43">
        <f t="shared" si="40"/>
        <v>1.6243282131134553</v>
      </c>
      <c r="AQ23" s="43">
        <f t="shared" si="40"/>
        <v>1.3856089069693311</v>
      </c>
      <c r="AR23" s="43">
        <f t="shared" si="39"/>
        <v>1.4269184083966115</v>
      </c>
      <c r="AS23" s="43">
        <f t="shared" si="39"/>
        <v>1.378972223882053</v>
      </c>
      <c r="AT23" s="43">
        <f t="shared" si="39"/>
        <v>1.4435897622405294</v>
      </c>
      <c r="AU23" s="43">
        <f t="shared" si="39"/>
        <v>1.4954394451405326</v>
      </c>
      <c r="AV23" s="43">
        <f t="shared" si="39"/>
        <v>1.5128761812757214</v>
      </c>
      <c r="AW23" s="43">
        <f t="shared" si="39"/>
        <v>1.597066075320934</v>
      </c>
      <c r="AX23" s="43">
        <f t="shared" si="39"/>
        <v>1.5004336136085745</v>
      </c>
      <c r="AY23" s="43">
        <f t="shared" si="39"/>
        <v>1.373173000896345</v>
      </c>
      <c r="AZ23" s="43">
        <f t="shared" si="39"/>
        <v>1.6078533552534424</v>
      </c>
      <c r="BA23" s="43">
        <f t="shared" ref="BA23" si="41">BA12/BA7*100</f>
        <v>1.4861963275794594</v>
      </c>
      <c r="BE23" s="434"/>
      <c r="BF23" s="434"/>
    </row>
    <row r="24" spans="1:58" s="15" customFormat="1" ht="21.6" customHeight="1">
      <c r="A24" s="44" t="str">
        <f>IF('1'!A1=1,B24,C24)</f>
        <v>Чорні й кольорові метали та вироби з них</v>
      </c>
      <c r="B24" s="45" t="s">
        <v>6</v>
      </c>
      <c r="C24" s="89" t="s">
        <v>21</v>
      </c>
      <c r="D24" s="43">
        <f t="shared" ref="D24:AZ24" si="42">D13/D7*100</f>
        <v>28.140001790688629</v>
      </c>
      <c r="E24" s="43">
        <f t="shared" si="42"/>
        <v>28.130709232502689</v>
      </c>
      <c r="F24" s="43">
        <f t="shared" si="42"/>
        <v>26.470282983717652</v>
      </c>
      <c r="G24" s="43">
        <f t="shared" si="42"/>
        <v>20.851024181808071</v>
      </c>
      <c r="H24" s="43">
        <f t="shared" si="42"/>
        <v>23.541801172337514</v>
      </c>
      <c r="I24" s="43">
        <f t="shared" si="42"/>
        <v>25.268013208738381</v>
      </c>
      <c r="J24" s="43">
        <f t="shared" si="42"/>
        <v>26.607744010365447</v>
      </c>
      <c r="K24" s="43">
        <f t="shared" si="42"/>
        <v>21.418280325607018</v>
      </c>
      <c r="L24" s="43">
        <f t="shared" si="42"/>
        <v>24.715188855291899</v>
      </c>
      <c r="M24" s="43">
        <f t="shared" si="42"/>
        <v>24.014358148125829</v>
      </c>
      <c r="N24" s="43">
        <f t="shared" si="42"/>
        <v>24.728781601837362</v>
      </c>
      <c r="O24" s="43">
        <f t="shared" si="42"/>
        <v>25.984644650533966</v>
      </c>
      <c r="P24" s="43">
        <f t="shared" si="42"/>
        <v>28.228121650824882</v>
      </c>
      <c r="Q24" s="43">
        <f t="shared" si="42"/>
        <v>29.604205694995951</v>
      </c>
      <c r="R24" s="43">
        <f t="shared" si="42"/>
        <v>26.257638656956082</v>
      </c>
      <c r="S24" s="43">
        <f t="shared" si="42"/>
        <v>21.643408486321942</v>
      </c>
      <c r="T24" s="43">
        <f t="shared" si="20"/>
        <v>24.171513387795095</v>
      </c>
      <c r="U24" s="43">
        <f t="shared" si="21"/>
        <v>24.416467966272489</v>
      </c>
      <c r="V24" s="43">
        <f t="shared" si="25"/>
        <v>20.998584397273287</v>
      </c>
      <c r="W24" s="43">
        <f t="shared" si="26"/>
        <v>17.544514089370399</v>
      </c>
      <c r="X24" s="43">
        <f t="shared" si="27"/>
        <v>20.493983045482658</v>
      </c>
      <c r="Y24" s="43">
        <f t="shared" si="28"/>
        <v>21.298307358207278</v>
      </c>
      <c r="Z24" s="43">
        <f t="shared" si="29"/>
        <v>19.270320318828379</v>
      </c>
      <c r="AA24" s="43">
        <f t="shared" si="30"/>
        <v>17.284625951824232</v>
      </c>
      <c r="AB24" s="43">
        <f t="shared" si="31"/>
        <v>24.238049589001982</v>
      </c>
      <c r="AC24" s="43">
        <f t="shared" si="32"/>
        <v>26.065936027600433</v>
      </c>
      <c r="AD24" s="43">
        <f>AD13/AD7*100</f>
        <v>27.106391140303611</v>
      </c>
      <c r="AE24" s="43">
        <f t="shared" ref="AE24:AQ24" si="43">AE13/AE7*100</f>
        <v>22.398498218311389</v>
      </c>
      <c r="AF24" s="43">
        <f t="shared" si="43"/>
        <v>21.112732887235776</v>
      </c>
      <c r="AG24" s="43">
        <f t="shared" si="43"/>
        <v>15.279754303583562</v>
      </c>
      <c r="AH24" s="43">
        <f t="shared" si="43"/>
        <v>10.991020869743881</v>
      </c>
      <c r="AI24" s="43">
        <f t="shared" si="43"/>
        <v>8.5220256672027457</v>
      </c>
      <c r="AJ24" s="43">
        <f t="shared" si="43"/>
        <v>9.3538348095284167</v>
      </c>
      <c r="AK24" s="43">
        <f t="shared" si="43"/>
        <v>13.638428662933217</v>
      </c>
      <c r="AL24" s="43">
        <f t="shared" si="43"/>
        <v>12.778386407152057</v>
      </c>
      <c r="AM24" s="43">
        <f t="shared" si="43"/>
        <v>9.5597157439728608</v>
      </c>
      <c r="AN24" s="43">
        <f t="shared" si="43"/>
        <v>10.666271777861974</v>
      </c>
      <c r="AO24" s="43">
        <f t="shared" si="43"/>
        <v>11.182317868907333</v>
      </c>
      <c r="AP24" s="43">
        <f t="shared" si="43"/>
        <v>13.959128688033557</v>
      </c>
      <c r="AQ24" s="43">
        <f t="shared" si="43"/>
        <v>9.9184907933595738</v>
      </c>
      <c r="AR24" s="43">
        <f>AR13/AR7*100</f>
        <v>25.762163965857017</v>
      </c>
      <c r="AS24" s="43">
        <f t="shared" si="42"/>
        <v>24.102334822975603</v>
      </c>
      <c r="AT24" s="43">
        <f t="shared" si="42"/>
        <v>24.909591995890835</v>
      </c>
      <c r="AU24" s="43">
        <f t="shared" si="42"/>
        <v>26.243067207978161</v>
      </c>
      <c r="AV24" s="43">
        <f t="shared" si="42"/>
        <v>21.828053834097297</v>
      </c>
      <c r="AW24" s="43">
        <f t="shared" si="42"/>
        <v>19.394046253609769</v>
      </c>
      <c r="AX24" s="43">
        <f t="shared" si="42"/>
        <v>24.917540984263496</v>
      </c>
      <c r="AY24" s="43">
        <f t="shared" si="42"/>
        <v>13.805955576579468</v>
      </c>
      <c r="AZ24" s="43">
        <f t="shared" si="42"/>
        <v>11.21366359914709</v>
      </c>
      <c r="BA24" s="43">
        <f t="shared" ref="BA24" si="44">BA13/BA7*100</f>
        <v>11.383491003590485</v>
      </c>
      <c r="BE24" s="434"/>
      <c r="BF24" s="434"/>
    </row>
    <row r="25" spans="1:58" s="15" customFormat="1" ht="27" customHeight="1">
      <c r="A25" s="44" t="str">
        <f>IF('1'!A1=1,B25,C25)</f>
        <v>Машини, устаткування, транспортні засоби та прилади</v>
      </c>
      <c r="B25" s="45" t="s">
        <v>11</v>
      </c>
      <c r="C25" s="89" t="s">
        <v>22</v>
      </c>
      <c r="D25" s="43">
        <f t="shared" ref="D25:AZ25" si="45">D14/D7*100</f>
        <v>8.1715691400211767</v>
      </c>
      <c r="E25" s="43">
        <f t="shared" si="45"/>
        <v>9.938658043519478</v>
      </c>
      <c r="F25" s="43">
        <f t="shared" si="45"/>
        <v>9.6932784321189693</v>
      </c>
      <c r="G25" s="43">
        <f t="shared" si="45"/>
        <v>10.013111266445012</v>
      </c>
      <c r="H25" s="43">
        <f t="shared" si="45"/>
        <v>8.1443926741220878</v>
      </c>
      <c r="I25" s="43">
        <f t="shared" si="45"/>
        <v>8.6216533706531973</v>
      </c>
      <c r="J25" s="43">
        <f t="shared" si="45"/>
        <v>8.0231643715100436</v>
      </c>
      <c r="K25" s="43">
        <f t="shared" si="45"/>
        <v>8.0428342604478793</v>
      </c>
      <c r="L25" s="43">
        <f t="shared" si="45"/>
        <v>6.2448054813142164</v>
      </c>
      <c r="M25" s="43">
        <f t="shared" si="45"/>
        <v>7.5736353181180895</v>
      </c>
      <c r="N25" s="43">
        <f t="shared" si="45"/>
        <v>6.9253466195800861</v>
      </c>
      <c r="O25" s="43">
        <f t="shared" si="45"/>
        <v>8.0078931648902287</v>
      </c>
      <c r="P25" s="43">
        <f t="shared" si="45"/>
        <v>6.5611328776991051</v>
      </c>
      <c r="Q25" s="43">
        <f t="shared" si="45"/>
        <v>7.1641823452677817</v>
      </c>
      <c r="R25" s="43">
        <f t="shared" si="45"/>
        <v>6.788993445214091</v>
      </c>
      <c r="S25" s="43">
        <f t="shared" si="45"/>
        <v>7.1427400232057972</v>
      </c>
      <c r="T25" s="43">
        <f t="shared" si="20"/>
        <v>6.775060238482836</v>
      </c>
      <c r="U25" s="43">
        <f t="shared" si="21"/>
        <v>7.3863984525639808</v>
      </c>
      <c r="V25" s="43">
        <f t="shared" si="25"/>
        <v>7.5405259822799442</v>
      </c>
      <c r="W25" s="43">
        <f t="shared" si="26"/>
        <v>7.9636282154089484</v>
      </c>
      <c r="X25" s="43">
        <f t="shared" si="27"/>
        <v>7.332192460492057</v>
      </c>
      <c r="Y25" s="43">
        <f t="shared" si="28"/>
        <v>7.5950083860953779</v>
      </c>
      <c r="Z25" s="43">
        <f t="shared" si="29"/>
        <v>8.0770445871926064</v>
      </c>
      <c r="AA25" s="43">
        <f t="shared" si="30"/>
        <v>7.1053592621168224</v>
      </c>
      <c r="AB25" s="43">
        <f t="shared" si="31"/>
        <v>6.770553859314461</v>
      </c>
      <c r="AC25" s="43">
        <f t="shared" si="32"/>
        <v>6.2909339061333602</v>
      </c>
      <c r="AD25" s="43">
        <f>AD14/AD7*100</f>
        <v>5.47161185015573</v>
      </c>
      <c r="AE25" s="43">
        <f t="shared" ref="AE25:AQ25" si="46">AE14/AE7*100</f>
        <v>5.9044722783631443</v>
      </c>
      <c r="AF25" s="43">
        <f t="shared" si="46"/>
        <v>5.0631484271785281</v>
      </c>
      <c r="AG25" s="43">
        <f t="shared" si="46"/>
        <v>7.2326783103915657</v>
      </c>
      <c r="AH25" s="43">
        <f t="shared" si="46"/>
        <v>5.5200661493529894</v>
      </c>
      <c r="AI25" s="43">
        <f t="shared" si="46"/>
        <v>4.9874729037822636</v>
      </c>
      <c r="AJ25" s="43">
        <f t="shared" si="46"/>
        <v>5.4766680602203861</v>
      </c>
      <c r="AK25" s="43">
        <f t="shared" si="46"/>
        <v>6.823292058527743</v>
      </c>
      <c r="AL25" s="43">
        <f t="shared" si="46"/>
        <v>6.8503108686208947</v>
      </c>
      <c r="AM25" s="43">
        <f t="shared" si="46"/>
        <v>5.8441936100069869</v>
      </c>
      <c r="AN25" s="43">
        <f t="shared" si="46"/>
        <v>4.6582443555497672</v>
      </c>
      <c r="AO25" s="43">
        <f t="shared" si="46"/>
        <v>5.1094534089775347</v>
      </c>
      <c r="AP25" s="43">
        <f t="shared" si="46"/>
        <v>5.6212647008842094</v>
      </c>
      <c r="AQ25" s="43">
        <f t="shared" si="46"/>
        <v>5.5615915113838126</v>
      </c>
      <c r="AR25" s="43">
        <f t="shared" si="45"/>
        <v>9.4689867124571165</v>
      </c>
      <c r="AS25" s="43">
        <f t="shared" si="45"/>
        <v>8.1987626913338509</v>
      </c>
      <c r="AT25" s="43">
        <f t="shared" si="45"/>
        <v>7.2141618496018065</v>
      </c>
      <c r="AU25" s="43">
        <f t="shared" si="45"/>
        <v>6.9227560774476338</v>
      </c>
      <c r="AV25" s="43">
        <f t="shared" si="45"/>
        <v>7.4076649500311715</v>
      </c>
      <c r="AW25" s="43">
        <f t="shared" si="45"/>
        <v>7.5062433513402569</v>
      </c>
      <c r="AX25" s="43">
        <f t="shared" si="45"/>
        <v>6.0571184152533384</v>
      </c>
      <c r="AY25" s="43">
        <f t="shared" si="45"/>
        <v>5.5410901032860291</v>
      </c>
      <c r="AZ25" s="43">
        <f t="shared" si="45"/>
        <v>6.2007402698751779</v>
      </c>
      <c r="BA25" s="43">
        <f t="shared" ref="BA25" si="47">BA14/BA7*100</f>
        <v>5.2450406808995238</v>
      </c>
      <c r="BE25" s="434"/>
      <c r="BF25" s="434"/>
    </row>
    <row r="26" spans="1:58" s="15" customFormat="1" ht="20.100000000000001" customHeight="1">
      <c r="A26" s="44" t="str">
        <f>IF('1'!A1=1,B26,C26)</f>
        <v>Різне*</v>
      </c>
      <c r="B26" s="45" t="s">
        <v>8</v>
      </c>
      <c r="C26" s="89" t="s">
        <v>23</v>
      </c>
      <c r="D26" s="43">
        <f t="shared" ref="D26:AZ26" si="48">D15/D7*100</f>
        <v>3.5486222194526391</v>
      </c>
      <c r="E26" s="43">
        <f t="shared" si="48"/>
        <v>3.3901096485330866</v>
      </c>
      <c r="F26" s="43">
        <f t="shared" si="48"/>
        <v>3.8432490160195565</v>
      </c>
      <c r="G26" s="43">
        <f t="shared" si="48"/>
        <v>3.6339095649167459</v>
      </c>
      <c r="H26" s="43">
        <f t="shared" si="48"/>
        <v>3.6851376473254343</v>
      </c>
      <c r="I26" s="43">
        <f t="shared" si="48"/>
        <v>4.0143214667442608</v>
      </c>
      <c r="J26" s="43">
        <f t="shared" si="48"/>
        <v>3.7044713835173209</v>
      </c>
      <c r="K26" s="43">
        <f t="shared" si="48"/>
        <v>3.7101011515203877</v>
      </c>
      <c r="L26" s="43">
        <f t="shared" si="48"/>
        <v>3.6925906227793099</v>
      </c>
      <c r="M26" s="43">
        <f t="shared" si="48"/>
        <v>3.7856634088743166</v>
      </c>
      <c r="N26" s="43">
        <f t="shared" si="48"/>
        <v>3.6266822746527092</v>
      </c>
      <c r="O26" s="43">
        <f t="shared" si="48"/>
        <v>3.2356512348744357</v>
      </c>
      <c r="P26" s="43">
        <f t="shared" si="48"/>
        <v>3.6772844668552453</v>
      </c>
      <c r="Q26" s="43">
        <f t="shared" si="48"/>
        <v>3.5349349150740519</v>
      </c>
      <c r="R26" s="43">
        <f t="shared" si="48"/>
        <v>3.3771403502151895</v>
      </c>
      <c r="S26" s="43">
        <f t="shared" si="48"/>
        <v>2.9836661990006199</v>
      </c>
      <c r="T26" s="43">
        <f t="shared" si="20"/>
        <v>3.3916599925419058</v>
      </c>
      <c r="U26" s="43">
        <f t="shared" si="21"/>
        <v>3.5841340268824151</v>
      </c>
      <c r="V26" s="43">
        <f t="shared" si="25"/>
        <v>3.0591258522731257</v>
      </c>
      <c r="W26" s="43">
        <f t="shared" si="26"/>
        <v>2.951827817768347</v>
      </c>
      <c r="X26" s="43">
        <f t="shared" si="27"/>
        <v>2.5171099467062494</v>
      </c>
      <c r="Y26" s="43">
        <f t="shared" si="28"/>
        <v>1.6722109259871734</v>
      </c>
      <c r="Z26" s="43">
        <f t="shared" si="29"/>
        <v>2.7531075688186903</v>
      </c>
      <c r="AA26" s="43">
        <f t="shared" si="30"/>
        <v>2.3787546014687964</v>
      </c>
      <c r="AB26" s="43">
        <f t="shared" si="31"/>
        <v>2.3353984454318679</v>
      </c>
      <c r="AC26" s="43">
        <f t="shared" si="32"/>
        <v>2.4126357788894137</v>
      </c>
      <c r="AD26" s="43">
        <f>AD15/AD7*100</f>
        <v>1.9997869152143306</v>
      </c>
      <c r="AE26" s="43">
        <f t="shared" ref="AE26:AQ26" si="49">AE15/AE7*100</f>
        <v>2.2014534650177118</v>
      </c>
      <c r="AF26" s="43">
        <f t="shared" si="49"/>
        <v>2.1232258291080877</v>
      </c>
      <c r="AG26" s="43">
        <f t="shared" si="49"/>
        <v>3.2567905456413624</v>
      </c>
      <c r="AH26" s="43">
        <f t="shared" si="49"/>
        <v>1.8218685557510166</v>
      </c>
      <c r="AI26" s="43">
        <f t="shared" si="49"/>
        <v>1.7438644008765536</v>
      </c>
      <c r="AJ26" s="43">
        <f t="shared" si="49"/>
        <v>1.8355343506800084</v>
      </c>
      <c r="AK26" s="43">
        <f t="shared" si="49"/>
        <v>2.2672334979130091</v>
      </c>
      <c r="AL26" s="43">
        <f t="shared" si="49"/>
        <v>2.5649882402073767</v>
      </c>
      <c r="AM26" s="43">
        <f t="shared" si="49"/>
        <v>2.3338153226092442</v>
      </c>
      <c r="AN26" s="43">
        <f t="shared" si="49"/>
        <v>2.1182050862382003</v>
      </c>
      <c r="AO26" s="43">
        <f t="shared" si="49"/>
        <v>2.2572821114342401</v>
      </c>
      <c r="AP26" s="43">
        <f t="shared" si="49"/>
        <v>2.4600869155049865</v>
      </c>
      <c r="AQ26" s="43">
        <f t="shared" si="49"/>
        <v>2.1813085974781354</v>
      </c>
      <c r="AR26" s="43">
        <f t="shared" si="48"/>
        <v>3.608405327557008</v>
      </c>
      <c r="AS26" s="43">
        <f t="shared" si="48"/>
        <v>3.7766497031822803</v>
      </c>
      <c r="AT26" s="43">
        <f>AT15/AT7*100</f>
        <v>3.5706206719931068</v>
      </c>
      <c r="AU26" s="43">
        <f t="shared" si="48"/>
        <v>3.3772468726473042</v>
      </c>
      <c r="AV26" s="43">
        <f t="shared" si="48"/>
        <v>3.2500388613556792</v>
      </c>
      <c r="AW26" s="43">
        <f t="shared" si="48"/>
        <v>2.350372002301834</v>
      </c>
      <c r="AX26" s="43">
        <f t="shared" si="48"/>
        <v>2.2252953403143727</v>
      </c>
      <c r="AY26" s="43">
        <f t="shared" si="48"/>
        <v>2.1342707616554737</v>
      </c>
      <c r="AZ26" s="43">
        <f t="shared" si="48"/>
        <v>2.2249356476502111</v>
      </c>
      <c r="BA26" s="43">
        <f t="shared" ref="BA26" si="50">BA15/BA7*100</f>
        <v>2.2515903201100107</v>
      </c>
      <c r="BE26" s="434"/>
      <c r="BF26" s="434"/>
    </row>
    <row r="27" spans="1:58" s="15" customFormat="1" ht="11.85" customHeight="1">
      <c r="A27" s="46"/>
      <c r="B27" s="47"/>
      <c r="C27" s="47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</row>
    <row r="28" spans="1:58" s="15" customFormat="1" ht="40.200000000000003" customHeight="1">
      <c r="A28" s="39" t="str">
        <f>IF('1'!A1=1,B28,C28)</f>
        <v>Темпи зростання до відповідного періоду попереднього року,%</v>
      </c>
      <c r="B28" s="40" t="s">
        <v>12</v>
      </c>
      <c r="C28" s="91" t="s">
        <v>31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</row>
    <row r="29" spans="1:58" s="50" customFormat="1" ht="23.1" customHeight="1">
      <c r="A29" s="39" t="str">
        <f>IF('1'!A1=1,B29,C29)</f>
        <v>УСЬОГО</v>
      </c>
      <c r="B29" s="40" t="s">
        <v>10</v>
      </c>
      <c r="C29" s="88" t="s">
        <v>25</v>
      </c>
      <c r="D29" s="49"/>
      <c r="E29" s="49"/>
      <c r="F29" s="49"/>
      <c r="G29" s="49"/>
      <c r="H29" s="49">
        <f t="shared" ref="H29:AC37" si="51">H7/D7*100</f>
        <v>96.983119244741928</v>
      </c>
      <c r="I29" s="49">
        <f t="shared" si="51"/>
        <v>112.50656180646475</v>
      </c>
      <c r="J29" s="49">
        <f t="shared" si="51"/>
        <v>110.36206875497308</v>
      </c>
      <c r="K29" s="49">
        <f t="shared" si="51"/>
        <v>122.17583656662157</v>
      </c>
      <c r="L29" s="49">
        <f t="shared" si="51"/>
        <v>142.78293051361345</v>
      </c>
      <c r="M29" s="49">
        <f t="shared" si="51"/>
        <v>120.14324047875009</v>
      </c>
      <c r="N29" s="49">
        <f t="shared" si="51"/>
        <v>116.23910044388251</v>
      </c>
      <c r="O29" s="49">
        <f t="shared" si="51"/>
        <v>116.69698536847748</v>
      </c>
      <c r="P29" s="49">
        <f t="shared" si="51"/>
        <v>109.53331081046571</v>
      </c>
      <c r="Q29" s="49">
        <f t="shared" si="51"/>
        <v>113.54354400373244</v>
      </c>
      <c r="R29" s="49">
        <f t="shared" si="51"/>
        <v>112.33574584391263</v>
      </c>
      <c r="S29" s="49">
        <f t="shared" si="51"/>
        <v>111.36102072576813</v>
      </c>
      <c r="T29" s="49">
        <f t="shared" si="51"/>
        <v>108.06602631902595</v>
      </c>
      <c r="U29" s="49">
        <f t="shared" si="51"/>
        <v>105.39118416305459</v>
      </c>
      <c r="V29" s="49">
        <f t="shared" si="51"/>
        <v>104.03017302114932</v>
      </c>
      <c r="W29" s="49">
        <f t="shared" si="51"/>
        <v>88.211564219452058</v>
      </c>
      <c r="X29" s="49">
        <f t="shared" si="51"/>
        <v>91.731919515653033</v>
      </c>
      <c r="Y29" s="49">
        <f t="shared" si="51"/>
        <v>89.143720009062179</v>
      </c>
      <c r="Z29" s="49">
        <f t="shared" si="51"/>
        <v>103.29074900274836</v>
      </c>
      <c r="AA29" s="49">
        <f t="shared" si="51"/>
        <v>126.66330028317677</v>
      </c>
      <c r="AB29" s="49">
        <f t="shared" si="51"/>
        <v>123.64565605560351</v>
      </c>
      <c r="AC29" s="49">
        <f t="shared" si="51"/>
        <v>155.6748933013146</v>
      </c>
      <c r="AD29" s="49">
        <f t="shared" ref="AD29:AF36" si="52">AD7/Z7*100</f>
        <v>151.76958020569978</v>
      </c>
      <c r="AE29" s="49">
        <f t="shared" si="52"/>
        <v>134.16233215067106</v>
      </c>
      <c r="AF29" s="49">
        <f t="shared" si="52"/>
        <v>103.88851539562513</v>
      </c>
      <c r="AG29" s="49">
        <f>AG7/AC7*100</f>
        <v>56.253343958915401</v>
      </c>
      <c r="AH29" s="49">
        <f t="shared" ref="AH29:AH37" si="53">AH7/AD7*100</f>
        <v>74.215891770285282</v>
      </c>
      <c r="AI29" s="49">
        <f t="shared" ref="AI29:AI37" si="54">AI7/AE7*100</f>
        <v>77.567329519483266</v>
      </c>
      <c r="AJ29" s="49">
        <f t="shared" ref="AJ29:AJ37" si="55">AJ7/AF7*100</f>
        <v>99.407827151728924</v>
      </c>
      <c r="AK29" s="49">
        <f t="shared" ref="AK29:AK37" si="56">AK7/AG7*100</f>
        <v>137.29989320838931</v>
      </c>
      <c r="AL29" s="49">
        <f t="shared" ref="AL29:AL37" si="57">AL7/AH7*100</f>
        <v>79.181544238373746</v>
      </c>
      <c r="AM29" s="49">
        <f t="shared" ref="AM29:AM37" si="58">AM7/AI7*100</f>
        <v>83.034750164021759</v>
      </c>
      <c r="AN29" s="49">
        <f t="shared" ref="AN29:AN37" si="59">AN7/AJ7*100</f>
        <v>105.99656344839315</v>
      </c>
      <c r="AO29" s="49">
        <f t="shared" ref="AO29:AO37" si="60">AO7/AK7*100</f>
        <v>118.96842727289881</v>
      </c>
      <c r="AP29" s="49">
        <f t="shared" ref="AP29:AP37" si="61">AP7/AL7*100</f>
        <v>138.98630055966913</v>
      </c>
      <c r="AQ29" s="49">
        <f t="shared" ref="AQ29:AQ37" si="62">AQ7/AM7*100</f>
        <v>132.73875132658597</v>
      </c>
      <c r="AR29" s="49"/>
      <c r="AS29" s="49">
        <f t="shared" ref="AS29:AW37" si="63">AS7/AR7*100</f>
        <v>110.79935942157233</v>
      </c>
      <c r="AT29" s="49">
        <f t="shared" si="63"/>
        <v>122.93613715196285</v>
      </c>
      <c r="AU29" s="49">
        <f t="shared" si="63"/>
        <v>111.6572154945287</v>
      </c>
      <c r="AV29" s="49">
        <f t="shared" si="63"/>
        <v>100.90431437111909</v>
      </c>
      <c r="AW29" s="49">
        <f t="shared" si="63"/>
        <v>102.48395051303693</v>
      </c>
      <c r="AX29" s="49">
        <f t="shared" ref="AX29:AX37" si="64">AX7/AW7*100</f>
        <v>140.79104376692837</v>
      </c>
      <c r="AY29" s="49">
        <f t="shared" ref="AY29:AY37" si="65">AY7/AX7*100</f>
        <v>76.891094470910446</v>
      </c>
      <c r="AZ29" s="49">
        <f t="shared" ref="AZ29:BA37" si="66">AZ7/AY7*100</f>
        <v>96.073746121952695</v>
      </c>
      <c r="BA29" s="49">
        <f t="shared" si="66"/>
        <v>123.01725123533139</v>
      </c>
      <c r="BE29" s="435"/>
      <c r="BF29" s="435"/>
    </row>
    <row r="30" spans="1:58" s="15" customFormat="1" ht="25.35" customHeight="1">
      <c r="A30" s="44" t="str">
        <f>IF('1'!A1=1,B30,C30)</f>
        <v>Продовольчі товари та сировина для їх виробництва</v>
      </c>
      <c r="B30" s="45" t="s">
        <v>1</v>
      </c>
      <c r="C30" s="89" t="s">
        <v>16</v>
      </c>
      <c r="D30" s="43"/>
      <c r="E30" s="43"/>
      <c r="F30" s="43"/>
      <c r="G30" s="43"/>
      <c r="H30" s="43">
        <f t="shared" si="51"/>
        <v>115.06082360473511</v>
      </c>
      <c r="I30" s="43">
        <f t="shared" si="51"/>
        <v>131.1431894777655</v>
      </c>
      <c r="J30" s="43">
        <f t="shared" si="51"/>
        <v>117.26116842870442</v>
      </c>
      <c r="K30" s="43">
        <f t="shared" si="51"/>
        <v>127.53263523192703</v>
      </c>
      <c r="L30" s="43">
        <f t="shared" si="51"/>
        <v>145.92434736281299</v>
      </c>
      <c r="M30" s="43">
        <f t="shared" si="51"/>
        <v>123.82706784016739</v>
      </c>
      <c r="N30" s="43">
        <f t="shared" si="51"/>
        <v>119.50871418630999</v>
      </c>
      <c r="O30" s="43">
        <f t="shared" si="51"/>
        <v>102.92600737236785</v>
      </c>
      <c r="P30" s="43">
        <f t="shared" si="51"/>
        <v>96.069936310900161</v>
      </c>
      <c r="Q30" s="43">
        <f t="shared" si="51"/>
        <v>100.40405524537172</v>
      </c>
      <c r="R30" s="43">
        <f t="shared" si="51"/>
        <v>106.66612305293074</v>
      </c>
      <c r="S30" s="43">
        <f t="shared" si="51"/>
        <v>124.57019451724219</v>
      </c>
      <c r="T30" s="43">
        <f t="shared" si="51"/>
        <v>123.04262272930724</v>
      </c>
      <c r="U30" s="43">
        <f t="shared" si="51"/>
        <v>116.82977244457453</v>
      </c>
      <c r="V30" s="43">
        <f t="shared" si="51"/>
        <v>117.773075905845</v>
      </c>
      <c r="W30" s="43">
        <f t="shared" si="51"/>
        <v>97.471111193371456</v>
      </c>
      <c r="X30" s="43">
        <f t="shared" si="51"/>
        <v>96.949126949264226</v>
      </c>
      <c r="Y30" s="43">
        <f t="shared" si="51"/>
        <v>97.277218033929088</v>
      </c>
      <c r="Z30" s="43">
        <f t="shared" si="51"/>
        <v>104.07843932687642</v>
      </c>
      <c r="AA30" s="43">
        <f t="shared" si="51"/>
        <v>120.0477251436818</v>
      </c>
      <c r="AB30" s="43">
        <f t="shared" si="51"/>
        <v>102.62653007766316</v>
      </c>
      <c r="AC30" s="43">
        <f t="shared" si="51"/>
        <v>124.76762246597832</v>
      </c>
      <c r="AD30" s="43">
        <f t="shared" si="52"/>
        <v>131.6190237553333</v>
      </c>
      <c r="AE30" s="43">
        <f t="shared" ref="AE30:AE37" si="67">AE8/AA8*100</f>
        <v>138.53348869825638</v>
      </c>
      <c r="AF30" s="43">
        <f t="shared" ref="AF30:AG37" si="68">AF8/AB8*100</f>
        <v>125.92283441753298</v>
      </c>
      <c r="AG30" s="43">
        <f t="shared" si="68"/>
        <v>68.070435708065929</v>
      </c>
      <c r="AH30" s="43">
        <f t="shared" si="53"/>
        <v>110.72760059439135</v>
      </c>
      <c r="AI30" s="43">
        <f t="shared" si="54"/>
        <v>103.24231952014127</v>
      </c>
      <c r="AJ30" s="43">
        <f t="shared" si="55"/>
        <v>135.75948153545269</v>
      </c>
      <c r="AK30" s="43">
        <f t="shared" si="56"/>
        <v>175.84831285000899</v>
      </c>
      <c r="AL30" s="43">
        <f t="shared" si="57"/>
        <v>75.786462387827328</v>
      </c>
      <c r="AM30" s="43">
        <f t="shared" si="58"/>
        <v>78.415780994827898</v>
      </c>
      <c r="AN30" s="43">
        <f t="shared" si="59"/>
        <v>99.855133285447963</v>
      </c>
      <c r="AO30" s="43">
        <f t="shared" si="60"/>
        <v>127.30819385918591</v>
      </c>
      <c r="AP30" s="43">
        <f t="shared" si="61"/>
        <v>142.60840522538078</v>
      </c>
      <c r="AQ30" s="43">
        <f t="shared" si="62"/>
        <v>131.37795997423757</v>
      </c>
      <c r="AR30" s="43"/>
      <c r="AS30" s="43">
        <f t="shared" si="63"/>
        <v>122.88227266152212</v>
      </c>
      <c r="AT30" s="43">
        <f t="shared" si="63"/>
        <v>120.82561295689014</v>
      </c>
      <c r="AU30" s="43">
        <f t="shared" si="63"/>
        <v>107.38977894933852</v>
      </c>
      <c r="AV30" s="43">
        <f t="shared" si="63"/>
        <v>112.31034720784152</v>
      </c>
      <c r="AW30" s="43">
        <f t="shared" si="63"/>
        <v>105.15923745838191</v>
      </c>
      <c r="AX30" s="43">
        <f t="shared" si="64"/>
        <v>125.54872387466519</v>
      </c>
      <c r="AY30" s="43">
        <f t="shared" si="65"/>
        <v>102.24528856500244</v>
      </c>
      <c r="AZ30" s="43">
        <f t="shared" si="66"/>
        <v>104.6922034233442</v>
      </c>
      <c r="BA30" s="43">
        <f>BA8/AZ8*100</f>
        <v>122.94729569876439</v>
      </c>
      <c r="BE30" s="435"/>
      <c r="BF30" s="435"/>
    </row>
    <row r="31" spans="1:58" s="15" customFormat="1" ht="25.35" customHeight="1">
      <c r="A31" s="44" t="str">
        <f>IF('1'!A1=1,B31,C31)</f>
        <v>Мінеральні продукти</v>
      </c>
      <c r="B31" s="45" t="s">
        <v>2</v>
      </c>
      <c r="C31" s="89" t="s">
        <v>17</v>
      </c>
      <c r="D31" s="43"/>
      <c r="E31" s="43"/>
      <c r="F31" s="43"/>
      <c r="G31" s="43"/>
      <c r="H31" s="43">
        <f t="shared" si="51"/>
        <v>76.09809900733147</v>
      </c>
      <c r="I31" s="43">
        <f t="shared" si="51"/>
        <v>108.40924541128484</v>
      </c>
      <c r="J31" s="43">
        <f t="shared" si="51"/>
        <v>103.38960162052666</v>
      </c>
      <c r="K31" s="43">
        <f t="shared" si="51"/>
        <v>137.43932038834953</v>
      </c>
      <c r="L31" s="43">
        <f t="shared" si="51"/>
        <v>201.81601159519141</v>
      </c>
      <c r="M31" s="43">
        <f t="shared" si="51"/>
        <v>150.48598482473193</v>
      </c>
      <c r="N31" s="43">
        <f t="shared" si="51"/>
        <v>147.72727272727272</v>
      </c>
      <c r="O31" s="43">
        <f t="shared" si="51"/>
        <v>128.44922737306842</v>
      </c>
      <c r="P31" s="43">
        <f t="shared" si="51"/>
        <v>109.09974230070551</v>
      </c>
      <c r="Q31" s="43">
        <f t="shared" si="51"/>
        <v>101.65847153929495</v>
      </c>
      <c r="R31" s="43">
        <f t="shared" si="51"/>
        <v>119.19982316534042</v>
      </c>
      <c r="S31" s="43">
        <f t="shared" si="51"/>
        <v>122.40601503759399</v>
      </c>
      <c r="T31" s="43">
        <f t="shared" si="51"/>
        <v>108.06582768635045</v>
      </c>
      <c r="U31" s="43">
        <f t="shared" si="51"/>
        <v>132.49713067716019</v>
      </c>
      <c r="V31" s="43">
        <f t="shared" si="51"/>
        <v>121.04365241256536</v>
      </c>
      <c r="W31" s="43">
        <f t="shared" si="51"/>
        <v>74.345384345384346</v>
      </c>
      <c r="X31" s="43">
        <f t="shared" si="51"/>
        <v>102.35416368066504</v>
      </c>
      <c r="Y31" s="43">
        <f t="shared" si="51"/>
        <v>92.562801633461206</v>
      </c>
      <c r="Z31" s="43">
        <f t="shared" si="51"/>
        <v>99.83454361614119</v>
      </c>
      <c r="AA31" s="43">
        <f t="shared" si="51"/>
        <v>204.62206694679193</v>
      </c>
      <c r="AB31" s="43">
        <f t="shared" si="51"/>
        <v>185.72728863994399</v>
      </c>
      <c r="AC31" s="43">
        <f t="shared" si="51"/>
        <v>229.4485294117647</v>
      </c>
      <c r="AD31" s="43">
        <f t="shared" si="52"/>
        <v>188.20243685357394</v>
      </c>
      <c r="AE31" s="43">
        <f t="shared" si="67"/>
        <v>74.497588888119793</v>
      </c>
      <c r="AF31" s="43">
        <f t="shared" si="68"/>
        <v>80.123649934970686</v>
      </c>
      <c r="AG31" s="43">
        <f t="shared" si="68"/>
        <v>49.885653522891147</v>
      </c>
      <c r="AH31" s="43">
        <f t="shared" si="53"/>
        <v>53.354424187078045</v>
      </c>
      <c r="AI31" s="43">
        <f t="shared" si="54"/>
        <v>58.783448959365714</v>
      </c>
      <c r="AJ31" s="43">
        <f t="shared" si="55"/>
        <v>43.890561776606759</v>
      </c>
      <c r="AK31" s="43">
        <f t="shared" si="56"/>
        <v>71.907028352848428</v>
      </c>
      <c r="AL31" s="43">
        <f t="shared" si="57"/>
        <v>59.661348493184185</v>
      </c>
      <c r="AM31" s="43">
        <f t="shared" si="58"/>
        <v>105.01053740779768</v>
      </c>
      <c r="AN31" s="43">
        <f t="shared" si="59"/>
        <v>193.23042289757194</v>
      </c>
      <c r="AO31" s="43">
        <f t="shared" si="60"/>
        <v>133.25753268902784</v>
      </c>
      <c r="AP31" s="43">
        <f t="shared" si="61"/>
        <v>136.92110655737707</v>
      </c>
      <c r="AQ31" s="43">
        <f t="shared" si="62"/>
        <v>150.77015704179419</v>
      </c>
      <c r="AR31" s="43"/>
      <c r="AS31" s="43">
        <f t="shared" si="63"/>
        <v>105.14651478913225</v>
      </c>
      <c r="AT31" s="43">
        <f t="shared" si="63"/>
        <v>153.1125220920338</v>
      </c>
      <c r="AU31" s="43">
        <f t="shared" si="63"/>
        <v>112.94301226967637</v>
      </c>
      <c r="AV31" s="43">
        <f t="shared" si="63"/>
        <v>107.92626379241818</v>
      </c>
      <c r="AW31" s="43">
        <f t="shared" si="63"/>
        <v>117.85094256904867</v>
      </c>
      <c r="AX31" s="43">
        <f t="shared" si="64"/>
        <v>160.19314182830018</v>
      </c>
      <c r="AY31" s="43">
        <f t="shared" si="65"/>
        <v>59.658452306863467</v>
      </c>
      <c r="AZ31" s="43">
        <f t="shared" si="66"/>
        <v>64.407993585202377</v>
      </c>
      <c r="BA31" s="43">
        <f t="shared" si="66"/>
        <v>151.86501317475282</v>
      </c>
      <c r="BE31" s="435"/>
      <c r="BF31" s="435"/>
    </row>
    <row r="32" spans="1:58" s="15" customFormat="1" ht="30.6" customHeight="1">
      <c r="A32" s="44" t="str">
        <f>IF('1'!A1=1,B32,C32)</f>
        <v>Продукція хімічної та пов'язаних з нею галузей промисловості</v>
      </c>
      <c r="B32" s="45" t="s">
        <v>3</v>
      </c>
      <c r="C32" s="89" t="s">
        <v>18</v>
      </c>
      <c r="D32" s="43"/>
      <c r="E32" s="43"/>
      <c r="F32" s="43"/>
      <c r="G32" s="43"/>
      <c r="H32" s="43">
        <f t="shared" si="51"/>
        <v>74.331820474029257</v>
      </c>
      <c r="I32" s="43">
        <f t="shared" si="51"/>
        <v>78.247154025510895</v>
      </c>
      <c r="J32" s="43">
        <f t="shared" si="51"/>
        <v>99.888294901460156</v>
      </c>
      <c r="K32" s="43">
        <f t="shared" si="51"/>
        <v>102.51567206708458</v>
      </c>
      <c r="L32" s="43">
        <f t="shared" si="51"/>
        <v>102.10312075983718</v>
      </c>
      <c r="M32" s="43">
        <f t="shared" si="51"/>
        <v>113.55828220858896</v>
      </c>
      <c r="N32" s="43">
        <f t="shared" si="51"/>
        <v>112.83648853742312</v>
      </c>
      <c r="O32" s="43">
        <f t="shared" si="51"/>
        <v>134.43456162642948</v>
      </c>
      <c r="P32" s="43">
        <f t="shared" si="51"/>
        <v>133.0612244897959</v>
      </c>
      <c r="Q32" s="43">
        <f t="shared" si="51"/>
        <v>129.65964343598054</v>
      </c>
      <c r="R32" s="43">
        <f t="shared" si="51"/>
        <v>116.74217754495257</v>
      </c>
      <c r="S32" s="43">
        <f t="shared" si="51"/>
        <v>102.67603969754254</v>
      </c>
      <c r="T32" s="43">
        <f t="shared" si="51"/>
        <v>81.502354116136402</v>
      </c>
      <c r="U32" s="43">
        <f t="shared" si="51"/>
        <v>87.738095238095241</v>
      </c>
      <c r="V32" s="43">
        <f t="shared" si="51"/>
        <v>88.175368382754229</v>
      </c>
      <c r="W32" s="43">
        <f t="shared" si="51"/>
        <v>86.761406133133875</v>
      </c>
      <c r="X32" s="43">
        <f t="shared" si="51"/>
        <v>103.55361050328227</v>
      </c>
      <c r="Y32" s="43">
        <f t="shared" si="51"/>
        <v>100.61058344640435</v>
      </c>
      <c r="Z32" s="43">
        <f t="shared" si="51"/>
        <v>119.18712605735506</v>
      </c>
      <c r="AA32" s="43">
        <f t="shared" si="51"/>
        <v>123.13660477453581</v>
      </c>
      <c r="AB32" s="43">
        <f t="shared" si="51"/>
        <v>124.59639929000083</v>
      </c>
      <c r="AC32" s="43">
        <f t="shared" si="51"/>
        <v>143.46594740391097</v>
      </c>
      <c r="AD32" s="43">
        <f t="shared" si="52"/>
        <v>140.89204315965611</v>
      </c>
      <c r="AE32" s="43">
        <f t="shared" si="67"/>
        <v>139.13511766923367</v>
      </c>
      <c r="AF32" s="43">
        <f t="shared" si="68"/>
        <v>97.734210704836855</v>
      </c>
      <c r="AG32" s="43">
        <f t="shared" si="68"/>
        <v>52.091558563639786</v>
      </c>
      <c r="AH32" s="43">
        <f t="shared" si="53"/>
        <v>56.966172495699894</v>
      </c>
      <c r="AI32" s="43">
        <f t="shared" si="54"/>
        <v>54.555658770707538</v>
      </c>
      <c r="AJ32" s="43">
        <f t="shared" si="55"/>
        <v>83.778718678420219</v>
      </c>
      <c r="AK32" s="43">
        <f t="shared" si="56"/>
        <v>114.12974826310567</v>
      </c>
      <c r="AL32" s="43">
        <f t="shared" si="57"/>
        <v>82.789360172537741</v>
      </c>
      <c r="AM32" s="43">
        <f t="shared" si="58"/>
        <v>86.910251862362543</v>
      </c>
      <c r="AN32" s="43">
        <f t="shared" si="59"/>
        <v>100.94449047224523</v>
      </c>
      <c r="AO32" s="43">
        <f t="shared" si="60"/>
        <v>127.87572140090127</v>
      </c>
      <c r="AP32" s="43">
        <f t="shared" si="61"/>
        <v>142.54949635290032</v>
      </c>
      <c r="AQ32" s="43">
        <f t="shared" si="62"/>
        <v>130.65306122448979</v>
      </c>
      <c r="AR32" s="43"/>
      <c r="AS32" s="43">
        <f t="shared" si="63"/>
        <v>87.91268604891232</v>
      </c>
      <c r="AT32" s="43">
        <f t="shared" si="63"/>
        <v>116.45423685390379</v>
      </c>
      <c r="AU32" s="43">
        <f t="shared" si="63"/>
        <v>118.59714736185971</v>
      </c>
      <c r="AV32" s="43">
        <f t="shared" si="63"/>
        <v>86.235894264955945</v>
      </c>
      <c r="AW32" s="43">
        <f t="shared" si="63"/>
        <v>112.14462409923638</v>
      </c>
      <c r="AX32" s="43">
        <f t="shared" si="64"/>
        <v>137.89901056568789</v>
      </c>
      <c r="AY32" s="43">
        <f t="shared" si="65"/>
        <v>62.008090783693248</v>
      </c>
      <c r="AZ32" s="43">
        <f t="shared" si="66"/>
        <v>90.634638751285166</v>
      </c>
      <c r="BA32" s="43">
        <f t="shared" si="66"/>
        <v>125.35835825513044</v>
      </c>
      <c r="BE32" s="435"/>
      <c r="BF32" s="435"/>
    </row>
    <row r="33" spans="1:58" s="15" customFormat="1" ht="25.35" customHeight="1">
      <c r="A33" s="44" t="str">
        <f>IF('1'!A1=1,B33,C33)</f>
        <v>Деревина та вироби з неї</v>
      </c>
      <c r="B33" s="45" t="s">
        <v>4</v>
      </c>
      <c r="C33" s="89" t="s">
        <v>19</v>
      </c>
      <c r="D33" s="43"/>
      <c r="E33" s="43"/>
      <c r="F33" s="43"/>
      <c r="G33" s="43"/>
      <c r="H33" s="43">
        <f t="shared" si="51"/>
        <v>112.15852250865717</v>
      </c>
      <c r="I33" s="43">
        <f t="shared" si="51"/>
        <v>120.65800452974133</v>
      </c>
      <c r="J33" s="43">
        <f t="shared" si="51"/>
        <v>115.41666666666666</v>
      </c>
      <c r="K33" s="43">
        <f t="shared" si="51"/>
        <v>109.11380810625144</v>
      </c>
      <c r="L33" s="43">
        <f t="shared" si="51"/>
        <v>104.68839336763864</v>
      </c>
      <c r="M33" s="43">
        <f t="shared" si="51"/>
        <v>108.13080418889547</v>
      </c>
      <c r="N33" s="43">
        <f t="shared" si="51"/>
        <v>117.03580837154843</v>
      </c>
      <c r="O33" s="43">
        <f t="shared" si="51"/>
        <v>121.9832109129066</v>
      </c>
      <c r="P33" s="43">
        <f t="shared" si="51"/>
        <v>140.84107045330421</v>
      </c>
      <c r="Q33" s="43">
        <f t="shared" si="51"/>
        <v>124.83325719506624</v>
      </c>
      <c r="R33" s="43">
        <f t="shared" si="51"/>
        <v>117.94080867027927</v>
      </c>
      <c r="S33" s="43">
        <f t="shared" si="51"/>
        <v>108.83440860215055</v>
      </c>
      <c r="T33" s="43">
        <f t="shared" si="51"/>
        <v>96.494493562897475</v>
      </c>
      <c r="U33" s="43">
        <f t="shared" si="51"/>
        <v>92.593134743467758</v>
      </c>
      <c r="V33" s="43">
        <f t="shared" si="51"/>
        <v>79.508022902382123</v>
      </c>
      <c r="W33" s="43">
        <f t="shared" si="51"/>
        <v>77.529244388239022</v>
      </c>
      <c r="X33" s="43">
        <f t="shared" si="51"/>
        <v>83.362803407812251</v>
      </c>
      <c r="Y33" s="43">
        <f t="shared" si="51"/>
        <v>86.380523278792182</v>
      </c>
      <c r="Z33" s="43">
        <f t="shared" si="51"/>
        <v>117.09637268847794</v>
      </c>
      <c r="AA33" s="43">
        <f t="shared" si="51"/>
        <v>133.59159955143235</v>
      </c>
      <c r="AB33" s="43">
        <f t="shared" si="51"/>
        <v>136.30929425376013</v>
      </c>
      <c r="AC33" s="43">
        <f t="shared" si="51"/>
        <v>160.94436310395315</v>
      </c>
      <c r="AD33" s="43">
        <f t="shared" si="52"/>
        <v>149.52547262926126</v>
      </c>
      <c r="AE33" s="43">
        <f t="shared" si="67"/>
        <v>125.27472527472527</v>
      </c>
      <c r="AF33" s="43">
        <f t="shared" si="68"/>
        <v>108.51605601923893</v>
      </c>
      <c r="AG33" s="43">
        <f t="shared" si="68"/>
        <v>99.488287468728672</v>
      </c>
      <c r="AH33" s="43">
        <f t="shared" si="53"/>
        <v>95.871839138824015</v>
      </c>
      <c r="AI33" s="43">
        <f t="shared" si="54"/>
        <v>98.44663742690058</v>
      </c>
      <c r="AJ33" s="43">
        <f t="shared" si="55"/>
        <v>105.74892452092296</v>
      </c>
      <c r="AK33" s="43">
        <f t="shared" si="56"/>
        <v>104.96056692193395</v>
      </c>
      <c r="AL33" s="43">
        <f t="shared" si="57"/>
        <v>84.322864255071238</v>
      </c>
      <c r="AM33" s="43">
        <f t="shared" si="58"/>
        <v>76.894994121650882</v>
      </c>
      <c r="AN33" s="43">
        <f t="shared" si="59"/>
        <v>87.820512820512818</v>
      </c>
      <c r="AO33" s="43">
        <f t="shared" si="60"/>
        <v>96.694979854078184</v>
      </c>
      <c r="AP33" s="43">
        <f t="shared" si="61"/>
        <v>112.61855411092267</v>
      </c>
      <c r="AQ33" s="43">
        <f t="shared" si="62"/>
        <v>135.14122475255493</v>
      </c>
      <c r="AR33" s="43"/>
      <c r="AS33" s="43">
        <f t="shared" si="63"/>
        <v>114.33727810650886</v>
      </c>
      <c r="AT33" s="43">
        <f t="shared" si="63"/>
        <v>113.12943124773587</v>
      </c>
      <c r="AU33" s="43">
        <f t="shared" si="63"/>
        <v>122.04025617566332</v>
      </c>
      <c r="AV33" s="43">
        <f t="shared" si="63"/>
        <v>86.494489841817227</v>
      </c>
      <c r="AW33" s="43">
        <f t="shared" si="63"/>
        <v>103.08775731310942</v>
      </c>
      <c r="AX33" s="43">
        <f t="shared" si="64"/>
        <v>142.58749343142406</v>
      </c>
      <c r="AY33" s="43">
        <f t="shared" si="65"/>
        <v>100.06781060204023</v>
      </c>
      <c r="AZ33" s="43">
        <f t="shared" si="66"/>
        <v>92.716773224124211</v>
      </c>
      <c r="BA33" s="43">
        <f t="shared" si="66"/>
        <v>106.02656582668656</v>
      </c>
      <c r="BE33" s="435"/>
      <c r="BF33" s="435"/>
    </row>
    <row r="34" spans="1:58" s="15" customFormat="1" ht="20.85" customHeight="1">
      <c r="A34" s="44" t="str">
        <f>IF('1'!A1=1,B34,C34)</f>
        <v>Промислові вироби</v>
      </c>
      <c r="B34" s="45" t="s">
        <v>5</v>
      </c>
      <c r="C34" s="89" t="s">
        <v>20</v>
      </c>
      <c r="D34" s="43"/>
      <c r="E34" s="43"/>
      <c r="F34" s="43"/>
      <c r="G34" s="43"/>
      <c r="H34" s="43">
        <f t="shared" si="51"/>
        <v>100.29940119760479</v>
      </c>
      <c r="I34" s="43">
        <f t="shared" si="51"/>
        <v>104.70790378006873</v>
      </c>
      <c r="J34" s="43">
        <f t="shared" si="51"/>
        <v>113.81361533377397</v>
      </c>
      <c r="K34" s="43">
        <f t="shared" si="51"/>
        <v>107.91830884987459</v>
      </c>
      <c r="L34" s="43">
        <f t="shared" si="51"/>
        <v>135.05330490405117</v>
      </c>
      <c r="M34" s="43">
        <f t="shared" si="51"/>
        <v>125.99277978339349</v>
      </c>
      <c r="N34" s="43">
        <f t="shared" si="51"/>
        <v>122.09639953542393</v>
      </c>
      <c r="O34" s="43">
        <f t="shared" si="51"/>
        <v>134.03054448871183</v>
      </c>
      <c r="P34" s="43">
        <f t="shared" si="51"/>
        <v>125.26049889485319</v>
      </c>
      <c r="Q34" s="43">
        <f t="shared" si="51"/>
        <v>111.56551185204479</v>
      </c>
      <c r="R34" s="43">
        <f t="shared" si="51"/>
        <v>115.95719381688465</v>
      </c>
      <c r="S34" s="43">
        <f t="shared" si="51"/>
        <v>111.74139212286352</v>
      </c>
      <c r="T34" s="43">
        <f t="shared" si="51"/>
        <v>112.55356692714898</v>
      </c>
      <c r="U34" s="43">
        <f t="shared" si="51"/>
        <v>110.48330609385944</v>
      </c>
      <c r="V34" s="43">
        <f t="shared" si="51"/>
        <v>95.34454470877769</v>
      </c>
      <c r="W34" s="43">
        <f t="shared" si="51"/>
        <v>92.174684105519844</v>
      </c>
      <c r="X34" s="43">
        <f t="shared" si="51"/>
        <v>100.58230683090706</v>
      </c>
      <c r="Y34" s="43">
        <f t="shared" si="51"/>
        <v>88.060016906170759</v>
      </c>
      <c r="Z34" s="43">
        <f t="shared" si="51"/>
        <v>118.88578188857819</v>
      </c>
      <c r="AA34" s="43">
        <f t="shared" si="51"/>
        <v>127.29677729677729</v>
      </c>
      <c r="AB34" s="43">
        <f t="shared" si="51"/>
        <v>125.05010020040079</v>
      </c>
      <c r="AC34" s="43">
        <f t="shared" si="51"/>
        <v>160.81113510919127</v>
      </c>
      <c r="AD34" s="43">
        <f t="shared" si="52"/>
        <v>126.86810204450877</v>
      </c>
      <c r="AE34" s="43">
        <f t="shared" si="67"/>
        <v>121.57566597392784</v>
      </c>
      <c r="AF34" s="43">
        <f t="shared" si="68"/>
        <v>89.672364672364665</v>
      </c>
      <c r="AG34" s="43">
        <f t="shared" si="68"/>
        <v>59.692583196537832</v>
      </c>
      <c r="AH34" s="43">
        <f t="shared" si="53"/>
        <v>63.747860810039938</v>
      </c>
      <c r="AI34" s="43">
        <f t="shared" si="54"/>
        <v>71.857031857031856</v>
      </c>
      <c r="AJ34" s="43">
        <f t="shared" si="55"/>
        <v>107.922954725973</v>
      </c>
      <c r="AK34" s="43">
        <f t="shared" si="56"/>
        <v>128.125</v>
      </c>
      <c r="AL34" s="43">
        <f t="shared" si="57"/>
        <v>114.20581655480984</v>
      </c>
      <c r="AM34" s="43">
        <f t="shared" si="58"/>
        <v>102.2923875432526</v>
      </c>
      <c r="AN34" s="43">
        <f t="shared" si="59"/>
        <v>97.479300827966881</v>
      </c>
      <c r="AO34" s="43">
        <f t="shared" si="60"/>
        <v>115.49268292682926</v>
      </c>
      <c r="AP34" s="43">
        <f t="shared" si="61"/>
        <v>119.78452497551419</v>
      </c>
      <c r="AQ34" s="43">
        <f t="shared" si="62"/>
        <v>123.86892177589853</v>
      </c>
      <c r="AR34" s="43"/>
      <c r="AS34" s="43">
        <f t="shared" si="63"/>
        <v>107.07636692272932</v>
      </c>
      <c r="AT34" s="43">
        <f t="shared" si="63"/>
        <v>128.6968264686023</v>
      </c>
      <c r="AU34" s="43">
        <f t="shared" si="63"/>
        <v>115.66762854144805</v>
      </c>
      <c r="AV34" s="43">
        <f t="shared" si="63"/>
        <v>102.08085275273572</v>
      </c>
      <c r="AW34" s="43">
        <f t="shared" si="63"/>
        <v>108.1870695401022</v>
      </c>
      <c r="AX34" s="43">
        <f t="shared" si="64"/>
        <v>132.27230721840024</v>
      </c>
      <c r="AY34" s="43">
        <f t="shared" si="65"/>
        <v>70.369507840397446</v>
      </c>
      <c r="AZ34" s="43">
        <f t="shared" si="66"/>
        <v>112.49310535024821</v>
      </c>
      <c r="BA34" s="43">
        <f t="shared" si="66"/>
        <v>113.7092424613876</v>
      </c>
      <c r="BE34" s="435"/>
      <c r="BF34" s="435"/>
    </row>
    <row r="35" spans="1:58" s="15" customFormat="1" ht="25.35" customHeight="1">
      <c r="A35" s="44" t="str">
        <f>IF('1'!A1=1,B35,C35)</f>
        <v>Чорні й кольорові метали та вироби з них</v>
      </c>
      <c r="B35" s="45" t="s">
        <v>6</v>
      </c>
      <c r="C35" s="89" t="s">
        <v>21</v>
      </c>
      <c r="D35" s="43"/>
      <c r="E35" s="43"/>
      <c r="F35" s="43"/>
      <c r="G35" s="43"/>
      <c r="H35" s="43">
        <f t="shared" si="51"/>
        <v>81.135649077616577</v>
      </c>
      <c r="I35" s="43">
        <f t="shared" si="51"/>
        <v>101.0574339345435</v>
      </c>
      <c r="J35" s="43">
        <f t="shared" si="51"/>
        <v>110.93518250987191</v>
      </c>
      <c r="K35" s="43">
        <f t="shared" si="51"/>
        <v>125.49965381952457</v>
      </c>
      <c r="L35" s="43">
        <f t="shared" si="51"/>
        <v>149.89962183108457</v>
      </c>
      <c r="M35" s="43">
        <f t="shared" si="51"/>
        <v>114.18241640523377</v>
      </c>
      <c r="N35" s="43">
        <f t="shared" si="51"/>
        <v>108.03062925406306</v>
      </c>
      <c r="O35" s="43">
        <f t="shared" si="51"/>
        <v>141.57671159822726</v>
      </c>
      <c r="P35" s="43">
        <f t="shared" si="51"/>
        <v>125.10200267854361</v>
      </c>
      <c r="Q35" s="43">
        <f t="shared" si="51"/>
        <v>139.9731948400067</v>
      </c>
      <c r="R35" s="43">
        <f t="shared" si="51"/>
        <v>119.28090393300866</v>
      </c>
      <c r="S35" s="43">
        <f t="shared" si="51"/>
        <v>92.756013924247938</v>
      </c>
      <c r="T35" s="43">
        <f t="shared" si="51"/>
        <v>92.53606861439259</v>
      </c>
      <c r="U35" s="43">
        <f t="shared" si="51"/>
        <v>86.922800718132848</v>
      </c>
      <c r="V35" s="43">
        <f t="shared" si="51"/>
        <v>83.194319054613075</v>
      </c>
      <c r="W35" s="43">
        <f t="shared" si="51"/>
        <v>71.505790424444413</v>
      </c>
      <c r="X35" s="43">
        <f t="shared" si="51"/>
        <v>77.775535735905393</v>
      </c>
      <c r="Y35" s="43">
        <f t="shared" si="51"/>
        <v>77.759418374091211</v>
      </c>
      <c r="Z35" s="43">
        <f t="shared" si="51"/>
        <v>94.789523979203452</v>
      </c>
      <c r="AA35" s="43">
        <f t="shared" si="51"/>
        <v>124.78702778920156</v>
      </c>
      <c r="AB35" s="43">
        <f t="shared" si="51"/>
        <v>146.23460633734607</v>
      </c>
      <c r="AC35" s="43">
        <f t="shared" si="51"/>
        <v>190.5227369315767</v>
      </c>
      <c r="AD35" s="43">
        <f t="shared" si="52"/>
        <v>213.48506595584715</v>
      </c>
      <c r="AE35" s="43">
        <f t="shared" si="67"/>
        <v>173.85593220338984</v>
      </c>
      <c r="AF35" s="43">
        <f t="shared" si="68"/>
        <v>90.492861958437317</v>
      </c>
      <c r="AG35" s="43">
        <f t="shared" si="68"/>
        <v>32.975500037177483</v>
      </c>
      <c r="AH35" s="43">
        <f t="shared" si="53"/>
        <v>30.092844565391385</v>
      </c>
      <c r="AI35" s="43">
        <f t="shared" si="54"/>
        <v>29.512280986811817</v>
      </c>
      <c r="AJ35" s="43">
        <f t="shared" si="55"/>
        <v>44.041877426185152</v>
      </c>
      <c r="AK35" s="43">
        <f t="shared" si="56"/>
        <v>122.5513684151188</v>
      </c>
      <c r="AL35" s="43">
        <f t="shared" si="57"/>
        <v>92.058088196180648</v>
      </c>
      <c r="AM35" s="43">
        <f t="shared" si="58"/>
        <v>93.145531290144973</v>
      </c>
      <c r="AN35" s="43">
        <f t="shared" si="59"/>
        <v>120.86894586894587</v>
      </c>
      <c r="AO35" s="43">
        <f t="shared" si="60"/>
        <v>97.543698252069916</v>
      </c>
      <c r="AP35" s="43">
        <f t="shared" si="61"/>
        <v>151.82884548711431</v>
      </c>
      <c r="AQ35" s="43">
        <f t="shared" si="62"/>
        <v>137.72042163333663</v>
      </c>
      <c r="AR35" s="43"/>
      <c r="AS35" s="43">
        <f t="shared" si="63"/>
        <v>103.66067316741085</v>
      </c>
      <c r="AT35" s="43">
        <f t="shared" si="63"/>
        <v>127.05362532293503</v>
      </c>
      <c r="AU35" s="43">
        <f t="shared" si="63"/>
        <v>117.63451649316443</v>
      </c>
      <c r="AV35" s="43">
        <f t="shared" si="63"/>
        <v>83.928634893556534</v>
      </c>
      <c r="AW35" s="43">
        <f t="shared" si="63"/>
        <v>91.056146902007583</v>
      </c>
      <c r="AX35" s="43">
        <f t="shared" si="64"/>
        <v>180.88884379280606</v>
      </c>
      <c r="AY35" s="43">
        <f t="shared" si="65"/>
        <v>42.60272051605665</v>
      </c>
      <c r="AZ35" s="43">
        <f t="shared" si="66"/>
        <v>78.034342769365807</v>
      </c>
      <c r="BA35" s="43">
        <f t="shared" si="66"/>
        <v>124.88030877173249</v>
      </c>
      <c r="BE35" s="435"/>
      <c r="BF35" s="435"/>
    </row>
    <row r="36" spans="1:58" s="15" customFormat="1" ht="30" customHeight="1">
      <c r="A36" s="44" t="str">
        <f>IF('1'!A1=1,B36,C36)</f>
        <v>Машини, устаткування, транспортні засоби та прилади</v>
      </c>
      <c r="B36" s="45" t="s">
        <v>11</v>
      </c>
      <c r="C36" s="89" t="s">
        <v>22</v>
      </c>
      <c r="D36" s="43"/>
      <c r="E36" s="43"/>
      <c r="F36" s="43"/>
      <c r="G36" s="43"/>
      <c r="H36" s="43">
        <f t="shared" si="51"/>
        <v>96.660579180798337</v>
      </c>
      <c r="I36" s="43">
        <f t="shared" si="51"/>
        <v>97.597942657036555</v>
      </c>
      <c r="J36" s="43">
        <f t="shared" si="51"/>
        <v>91.347114828257332</v>
      </c>
      <c r="K36" s="43">
        <f t="shared" si="51"/>
        <v>98.135332564398297</v>
      </c>
      <c r="L36" s="43">
        <f t="shared" si="51"/>
        <v>109.4804318488529</v>
      </c>
      <c r="M36" s="43">
        <f t="shared" si="51"/>
        <v>105.53904804619611</v>
      </c>
      <c r="N36" s="43">
        <f t="shared" si="51"/>
        <v>100.33398594955661</v>
      </c>
      <c r="O36" s="43">
        <f t="shared" si="51"/>
        <v>116.19000979431931</v>
      </c>
      <c r="P36" s="43">
        <f t="shared" si="51"/>
        <v>115.08166409861325</v>
      </c>
      <c r="Q36" s="43">
        <f t="shared" si="51"/>
        <v>107.40504648074369</v>
      </c>
      <c r="R36" s="43">
        <f t="shared" si="51"/>
        <v>110.12396694214877</v>
      </c>
      <c r="S36" s="43">
        <f t="shared" si="51"/>
        <v>99.329849110680271</v>
      </c>
      <c r="T36" s="43">
        <f t="shared" si="51"/>
        <v>111.58954584404457</v>
      </c>
      <c r="U36" s="43">
        <f t="shared" si="51"/>
        <v>108.66017112616846</v>
      </c>
      <c r="V36" s="43">
        <f t="shared" si="51"/>
        <v>115.54617469251616</v>
      </c>
      <c r="W36" s="43">
        <f t="shared" si="51"/>
        <v>98.349386854499926</v>
      </c>
      <c r="X36" s="43">
        <f t="shared" si="51"/>
        <v>99.275292762526405</v>
      </c>
      <c r="Y36" s="43">
        <f t="shared" si="51"/>
        <v>91.661356395084198</v>
      </c>
      <c r="Z36" s="43">
        <f t="shared" si="51"/>
        <v>110.64002525822019</v>
      </c>
      <c r="AA36" s="43">
        <f t="shared" si="51"/>
        <v>113.01233928725516</v>
      </c>
      <c r="AB36" s="43">
        <f t="shared" si="51"/>
        <v>114.17452260091854</v>
      </c>
      <c r="AC36" s="43">
        <f t="shared" si="51"/>
        <v>128.9452775846658</v>
      </c>
      <c r="AD36" s="43">
        <f t="shared" si="52"/>
        <v>102.81288218507949</v>
      </c>
      <c r="AE36" s="43">
        <f t="shared" si="67"/>
        <v>111.487363518363</v>
      </c>
      <c r="AF36" s="43">
        <f t="shared" si="68"/>
        <v>77.689799720540293</v>
      </c>
      <c r="AG36" s="43">
        <f t="shared" si="68"/>
        <v>64.674394423691609</v>
      </c>
      <c r="AH36" s="43">
        <f t="shared" si="53"/>
        <v>74.873116574147502</v>
      </c>
      <c r="AI36" s="43">
        <f t="shared" si="54"/>
        <v>65.52066568503237</v>
      </c>
      <c r="AJ36" s="43">
        <f t="shared" si="55"/>
        <v>107.52670590800086</v>
      </c>
      <c r="AK36" s="43">
        <f t="shared" si="56"/>
        <v>129.52840300107181</v>
      </c>
      <c r="AL36" s="43">
        <f t="shared" si="57"/>
        <v>98.26298787268972</v>
      </c>
      <c r="AM36" s="43">
        <f t="shared" si="58"/>
        <v>97.298003553883134</v>
      </c>
      <c r="AN36" s="43">
        <f t="shared" si="59"/>
        <v>90.156622231233214</v>
      </c>
      <c r="AO36" s="43">
        <f t="shared" si="60"/>
        <v>89.086562772950856</v>
      </c>
      <c r="AP36" s="43">
        <f t="shared" si="61"/>
        <v>114.05012126111561</v>
      </c>
      <c r="AQ36" s="43">
        <f t="shared" si="62"/>
        <v>126.32003008003439</v>
      </c>
      <c r="AR36" s="43"/>
      <c r="AS36" s="43">
        <f t="shared" si="63"/>
        <v>95.93609979980117</v>
      </c>
      <c r="AT36" s="43">
        <f t="shared" si="63"/>
        <v>108.17256505259571</v>
      </c>
      <c r="AU36" s="43">
        <f t="shared" si="63"/>
        <v>107.14698162729658</v>
      </c>
      <c r="AV36" s="43">
        <f t="shared" si="63"/>
        <v>107.97222154177793</v>
      </c>
      <c r="AW36" s="43">
        <f t="shared" si="63"/>
        <v>103.84776813567012</v>
      </c>
      <c r="AX36" s="43">
        <f t="shared" si="64"/>
        <v>113.61049515549391</v>
      </c>
      <c r="AY36" s="43">
        <f t="shared" si="65"/>
        <v>70.340457853798299</v>
      </c>
      <c r="AZ36" s="43">
        <f t="shared" si="66"/>
        <v>107.51103760302902</v>
      </c>
      <c r="BA36" s="43">
        <f t="shared" si="66"/>
        <v>104.05700917944414</v>
      </c>
      <c r="BE36" s="435"/>
      <c r="BF36" s="435"/>
    </row>
    <row r="37" spans="1:58" s="15" customFormat="1" ht="21" customHeight="1">
      <c r="A37" s="44" t="str">
        <f>IF('1'!A1=1,B37,C37)</f>
        <v>Різне*</v>
      </c>
      <c r="B37" s="45" t="s">
        <v>8</v>
      </c>
      <c r="C37" s="89" t="s">
        <v>23</v>
      </c>
      <c r="D37" s="43"/>
      <c r="E37" s="43"/>
      <c r="F37" s="43"/>
      <c r="G37" s="43"/>
      <c r="H37" s="43">
        <f t="shared" si="51"/>
        <v>100.71405795880331</v>
      </c>
      <c r="I37" s="43">
        <f t="shared" si="51"/>
        <v>133.22209398292074</v>
      </c>
      <c r="J37" s="43">
        <f t="shared" si="51"/>
        <v>106.37695445297901</v>
      </c>
      <c r="K37" s="43">
        <f t="shared" si="51"/>
        <v>124.73747731918978</v>
      </c>
      <c r="L37" s="43">
        <f t="shared" si="51"/>
        <v>143.07170064330529</v>
      </c>
      <c r="M37" s="43">
        <f t="shared" si="51"/>
        <v>113.29981245195755</v>
      </c>
      <c r="N37" s="43">
        <f t="shared" si="51"/>
        <v>113.79822964137453</v>
      </c>
      <c r="O37" s="43">
        <f t="shared" ref="O37:AB37" si="69">O15/K15*100</f>
        <v>101.77370626644577</v>
      </c>
      <c r="P37" s="43">
        <f t="shared" si="69"/>
        <v>109.07928432732359</v>
      </c>
      <c r="Q37" s="43">
        <f t="shared" si="69"/>
        <v>106.02343492534368</v>
      </c>
      <c r="R37" s="43">
        <f t="shared" si="69"/>
        <v>104.6062354875916</v>
      </c>
      <c r="S37" s="43">
        <f t="shared" si="69"/>
        <v>102.68848194900582</v>
      </c>
      <c r="T37" s="43">
        <f t="shared" si="69"/>
        <v>99.672250358337322</v>
      </c>
      <c r="U37" s="43">
        <f t="shared" si="69"/>
        <v>106.85801531492187</v>
      </c>
      <c r="V37" s="43">
        <f t="shared" si="69"/>
        <v>94.233984585557991</v>
      </c>
      <c r="W37" s="43">
        <f t="shared" si="69"/>
        <v>87.270268101389405</v>
      </c>
      <c r="X37" s="43">
        <f t="shared" si="69"/>
        <v>68.078559628926143</v>
      </c>
      <c r="Y37" s="43">
        <f t="shared" si="69"/>
        <v>41.590828206822977</v>
      </c>
      <c r="Z37" s="43">
        <f t="shared" si="69"/>
        <v>92.958105223788891</v>
      </c>
      <c r="AA37" s="43">
        <f t="shared" si="69"/>
        <v>102.07265700667504</v>
      </c>
      <c r="AB37" s="43">
        <f t="shared" si="69"/>
        <v>114.71961060521716</v>
      </c>
      <c r="AC37" s="43">
        <f>AC15/Y15*100</f>
        <v>224.60492968721607</v>
      </c>
      <c r="AD37" s="43">
        <f>AD15/Z15*100</f>
        <v>110.24154089015843</v>
      </c>
      <c r="AE37" s="43">
        <f t="shared" si="67"/>
        <v>124.16250537385507</v>
      </c>
      <c r="AF37" s="43">
        <f t="shared" si="68"/>
        <v>94.45016959189357</v>
      </c>
      <c r="AG37" s="43">
        <f t="shared" si="68"/>
        <v>75.935771312502268</v>
      </c>
      <c r="AH37" s="43">
        <f t="shared" si="53"/>
        <v>67.613003427823642</v>
      </c>
      <c r="AI37" s="43">
        <f t="shared" si="54"/>
        <v>61.444362449423672</v>
      </c>
      <c r="AJ37" s="43">
        <f t="shared" si="55"/>
        <v>85.938329763117451</v>
      </c>
      <c r="AK37" s="43">
        <f t="shared" si="56"/>
        <v>95.582111523428154</v>
      </c>
      <c r="AL37" s="43">
        <f t="shared" si="57"/>
        <v>111.47880519248898</v>
      </c>
      <c r="AM37" s="43">
        <f t="shared" si="58"/>
        <v>111.12548208703438</v>
      </c>
      <c r="AN37" s="43">
        <f t="shared" si="59"/>
        <v>122.31994445485471</v>
      </c>
      <c r="AO37" s="43">
        <f t="shared" si="60"/>
        <v>118.44624867962477</v>
      </c>
      <c r="AP37" s="43">
        <f t="shared" si="61"/>
        <v>133.30212360491819</v>
      </c>
      <c r="AQ37" s="43">
        <f t="shared" si="62"/>
        <v>124.06473497803545</v>
      </c>
      <c r="AR37" s="43"/>
      <c r="AS37" s="43">
        <f t="shared" si="63"/>
        <v>115.96545562013421</v>
      </c>
      <c r="AT37" s="43">
        <f t="shared" si="63"/>
        <v>116.22955453874988</v>
      </c>
      <c r="AU37" s="43">
        <f t="shared" si="63"/>
        <v>105.61020519351632</v>
      </c>
      <c r="AV37" s="43">
        <f t="shared" si="63"/>
        <v>97.103633625552675</v>
      </c>
      <c r="AW37" s="43">
        <f>AW15/AV15*100</f>
        <v>74.114623931189854</v>
      </c>
      <c r="AX37" s="43">
        <f t="shared" si="64"/>
        <v>133.29875157877609</v>
      </c>
      <c r="AY37" s="43">
        <f t="shared" si="65"/>
        <v>73.745903201221509</v>
      </c>
      <c r="AZ37" s="43">
        <f t="shared" si="66"/>
        <v>100.15500675473096</v>
      </c>
      <c r="BA37" s="43">
        <f t="shared" si="66"/>
        <v>124.49099477575496</v>
      </c>
      <c r="BE37" s="435"/>
      <c r="BF37" s="435"/>
    </row>
    <row r="38" spans="1:58" ht="10.35" customHeight="1">
      <c r="A38" s="51"/>
      <c r="B38" s="52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</row>
    <row r="39" spans="1:58">
      <c r="A39" s="54" t="str">
        <f>IF('1'!A1=1,B39,C39)</f>
        <v>*З урахуванням неформальної торгівлі.</v>
      </c>
      <c r="B39" s="55" t="s">
        <v>13</v>
      </c>
      <c r="C39" s="55" t="s">
        <v>32</v>
      </c>
    </row>
    <row r="40" spans="1:58" s="59" customFormat="1">
      <c r="A40" s="56" t="str">
        <f>IF('1'!A1=1,B40,C40)</f>
        <v>Примітка:</v>
      </c>
      <c r="B40" s="57" t="s">
        <v>35</v>
      </c>
      <c r="C40" s="58" t="s">
        <v>36</v>
      </c>
    </row>
    <row r="41" spans="1:58" s="277" customFormat="1" ht="16.2" customHeight="1">
      <c r="A41" s="336" t="str">
        <f>IF('1'!A1=1,B41,C41)</f>
        <v xml:space="preserve">  З 2014 року дані подаються без урахування тимчасово окупованої російською федерацією території України.</v>
      </c>
      <c r="B41" s="274" t="s">
        <v>218</v>
      </c>
      <c r="C41" s="274" t="s">
        <v>157</v>
      </c>
    </row>
    <row r="51" spans="32:43">
      <c r="AF51" s="433"/>
      <c r="AG51" s="433"/>
      <c r="AH51" s="433"/>
      <c r="AI51" s="433"/>
      <c r="AJ51" s="433"/>
      <c r="AK51" s="433"/>
      <c r="AL51" s="433"/>
      <c r="AM51" s="433"/>
      <c r="AN51" s="433"/>
      <c r="AO51" s="433"/>
      <c r="AP51" s="433"/>
      <c r="AQ51" s="433"/>
    </row>
    <row r="52" spans="32:43">
      <c r="AF52" s="433"/>
      <c r="AG52" s="433"/>
      <c r="AH52" s="433"/>
      <c r="AI52" s="433"/>
      <c r="AJ52" s="433"/>
      <c r="AK52" s="433"/>
      <c r="AL52" s="433"/>
      <c r="AM52" s="433"/>
      <c r="AN52" s="433"/>
      <c r="AO52" s="433"/>
      <c r="AP52" s="433"/>
      <c r="AQ52" s="433"/>
    </row>
    <row r="53" spans="32:43">
      <c r="AF53" s="433"/>
      <c r="AG53" s="433"/>
      <c r="AH53" s="433"/>
      <c r="AI53" s="433"/>
      <c r="AJ53" s="433"/>
      <c r="AK53" s="433"/>
      <c r="AL53" s="433"/>
      <c r="AM53" s="433"/>
      <c r="AN53" s="433"/>
      <c r="AO53" s="433"/>
      <c r="AP53" s="433"/>
      <c r="AQ53" s="433"/>
    </row>
    <row r="54" spans="32:43">
      <c r="AF54" s="433"/>
      <c r="AG54" s="433"/>
      <c r="AH54" s="433"/>
      <c r="AI54" s="433"/>
      <c r="AJ54" s="433"/>
      <c r="AK54" s="433"/>
      <c r="AL54" s="433"/>
      <c r="AM54" s="433"/>
      <c r="AN54" s="433"/>
      <c r="AO54" s="433"/>
      <c r="AP54" s="433"/>
      <c r="AQ54" s="433"/>
    </row>
    <row r="55" spans="32:43">
      <c r="AF55" s="433"/>
      <c r="AG55" s="433"/>
      <c r="AH55" s="433"/>
      <c r="AI55" s="433"/>
      <c r="AJ55" s="433"/>
      <c r="AK55" s="433"/>
      <c r="AL55" s="433"/>
      <c r="AM55" s="433"/>
      <c r="AN55" s="433"/>
      <c r="AO55" s="433"/>
      <c r="AP55" s="433"/>
      <c r="AQ55" s="433"/>
    </row>
    <row r="56" spans="32:43">
      <c r="AF56" s="433"/>
      <c r="AG56" s="433"/>
      <c r="AH56" s="433"/>
      <c r="AI56" s="433"/>
      <c r="AJ56" s="433"/>
      <c r="AK56" s="433"/>
      <c r="AL56" s="433"/>
      <c r="AM56" s="433"/>
      <c r="AN56" s="433"/>
      <c r="AO56" s="433"/>
      <c r="AP56" s="433"/>
      <c r="AQ56" s="433"/>
    </row>
    <row r="57" spans="32:43">
      <c r="AF57" s="433"/>
      <c r="AG57" s="433"/>
      <c r="AH57" s="433"/>
      <c r="AI57" s="433"/>
      <c r="AJ57" s="433"/>
      <c r="AK57" s="433"/>
      <c r="AL57" s="433"/>
      <c r="AM57" s="433"/>
      <c r="AN57" s="433"/>
      <c r="AO57" s="433"/>
      <c r="AP57" s="433"/>
      <c r="AQ57" s="433"/>
    </row>
    <row r="58" spans="32:43">
      <c r="AF58" s="433"/>
      <c r="AG58" s="433"/>
      <c r="AH58" s="433"/>
      <c r="AI58" s="433"/>
      <c r="AJ58" s="433"/>
      <c r="AK58" s="433"/>
      <c r="AL58" s="433"/>
      <c r="AM58" s="433"/>
      <c r="AN58" s="433"/>
      <c r="AO58" s="433"/>
      <c r="AP58" s="433"/>
      <c r="AQ58" s="433"/>
    </row>
    <row r="59" spans="32:43">
      <c r="AF59" s="433"/>
      <c r="AG59" s="433"/>
      <c r="AH59" s="433"/>
      <c r="AI59" s="433"/>
      <c r="AJ59" s="433"/>
      <c r="AK59" s="433"/>
      <c r="AL59" s="433"/>
      <c r="AM59" s="433"/>
      <c r="AN59" s="433"/>
      <c r="AO59" s="433"/>
      <c r="AP59" s="433"/>
      <c r="AQ59" s="433"/>
    </row>
    <row r="60" spans="32:43">
      <c r="AF60" s="433"/>
      <c r="AG60" s="433"/>
      <c r="AH60" s="433"/>
      <c r="AI60" s="433"/>
      <c r="AJ60" s="433"/>
      <c r="AK60" s="433"/>
      <c r="AL60" s="433"/>
      <c r="AM60" s="433"/>
      <c r="AN60" s="433"/>
      <c r="AO60" s="433"/>
      <c r="AP60" s="433"/>
      <c r="AQ60" s="433"/>
    </row>
  </sheetData>
  <mergeCells count="14">
    <mergeCell ref="AU5:AU6"/>
    <mergeCell ref="A2:AS2"/>
    <mergeCell ref="A5:A6"/>
    <mergeCell ref="B5:B6"/>
    <mergeCell ref="C5:C6"/>
    <mergeCell ref="AR5:AR6"/>
    <mergeCell ref="AS5:AS6"/>
    <mergeCell ref="AT5:AT6"/>
    <mergeCell ref="BA5:BA6"/>
    <mergeCell ref="AV5:AV6"/>
    <mergeCell ref="AW5:AW6"/>
    <mergeCell ref="AX5:AX6"/>
    <mergeCell ref="AY5:AY6"/>
    <mergeCell ref="AZ5:AZ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55" orientation="landscape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BF121"/>
  <sheetViews>
    <sheetView zoomScale="60" zoomScaleNormal="60" workbookViewId="0">
      <selection activeCell="BH20" sqref="BH20"/>
    </sheetView>
  </sheetViews>
  <sheetFormatPr defaultColWidth="9.44140625" defaultRowHeight="13.2" outlineLevelCol="2"/>
  <cols>
    <col min="1" max="1" width="35.44140625" style="16" customWidth="1"/>
    <col min="2" max="3" width="35.44140625" style="16" hidden="1" customWidth="1" outlineLevel="2"/>
    <col min="4" max="4" width="8.88671875" style="16" hidden="1" customWidth="1" outlineLevel="1" collapsed="1"/>
    <col min="5" max="19" width="8.88671875" style="16" hidden="1" customWidth="1" outlineLevel="1"/>
    <col min="20" max="20" width="8.88671875" style="16" hidden="1" customWidth="1" collapsed="1"/>
    <col min="21" max="23" width="8.88671875" style="16" hidden="1" customWidth="1"/>
    <col min="24" max="43" width="8.88671875" style="16" customWidth="1"/>
    <col min="44" max="44" width="8.88671875" style="16" hidden="1" customWidth="1"/>
    <col min="45" max="50" width="11.109375" style="16" hidden="1" customWidth="1"/>
    <col min="51" max="53" width="11.109375" style="16" customWidth="1"/>
    <col min="54" max="16384" width="9.44140625" style="16"/>
  </cols>
  <sheetData>
    <row r="1" spans="1:58" s="78" customFormat="1">
      <c r="A1" s="60" t="str">
        <f>IF('1'!$A$1=1,"до змісту","to title")</f>
        <v>до змісту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</row>
    <row r="2" spans="1:58" s="62" customFormat="1">
      <c r="A2" s="99" t="str">
        <f>IF('1'!$A$1=1,"1.2 Динаміка товарної структури імпорту","1.2 Dynamics of the Commodity Composition of Imports")</f>
        <v>1.2 Динаміка товарної структури імпорту</v>
      </c>
      <c r="B2" s="99"/>
      <c r="C2" s="9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V2" s="79"/>
      <c r="AW2" s="79"/>
      <c r="AX2" s="79"/>
      <c r="AY2" s="79"/>
      <c r="AZ2" s="79"/>
      <c r="BA2" s="79"/>
    </row>
    <row r="3" spans="1:58" s="13" customFormat="1">
      <c r="A3" s="63" t="str">
        <f>IF('1'!$A$1=1,"(відповідно до КПБ6)","(according to BPM6 methodology)")</f>
        <v>(відповідно до КПБ6)</v>
      </c>
      <c r="B3" s="63"/>
      <c r="C3" s="63"/>
      <c r="D3" s="64"/>
      <c r="E3" s="64"/>
      <c r="F3" s="64"/>
      <c r="G3" s="64"/>
      <c r="H3" s="64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</row>
    <row r="4" spans="1:58" ht="6" customHeight="1">
      <c r="A4" s="13"/>
      <c r="B4" s="13"/>
      <c r="C4" s="13"/>
    </row>
    <row r="5" spans="1:58" s="70" customFormat="1" ht="13.35" customHeight="1">
      <c r="A5" s="507" t="str">
        <f>IF('1'!A1=1,B5,C5)</f>
        <v>Найменування  груп  товарів</v>
      </c>
      <c r="B5" s="509" t="s">
        <v>0</v>
      </c>
      <c r="C5" s="501" t="s">
        <v>15</v>
      </c>
      <c r="D5" s="17">
        <v>2015</v>
      </c>
      <c r="E5" s="18"/>
      <c r="F5" s="19"/>
      <c r="G5" s="20"/>
      <c r="H5" s="65">
        <v>2016</v>
      </c>
      <c r="I5" s="66"/>
      <c r="J5" s="66"/>
      <c r="K5" s="67"/>
      <c r="L5" s="65">
        <v>2017</v>
      </c>
      <c r="M5" s="68"/>
      <c r="N5" s="68"/>
      <c r="O5" s="68"/>
      <c r="P5" s="512">
        <v>2018</v>
      </c>
      <c r="Q5" s="513"/>
      <c r="R5" s="513"/>
      <c r="S5" s="514"/>
      <c r="T5" s="65">
        <v>2019</v>
      </c>
      <c r="U5" s="65"/>
      <c r="V5" s="65"/>
      <c r="W5" s="96"/>
      <c r="X5" s="81">
        <v>2020</v>
      </c>
      <c r="Y5" s="81"/>
      <c r="Z5" s="81"/>
      <c r="AA5" s="81"/>
      <c r="AB5" s="69">
        <v>2021</v>
      </c>
      <c r="AC5" s="81"/>
      <c r="AD5" s="81"/>
      <c r="AE5" s="81"/>
      <c r="AF5" s="96">
        <v>2022</v>
      </c>
      <c r="AG5" s="96"/>
      <c r="AH5" s="96"/>
      <c r="AI5" s="96"/>
      <c r="AJ5" s="96">
        <v>2023</v>
      </c>
      <c r="AK5" s="96"/>
      <c r="AL5" s="96"/>
      <c r="AM5" s="96"/>
      <c r="AN5" s="96">
        <v>2024</v>
      </c>
      <c r="AO5" s="96"/>
      <c r="AP5" s="69"/>
      <c r="AQ5" s="69"/>
      <c r="AR5" s="505">
        <v>2015</v>
      </c>
      <c r="AS5" s="505">
        <v>2016</v>
      </c>
      <c r="AT5" s="505">
        <v>2017</v>
      </c>
      <c r="AU5" s="505">
        <v>2018</v>
      </c>
      <c r="AV5" s="505">
        <v>2019</v>
      </c>
      <c r="AW5" s="505">
        <v>2020</v>
      </c>
      <c r="AX5" s="505">
        <v>2021</v>
      </c>
      <c r="AY5" s="505">
        <v>2022</v>
      </c>
      <c r="AZ5" s="503">
        <v>2023</v>
      </c>
      <c r="BA5" s="503">
        <v>2024</v>
      </c>
    </row>
    <row r="6" spans="1:58" s="27" customFormat="1">
      <c r="A6" s="508"/>
      <c r="B6" s="510"/>
      <c r="C6" s="511"/>
      <c r="D6" s="22" t="s">
        <v>30</v>
      </c>
      <c r="E6" s="23" t="s">
        <v>27</v>
      </c>
      <c r="F6" s="23" t="s">
        <v>28</v>
      </c>
      <c r="G6" s="22" t="s">
        <v>29</v>
      </c>
      <c r="H6" s="24" t="s">
        <v>30</v>
      </c>
      <c r="I6" s="25" t="s">
        <v>27</v>
      </c>
      <c r="J6" s="23" t="s">
        <v>28</v>
      </c>
      <c r="K6" s="26" t="s">
        <v>29</v>
      </c>
      <c r="L6" s="22" t="s">
        <v>30</v>
      </c>
      <c r="M6" s="23" t="s">
        <v>27</v>
      </c>
      <c r="N6" s="23" t="s">
        <v>28</v>
      </c>
      <c r="O6" s="22" t="s">
        <v>29</v>
      </c>
      <c r="P6" s="22" t="s">
        <v>30</v>
      </c>
      <c r="Q6" s="23" t="s">
        <v>27</v>
      </c>
      <c r="R6" s="23" t="s">
        <v>28</v>
      </c>
      <c r="S6" s="22" t="s">
        <v>29</v>
      </c>
      <c r="T6" s="22" t="s">
        <v>30</v>
      </c>
      <c r="U6" s="93" t="s">
        <v>27</v>
      </c>
      <c r="V6" s="23" t="s">
        <v>28</v>
      </c>
      <c r="W6" s="26" t="s">
        <v>29</v>
      </c>
      <c r="X6" s="22" t="s">
        <v>30</v>
      </c>
      <c r="Y6" s="93" t="s">
        <v>27</v>
      </c>
      <c r="Z6" s="23" t="s">
        <v>28</v>
      </c>
      <c r="AA6" s="93" t="s">
        <v>29</v>
      </c>
      <c r="AB6" s="22" t="s">
        <v>30</v>
      </c>
      <c r="AC6" s="23" t="s">
        <v>27</v>
      </c>
      <c r="AD6" s="23" t="s">
        <v>28</v>
      </c>
      <c r="AE6" s="93" t="s">
        <v>29</v>
      </c>
      <c r="AF6" s="22" t="s">
        <v>30</v>
      </c>
      <c r="AG6" s="23" t="s">
        <v>27</v>
      </c>
      <c r="AH6" s="23" t="s">
        <v>28</v>
      </c>
      <c r="AI6" s="93" t="s">
        <v>29</v>
      </c>
      <c r="AJ6" s="22" t="s">
        <v>30</v>
      </c>
      <c r="AK6" s="23" t="s">
        <v>27</v>
      </c>
      <c r="AL6" s="23" t="s">
        <v>28</v>
      </c>
      <c r="AM6" s="93" t="s">
        <v>29</v>
      </c>
      <c r="AN6" s="22" t="s">
        <v>30</v>
      </c>
      <c r="AO6" s="23" t="s">
        <v>27</v>
      </c>
      <c r="AP6" s="23" t="s">
        <v>28</v>
      </c>
      <c r="AQ6" s="93" t="s">
        <v>29</v>
      </c>
      <c r="AR6" s="506"/>
      <c r="AS6" s="506"/>
      <c r="AT6" s="506"/>
      <c r="AU6" s="506"/>
      <c r="AV6" s="506"/>
      <c r="AW6" s="506"/>
      <c r="AX6" s="506"/>
      <c r="AY6" s="506"/>
      <c r="AZ6" s="504"/>
      <c r="BA6" s="504"/>
    </row>
    <row r="7" spans="1:58" ht="23.1" customHeight="1">
      <c r="A7" s="28" t="str">
        <f>IF('1'!A1=1,B7,C7)</f>
        <v>УСЬОГО, млн грн</v>
      </c>
      <c r="B7" s="29" t="s">
        <v>37</v>
      </c>
      <c r="C7" s="85" t="s">
        <v>192</v>
      </c>
      <c r="D7" s="31">
        <v>211834.71299999999</v>
      </c>
      <c r="E7" s="31">
        <v>194672.76900000003</v>
      </c>
      <c r="F7" s="31">
        <v>211085.302</v>
      </c>
      <c r="G7" s="31">
        <v>232998.28200000001</v>
      </c>
      <c r="H7" s="31">
        <v>231459.772</v>
      </c>
      <c r="I7" s="31">
        <v>223691.67300000001</v>
      </c>
      <c r="J7" s="31">
        <v>270429.03899999999</v>
      </c>
      <c r="K7" s="31">
        <v>311578.18599999999</v>
      </c>
      <c r="L7" s="86">
        <v>300618.174</v>
      </c>
      <c r="M7" s="86">
        <v>301067.91000000003</v>
      </c>
      <c r="N7" s="86">
        <v>326735.19900000002</v>
      </c>
      <c r="O7" s="86">
        <v>384444.15500000003</v>
      </c>
      <c r="P7" s="86">
        <v>341513.98899999994</v>
      </c>
      <c r="Q7" s="86">
        <v>341267.52799999999</v>
      </c>
      <c r="R7" s="86">
        <v>406681.24300000002</v>
      </c>
      <c r="S7" s="86">
        <v>437066.88300000003</v>
      </c>
      <c r="T7" s="86">
        <v>368463.35999999999</v>
      </c>
      <c r="U7" s="86">
        <v>383291.26400000002</v>
      </c>
      <c r="V7" s="86">
        <v>406537.48</v>
      </c>
      <c r="W7" s="86">
        <v>396114.10100000002</v>
      </c>
      <c r="X7" s="86">
        <v>326144.35699999996</v>
      </c>
      <c r="Y7" s="86">
        <v>280195.071</v>
      </c>
      <c r="Z7" s="86">
        <v>361358.51699999999</v>
      </c>
      <c r="AA7" s="86">
        <v>435854.50599999999</v>
      </c>
      <c r="AB7" s="86">
        <v>398198.54300000001</v>
      </c>
      <c r="AC7" s="86">
        <v>420609.85100000002</v>
      </c>
      <c r="AD7" s="86">
        <v>499670.61</v>
      </c>
      <c r="AE7" s="86">
        <v>578894.49099999992</v>
      </c>
      <c r="AF7" s="86">
        <v>389904.641</v>
      </c>
      <c r="AG7" s="86">
        <v>334910.09499999997</v>
      </c>
      <c r="AH7" s="86">
        <v>484784.09100000001</v>
      </c>
      <c r="AI7" s="86">
        <v>603381.9</v>
      </c>
      <c r="AJ7" s="86">
        <v>579173.48699999996</v>
      </c>
      <c r="AK7" s="86">
        <v>538948.027</v>
      </c>
      <c r="AL7" s="86">
        <v>591606.81099999999</v>
      </c>
      <c r="AM7" s="86">
        <v>624778.15099999995</v>
      </c>
      <c r="AN7" s="86">
        <v>597953.10499999998</v>
      </c>
      <c r="AO7" s="86">
        <v>672960.15599999996</v>
      </c>
      <c r="AP7" s="86">
        <v>718918.94099999999</v>
      </c>
      <c r="AQ7" s="86">
        <v>798975.54599999997</v>
      </c>
      <c r="AR7" s="31">
        <f t="shared" ref="AR7:AR14" si="0">SUM(D7:G7)</f>
        <v>850591.06599999999</v>
      </c>
      <c r="AS7" s="31">
        <f t="shared" ref="AS7:AS14" si="1">SUM(H7:K7)</f>
        <v>1037158.6699999999</v>
      </c>
      <c r="AT7" s="31">
        <f t="shared" ref="AT7:AT14" si="2">SUM(L7:O7)</f>
        <v>1312865.4380000001</v>
      </c>
      <c r="AU7" s="31">
        <f t="shared" ref="AU7:AU14" si="3">SUM(P7:S7)</f>
        <v>1526529.6430000002</v>
      </c>
      <c r="AV7" s="86">
        <f t="shared" ref="AV7:AV14" si="4">SUM(T7:W7)</f>
        <v>1554406.2050000001</v>
      </c>
      <c r="AW7" s="86">
        <f t="shared" ref="AW7:AW14" si="5">SUM(X7:AA7)</f>
        <v>1403552.4509999999</v>
      </c>
      <c r="AX7" s="86">
        <f t="shared" ref="AX7:AX14" si="6">SUM(AB7:AE7)</f>
        <v>1897373.4950000001</v>
      </c>
      <c r="AY7" s="86">
        <f t="shared" ref="AY7:AY14" si="7">SUM(AF7:AI7)</f>
        <v>1812980.727</v>
      </c>
      <c r="AZ7" s="86">
        <f>SUM(AJ7:AM7)</f>
        <v>2334506.4759999998</v>
      </c>
      <c r="BA7" s="86">
        <f>SUM(AN7:AQ7)</f>
        <v>2788807.7480000001</v>
      </c>
      <c r="BE7" s="432"/>
      <c r="BF7" s="432"/>
    </row>
    <row r="8" spans="1:58" s="15" customFormat="1" ht="25.35" customHeight="1">
      <c r="A8" s="33" t="str">
        <f>IF('1'!A1=1,B8,C8)</f>
        <v>Продовольчі товари та сировина для їх виробництва</v>
      </c>
      <c r="B8" s="34" t="s">
        <v>1</v>
      </c>
      <c r="C8" s="82" t="s">
        <v>16</v>
      </c>
      <c r="D8" s="36">
        <v>22342</v>
      </c>
      <c r="E8" s="36">
        <v>15187</v>
      </c>
      <c r="F8" s="36">
        <v>15675</v>
      </c>
      <c r="G8" s="36">
        <v>21626</v>
      </c>
      <c r="H8" s="36">
        <v>28724</v>
      </c>
      <c r="I8" s="36">
        <v>20605</v>
      </c>
      <c r="J8" s="36">
        <v>21128</v>
      </c>
      <c r="K8" s="36">
        <v>28559</v>
      </c>
      <c r="L8" s="36">
        <v>29288</v>
      </c>
      <c r="M8" s="36">
        <v>23245</v>
      </c>
      <c r="N8" s="36">
        <v>25065</v>
      </c>
      <c r="O8" s="36">
        <v>36089</v>
      </c>
      <c r="P8" s="36">
        <v>36421</v>
      </c>
      <c r="Q8" s="36">
        <v>28450</v>
      </c>
      <c r="R8" s="36">
        <v>30498</v>
      </c>
      <c r="S8" s="36">
        <v>41385</v>
      </c>
      <c r="T8" s="36">
        <v>38902</v>
      </c>
      <c r="U8" s="36">
        <v>32184</v>
      </c>
      <c r="V8" s="36">
        <v>31210</v>
      </c>
      <c r="W8" s="36">
        <v>44145</v>
      </c>
      <c r="X8" s="36">
        <v>42202</v>
      </c>
      <c r="Y8" s="36">
        <v>36002</v>
      </c>
      <c r="Z8" s="36">
        <v>39891</v>
      </c>
      <c r="AA8" s="36">
        <v>56610</v>
      </c>
      <c r="AB8" s="36">
        <v>52389</v>
      </c>
      <c r="AC8" s="36">
        <v>47733</v>
      </c>
      <c r="AD8" s="36">
        <v>47094</v>
      </c>
      <c r="AE8" s="36">
        <v>61762</v>
      </c>
      <c r="AF8" s="36">
        <v>41941</v>
      </c>
      <c r="AG8" s="36">
        <v>38285</v>
      </c>
      <c r="AH8" s="36">
        <v>52611</v>
      </c>
      <c r="AI8" s="36">
        <v>63285</v>
      </c>
      <c r="AJ8" s="36">
        <v>65339</v>
      </c>
      <c r="AK8" s="36">
        <v>61101</v>
      </c>
      <c r="AL8" s="36">
        <v>57351</v>
      </c>
      <c r="AM8" s="36">
        <v>69764</v>
      </c>
      <c r="AN8" s="32">
        <v>74222</v>
      </c>
      <c r="AO8" s="32">
        <v>71138</v>
      </c>
      <c r="AP8" s="32">
        <v>69437</v>
      </c>
      <c r="AQ8" s="32">
        <v>91123</v>
      </c>
      <c r="AR8" s="36">
        <f t="shared" si="0"/>
        <v>74830</v>
      </c>
      <c r="AS8" s="36">
        <f t="shared" si="1"/>
        <v>99016</v>
      </c>
      <c r="AT8" s="36">
        <f t="shared" si="2"/>
        <v>113687</v>
      </c>
      <c r="AU8" s="36">
        <f t="shared" si="3"/>
        <v>136754</v>
      </c>
      <c r="AV8" s="32">
        <f t="shared" si="4"/>
        <v>146441</v>
      </c>
      <c r="AW8" s="36">
        <f t="shared" si="5"/>
        <v>174705</v>
      </c>
      <c r="AX8" s="36">
        <f t="shared" si="6"/>
        <v>208978</v>
      </c>
      <c r="AY8" s="36">
        <f t="shared" si="7"/>
        <v>196122</v>
      </c>
      <c r="AZ8" s="36">
        <f>SUM(AJ8:AM8)</f>
        <v>253555</v>
      </c>
      <c r="BA8" s="36">
        <f>SUM(AN8:AQ8)</f>
        <v>305920</v>
      </c>
      <c r="BE8" s="432"/>
      <c r="BF8" s="432"/>
    </row>
    <row r="9" spans="1:58" s="15" customFormat="1" ht="25.35" customHeight="1">
      <c r="A9" s="33" t="str">
        <f>IF('1'!A1=1,B9,C9)</f>
        <v>Мінеральні продукти</v>
      </c>
      <c r="B9" s="34" t="s">
        <v>2</v>
      </c>
      <c r="C9" s="82" t="s">
        <v>17</v>
      </c>
      <c r="D9" s="36">
        <v>68854</v>
      </c>
      <c r="E9" s="36">
        <v>62061</v>
      </c>
      <c r="F9" s="36">
        <v>53682</v>
      </c>
      <c r="G9" s="36">
        <v>58374</v>
      </c>
      <c r="H9" s="36">
        <v>41572</v>
      </c>
      <c r="I9" s="36">
        <v>35596</v>
      </c>
      <c r="J9" s="36">
        <v>55425</v>
      </c>
      <c r="K9" s="36">
        <v>74248</v>
      </c>
      <c r="L9" s="36">
        <v>75068</v>
      </c>
      <c r="M9" s="36">
        <v>68899</v>
      </c>
      <c r="N9" s="36">
        <v>79604</v>
      </c>
      <c r="O9" s="36">
        <v>94843</v>
      </c>
      <c r="P9" s="36">
        <v>74760</v>
      </c>
      <c r="Q9" s="36">
        <v>82707</v>
      </c>
      <c r="R9" s="36">
        <v>106344</v>
      </c>
      <c r="S9" s="36">
        <v>106512</v>
      </c>
      <c r="T9" s="36">
        <v>71769</v>
      </c>
      <c r="U9" s="32">
        <v>87632</v>
      </c>
      <c r="V9" s="32">
        <v>89610</v>
      </c>
      <c r="W9" s="32">
        <v>76897</v>
      </c>
      <c r="X9" s="95">
        <v>59630</v>
      </c>
      <c r="Y9" s="95">
        <v>42625</v>
      </c>
      <c r="Z9" s="95">
        <v>47207</v>
      </c>
      <c r="AA9" s="95">
        <v>62637</v>
      </c>
      <c r="AB9" s="95">
        <v>70962</v>
      </c>
      <c r="AC9" s="95">
        <v>65113</v>
      </c>
      <c r="AD9" s="95">
        <v>110944</v>
      </c>
      <c r="AE9" s="95">
        <v>132800</v>
      </c>
      <c r="AF9" s="95">
        <v>107360</v>
      </c>
      <c r="AG9" s="95">
        <v>71536</v>
      </c>
      <c r="AH9" s="95">
        <v>112723</v>
      </c>
      <c r="AI9" s="95">
        <v>119111</v>
      </c>
      <c r="AJ9" s="95">
        <v>138185</v>
      </c>
      <c r="AK9" s="95">
        <v>75412</v>
      </c>
      <c r="AL9" s="95">
        <v>77217</v>
      </c>
      <c r="AM9" s="95">
        <v>88621</v>
      </c>
      <c r="AN9" s="95">
        <v>77128</v>
      </c>
      <c r="AO9" s="95">
        <v>89019</v>
      </c>
      <c r="AP9" s="95">
        <v>103972</v>
      </c>
      <c r="AQ9" s="95">
        <v>89057</v>
      </c>
      <c r="AR9" s="36">
        <f t="shared" si="0"/>
        <v>242971</v>
      </c>
      <c r="AS9" s="36">
        <f t="shared" si="1"/>
        <v>206841</v>
      </c>
      <c r="AT9" s="36">
        <f t="shared" si="2"/>
        <v>318414</v>
      </c>
      <c r="AU9" s="36">
        <f t="shared" si="3"/>
        <v>370323</v>
      </c>
      <c r="AV9" s="32">
        <f t="shared" si="4"/>
        <v>325908</v>
      </c>
      <c r="AW9" s="36">
        <f t="shared" si="5"/>
        <v>212099</v>
      </c>
      <c r="AX9" s="36">
        <f t="shared" si="6"/>
        <v>379819</v>
      </c>
      <c r="AY9" s="36">
        <f t="shared" si="7"/>
        <v>410730</v>
      </c>
      <c r="AZ9" s="36">
        <f t="shared" ref="AZ9:AZ14" si="8">SUM(AJ9:AM9)</f>
        <v>379435</v>
      </c>
      <c r="BA9" s="36">
        <f t="shared" ref="BA9:BA14" si="9">SUM(AN9:AQ9)</f>
        <v>359176</v>
      </c>
      <c r="BE9" s="432"/>
      <c r="BF9" s="432"/>
    </row>
    <row r="10" spans="1:58" s="15" customFormat="1" ht="30.6" customHeight="1">
      <c r="A10" s="33" t="str">
        <f>IF('1'!A1=1,B10,C10)</f>
        <v>Продукція хімічної та пов'язаних з нею галузей промисловості</v>
      </c>
      <c r="B10" s="34" t="s">
        <v>3</v>
      </c>
      <c r="C10" s="82" t="s">
        <v>18</v>
      </c>
      <c r="D10" s="36">
        <v>39468</v>
      </c>
      <c r="E10" s="36">
        <v>37949</v>
      </c>
      <c r="F10" s="36">
        <v>43273</v>
      </c>
      <c r="G10" s="36">
        <v>44697</v>
      </c>
      <c r="H10" s="36">
        <v>53966</v>
      </c>
      <c r="I10" s="36">
        <v>48999</v>
      </c>
      <c r="J10" s="36">
        <v>53047</v>
      </c>
      <c r="K10" s="36">
        <v>56468</v>
      </c>
      <c r="L10" s="36">
        <v>61266</v>
      </c>
      <c r="M10" s="36">
        <v>60432</v>
      </c>
      <c r="N10" s="36">
        <v>61868</v>
      </c>
      <c r="O10" s="36">
        <v>71115</v>
      </c>
      <c r="P10" s="36">
        <v>72518</v>
      </c>
      <c r="Q10" s="100">
        <v>64468</v>
      </c>
      <c r="R10" s="36">
        <v>71346</v>
      </c>
      <c r="S10" s="36">
        <v>75677</v>
      </c>
      <c r="T10" s="36">
        <v>75898</v>
      </c>
      <c r="U10" s="36">
        <v>72705</v>
      </c>
      <c r="V10" s="36">
        <v>68785</v>
      </c>
      <c r="W10" s="36">
        <v>63707</v>
      </c>
      <c r="X10" s="36">
        <v>70030</v>
      </c>
      <c r="Y10" s="36">
        <v>59608</v>
      </c>
      <c r="Z10" s="36">
        <v>73153</v>
      </c>
      <c r="AA10" s="36">
        <v>85586</v>
      </c>
      <c r="AB10" s="36">
        <v>84808</v>
      </c>
      <c r="AC10" s="36">
        <v>89243</v>
      </c>
      <c r="AD10" s="36">
        <v>101753</v>
      </c>
      <c r="AE10" s="36">
        <v>115906</v>
      </c>
      <c r="AF10" s="36">
        <v>77533</v>
      </c>
      <c r="AG10" s="36">
        <v>50765</v>
      </c>
      <c r="AH10" s="36">
        <v>85331</v>
      </c>
      <c r="AI10" s="36">
        <v>89084</v>
      </c>
      <c r="AJ10" s="36">
        <v>103015</v>
      </c>
      <c r="AK10" s="36">
        <v>98589</v>
      </c>
      <c r="AL10" s="36">
        <v>106873</v>
      </c>
      <c r="AM10" s="36">
        <v>99464</v>
      </c>
      <c r="AN10" s="36">
        <v>115706</v>
      </c>
      <c r="AO10" s="36">
        <v>117613</v>
      </c>
      <c r="AP10" s="36">
        <v>119433</v>
      </c>
      <c r="AQ10" s="36">
        <v>125191</v>
      </c>
      <c r="AR10" s="36">
        <f t="shared" si="0"/>
        <v>165387</v>
      </c>
      <c r="AS10" s="36">
        <f t="shared" si="1"/>
        <v>212480</v>
      </c>
      <c r="AT10" s="36">
        <f t="shared" si="2"/>
        <v>254681</v>
      </c>
      <c r="AU10" s="36">
        <f t="shared" si="3"/>
        <v>284009</v>
      </c>
      <c r="AV10" s="32">
        <f t="shared" si="4"/>
        <v>281095</v>
      </c>
      <c r="AW10" s="36">
        <f t="shared" si="5"/>
        <v>288377</v>
      </c>
      <c r="AX10" s="36">
        <f t="shared" si="6"/>
        <v>391710</v>
      </c>
      <c r="AY10" s="36">
        <f t="shared" si="7"/>
        <v>302713</v>
      </c>
      <c r="AZ10" s="36">
        <f t="shared" si="8"/>
        <v>407941</v>
      </c>
      <c r="BA10" s="36">
        <f t="shared" si="9"/>
        <v>477943</v>
      </c>
      <c r="BE10" s="432"/>
      <c r="BF10" s="432"/>
    </row>
    <row r="11" spans="1:58" s="15" customFormat="1" ht="23.7" customHeight="1">
      <c r="A11" s="33" t="str">
        <f>IF('1'!A1=1,B11,C11)</f>
        <v>Деревина та вироби з неї</v>
      </c>
      <c r="B11" s="34" t="s">
        <v>4</v>
      </c>
      <c r="C11" s="82" t="s">
        <v>19</v>
      </c>
      <c r="D11" s="36">
        <v>4603</v>
      </c>
      <c r="E11" s="36">
        <v>4666</v>
      </c>
      <c r="F11" s="36">
        <v>5491</v>
      </c>
      <c r="G11" s="36">
        <v>5760</v>
      </c>
      <c r="H11" s="36">
        <v>5907</v>
      </c>
      <c r="I11" s="36">
        <v>6453</v>
      </c>
      <c r="J11" s="36">
        <v>6933</v>
      </c>
      <c r="K11" s="36">
        <v>7124</v>
      </c>
      <c r="L11" s="36">
        <v>6519</v>
      </c>
      <c r="M11" s="36">
        <v>7414</v>
      </c>
      <c r="N11" s="36">
        <v>7781</v>
      </c>
      <c r="O11" s="36">
        <v>8799</v>
      </c>
      <c r="P11" s="36">
        <v>8235</v>
      </c>
      <c r="Q11" s="36">
        <v>8602</v>
      </c>
      <c r="R11" s="36">
        <v>9413</v>
      </c>
      <c r="S11" s="36">
        <v>9681</v>
      </c>
      <c r="T11" s="36">
        <v>7904</v>
      </c>
      <c r="U11" s="36">
        <v>8512</v>
      </c>
      <c r="V11" s="36">
        <v>8071</v>
      </c>
      <c r="W11" s="36">
        <v>7861</v>
      </c>
      <c r="X11" s="36">
        <v>7112</v>
      </c>
      <c r="Y11" s="36">
        <v>6609</v>
      </c>
      <c r="Z11" s="36">
        <v>9223</v>
      </c>
      <c r="AA11" s="36">
        <v>13717</v>
      </c>
      <c r="AB11" s="36">
        <v>8173</v>
      </c>
      <c r="AC11" s="36">
        <v>10128</v>
      </c>
      <c r="AD11" s="36">
        <v>10354</v>
      </c>
      <c r="AE11" s="36">
        <v>11756</v>
      </c>
      <c r="AF11" s="36">
        <v>7448</v>
      </c>
      <c r="AG11" s="36">
        <v>3754</v>
      </c>
      <c r="AH11" s="36">
        <v>8767</v>
      </c>
      <c r="AI11" s="36">
        <v>9666</v>
      </c>
      <c r="AJ11" s="36">
        <v>8320</v>
      </c>
      <c r="AK11" s="36">
        <v>8791</v>
      </c>
      <c r="AL11" s="36">
        <v>9477</v>
      </c>
      <c r="AM11" s="36">
        <v>8905</v>
      </c>
      <c r="AN11" s="36">
        <v>10093</v>
      </c>
      <c r="AO11" s="36">
        <v>11465</v>
      </c>
      <c r="AP11" s="36">
        <v>11044</v>
      </c>
      <c r="AQ11" s="36">
        <v>11767</v>
      </c>
      <c r="AR11" s="36">
        <f t="shared" si="0"/>
        <v>20520</v>
      </c>
      <c r="AS11" s="36">
        <f t="shared" si="1"/>
        <v>26417</v>
      </c>
      <c r="AT11" s="36">
        <f t="shared" si="2"/>
        <v>30513</v>
      </c>
      <c r="AU11" s="36">
        <f t="shared" si="3"/>
        <v>35931</v>
      </c>
      <c r="AV11" s="32">
        <f t="shared" si="4"/>
        <v>32348</v>
      </c>
      <c r="AW11" s="36">
        <f t="shared" si="5"/>
        <v>36661</v>
      </c>
      <c r="AX11" s="36">
        <f t="shared" si="6"/>
        <v>40411</v>
      </c>
      <c r="AY11" s="36">
        <f t="shared" si="7"/>
        <v>29635</v>
      </c>
      <c r="AZ11" s="36">
        <f t="shared" si="8"/>
        <v>35493</v>
      </c>
      <c r="BA11" s="36">
        <f t="shared" si="9"/>
        <v>44369</v>
      </c>
      <c r="BE11" s="432"/>
      <c r="BF11" s="432"/>
    </row>
    <row r="12" spans="1:58" s="15" customFormat="1" ht="24.6" customHeight="1">
      <c r="A12" s="33" t="str">
        <f>IF('1'!A1=1,B12,C12)</f>
        <v>Промислові вироби</v>
      </c>
      <c r="B12" s="34" t="s">
        <v>5</v>
      </c>
      <c r="C12" s="82" t="s">
        <v>20</v>
      </c>
      <c r="D12" s="36">
        <v>9431</v>
      </c>
      <c r="E12" s="36">
        <v>7472</v>
      </c>
      <c r="F12" s="36">
        <v>10807</v>
      </c>
      <c r="G12" s="36">
        <v>10736</v>
      </c>
      <c r="H12" s="36">
        <v>11234</v>
      </c>
      <c r="I12" s="36">
        <v>10601</v>
      </c>
      <c r="J12" s="36">
        <v>14392</v>
      </c>
      <c r="K12" s="36">
        <v>13900</v>
      </c>
      <c r="L12" s="36">
        <v>13351</v>
      </c>
      <c r="M12" s="36">
        <v>12560</v>
      </c>
      <c r="N12" s="36">
        <v>15392</v>
      </c>
      <c r="O12" s="36">
        <v>15210</v>
      </c>
      <c r="P12" s="36">
        <v>15096</v>
      </c>
      <c r="Q12" s="36">
        <v>13800</v>
      </c>
      <c r="R12" s="36">
        <v>21755</v>
      </c>
      <c r="S12" s="36">
        <v>19603</v>
      </c>
      <c r="T12" s="36">
        <v>17662</v>
      </c>
      <c r="U12" s="36">
        <v>16737</v>
      </c>
      <c r="V12" s="36">
        <v>24703</v>
      </c>
      <c r="W12" s="36">
        <v>20641</v>
      </c>
      <c r="X12" s="36">
        <v>19722</v>
      </c>
      <c r="Y12" s="36">
        <v>14457</v>
      </c>
      <c r="Z12" s="36">
        <v>23900</v>
      </c>
      <c r="AA12" s="36">
        <v>23071</v>
      </c>
      <c r="AB12" s="36">
        <v>22634</v>
      </c>
      <c r="AC12" s="36">
        <v>21391</v>
      </c>
      <c r="AD12" s="36">
        <v>28535</v>
      </c>
      <c r="AE12" s="36">
        <v>27302</v>
      </c>
      <c r="AF12" s="36">
        <v>17561</v>
      </c>
      <c r="AG12" s="36">
        <v>17951</v>
      </c>
      <c r="AH12" s="36">
        <v>30174</v>
      </c>
      <c r="AI12" s="36">
        <v>44210</v>
      </c>
      <c r="AJ12" s="36">
        <v>26966</v>
      </c>
      <c r="AK12" s="36">
        <v>26840</v>
      </c>
      <c r="AL12" s="36">
        <v>34616</v>
      </c>
      <c r="AM12" s="36">
        <v>28161</v>
      </c>
      <c r="AN12" s="36">
        <v>28550</v>
      </c>
      <c r="AO12" s="36">
        <v>30657</v>
      </c>
      <c r="AP12" s="36">
        <v>37846</v>
      </c>
      <c r="AQ12" s="36">
        <v>33073</v>
      </c>
      <c r="AR12" s="36">
        <f t="shared" si="0"/>
        <v>38446</v>
      </c>
      <c r="AS12" s="36">
        <f t="shared" si="1"/>
        <v>50127</v>
      </c>
      <c r="AT12" s="36">
        <f t="shared" si="2"/>
        <v>56513</v>
      </c>
      <c r="AU12" s="36">
        <f t="shared" si="3"/>
        <v>70254</v>
      </c>
      <c r="AV12" s="32">
        <f t="shared" si="4"/>
        <v>79743</v>
      </c>
      <c r="AW12" s="36">
        <f t="shared" si="5"/>
        <v>81150</v>
      </c>
      <c r="AX12" s="36">
        <f t="shared" si="6"/>
        <v>99862</v>
      </c>
      <c r="AY12" s="36">
        <f t="shared" si="7"/>
        <v>109896</v>
      </c>
      <c r="AZ12" s="36">
        <f t="shared" si="8"/>
        <v>116583</v>
      </c>
      <c r="BA12" s="36">
        <f t="shared" si="9"/>
        <v>130126</v>
      </c>
      <c r="BE12" s="432"/>
      <c r="BF12" s="432"/>
    </row>
    <row r="13" spans="1:58" s="15" customFormat="1" ht="32.700000000000003" customHeight="1">
      <c r="A13" s="33" t="str">
        <f>IF('1'!A1=1,B13,C13)</f>
        <v>Чорні й кольорові метали та вироби з них</v>
      </c>
      <c r="B13" s="34" t="s">
        <v>6</v>
      </c>
      <c r="C13" s="82" t="s">
        <v>21</v>
      </c>
      <c r="D13" s="36">
        <v>8799</v>
      </c>
      <c r="E13" s="36">
        <v>9962</v>
      </c>
      <c r="F13" s="36">
        <v>11715</v>
      </c>
      <c r="G13" s="36">
        <v>11199</v>
      </c>
      <c r="H13" s="36">
        <v>11534</v>
      </c>
      <c r="I13" s="36">
        <v>13397</v>
      </c>
      <c r="J13" s="36">
        <v>15638</v>
      </c>
      <c r="K13" s="36">
        <v>15484</v>
      </c>
      <c r="L13" s="36">
        <v>15435</v>
      </c>
      <c r="M13" s="36">
        <v>19100</v>
      </c>
      <c r="N13" s="36">
        <v>20175</v>
      </c>
      <c r="O13" s="36">
        <v>21725</v>
      </c>
      <c r="P13" s="36">
        <v>19486</v>
      </c>
      <c r="Q13" s="36">
        <v>21216</v>
      </c>
      <c r="R13" s="36">
        <v>26158</v>
      </c>
      <c r="S13" s="36">
        <v>26522</v>
      </c>
      <c r="T13" s="36">
        <v>20364</v>
      </c>
      <c r="U13" s="36">
        <v>24186</v>
      </c>
      <c r="V13" s="36">
        <v>24898</v>
      </c>
      <c r="W13" s="36">
        <v>21235</v>
      </c>
      <c r="X13" s="36">
        <v>17159</v>
      </c>
      <c r="Y13" s="36">
        <v>17652</v>
      </c>
      <c r="Z13" s="36">
        <v>22877</v>
      </c>
      <c r="AA13" s="36">
        <v>23791</v>
      </c>
      <c r="AB13" s="36">
        <v>20589</v>
      </c>
      <c r="AC13" s="36">
        <v>26926</v>
      </c>
      <c r="AD13" s="36">
        <v>33006</v>
      </c>
      <c r="AE13" s="36">
        <v>34173</v>
      </c>
      <c r="AF13" s="36">
        <v>18975</v>
      </c>
      <c r="AG13" s="36">
        <v>11310</v>
      </c>
      <c r="AH13" s="36">
        <v>24510</v>
      </c>
      <c r="AI13" s="36">
        <v>26655</v>
      </c>
      <c r="AJ13" s="36">
        <v>24130</v>
      </c>
      <c r="AK13" s="36">
        <v>28191</v>
      </c>
      <c r="AL13" s="36">
        <v>33479</v>
      </c>
      <c r="AM13" s="36">
        <v>33866</v>
      </c>
      <c r="AN13" s="36">
        <v>32819</v>
      </c>
      <c r="AO13" s="36">
        <v>40580</v>
      </c>
      <c r="AP13" s="36">
        <v>40342</v>
      </c>
      <c r="AQ13" s="36">
        <v>38852</v>
      </c>
      <c r="AR13" s="36">
        <f t="shared" si="0"/>
        <v>41675</v>
      </c>
      <c r="AS13" s="36">
        <f t="shared" si="1"/>
        <v>56053</v>
      </c>
      <c r="AT13" s="36">
        <f t="shared" si="2"/>
        <v>76435</v>
      </c>
      <c r="AU13" s="36">
        <f t="shared" si="3"/>
        <v>93382</v>
      </c>
      <c r="AV13" s="32">
        <f t="shared" si="4"/>
        <v>90683</v>
      </c>
      <c r="AW13" s="36">
        <f t="shared" si="5"/>
        <v>81479</v>
      </c>
      <c r="AX13" s="36">
        <f t="shared" si="6"/>
        <v>114694</v>
      </c>
      <c r="AY13" s="36">
        <f t="shared" si="7"/>
        <v>81450</v>
      </c>
      <c r="AZ13" s="36">
        <f t="shared" si="8"/>
        <v>119666</v>
      </c>
      <c r="BA13" s="36">
        <f t="shared" si="9"/>
        <v>152593</v>
      </c>
      <c r="BE13" s="432"/>
      <c r="BF13" s="432"/>
    </row>
    <row r="14" spans="1:58" s="15" customFormat="1" ht="30" customHeight="1">
      <c r="A14" s="33" t="str">
        <f>IF('1'!$A$1=1,B14,C14)</f>
        <v>Машини, устаткування, транспортні засоби та  прилади</v>
      </c>
      <c r="B14" s="34" t="s">
        <v>7</v>
      </c>
      <c r="C14" s="82" t="s">
        <v>22</v>
      </c>
      <c r="D14" s="36">
        <v>33730</v>
      </c>
      <c r="E14" s="36">
        <v>33944</v>
      </c>
      <c r="F14" s="36">
        <v>45637</v>
      </c>
      <c r="G14" s="36">
        <v>52025</v>
      </c>
      <c r="H14" s="36">
        <v>51404</v>
      </c>
      <c r="I14" s="36">
        <v>60425</v>
      </c>
      <c r="J14" s="36">
        <v>72372</v>
      </c>
      <c r="K14" s="36">
        <v>80871</v>
      </c>
      <c r="L14" s="36">
        <v>76858</v>
      </c>
      <c r="M14" s="36">
        <v>85991</v>
      </c>
      <c r="N14" s="36">
        <v>91497</v>
      </c>
      <c r="O14" s="36">
        <v>106411</v>
      </c>
      <c r="P14" s="36">
        <v>89252</v>
      </c>
      <c r="Q14" s="36">
        <v>96000</v>
      </c>
      <c r="R14" s="36">
        <v>115757</v>
      </c>
      <c r="S14" s="36">
        <v>134688</v>
      </c>
      <c r="T14" s="36">
        <v>111474</v>
      </c>
      <c r="U14" s="36">
        <v>114815</v>
      </c>
      <c r="V14" s="36">
        <v>134662</v>
      </c>
      <c r="W14" s="36">
        <v>136459</v>
      </c>
      <c r="X14" s="36">
        <v>96982</v>
      </c>
      <c r="Y14" s="36">
        <v>93326</v>
      </c>
      <c r="Z14" s="36">
        <v>129265</v>
      </c>
      <c r="AA14" s="36">
        <v>152285</v>
      </c>
      <c r="AB14" s="36">
        <v>123968</v>
      </c>
      <c r="AC14" s="36">
        <v>146726</v>
      </c>
      <c r="AD14" s="36">
        <v>151325</v>
      </c>
      <c r="AE14" s="36">
        <v>172635</v>
      </c>
      <c r="AF14" s="36">
        <v>95314</v>
      </c>
      <c r="AG14" s="36">
        <v>88722</v>
      </c>
      <c r="AH14" s="36">
        <v>127583</v>
      </c>
      <c r="AI14" s="36">
        <v>174936</v>
      </c>
      <c r="AJ14" s="36">
        <v>155464</v>
      </c>
      <c r="AK14" s="36">
        <v>160187</v>
      </c>
      <c r="AL14" s="36">
        <v>188885</v>
      </c>
      <c r="AM14" s="36">
        <v>212074</v>
      </c>
      <c r="AN14" s="36">
        <v>199524</v>
      </c>
      <c r="AO14" s="36">
        <v>239850</v>
      </c>
      <c r="AP14" s="36">
        <v>251380</v>
      </c>
      <c r="AQ14" s="36">
        <v>298519</v>
      </c>
      <c r="AR14" s="36">
        <f t="shared" si="0"/>
        <v>165336</v>
      </c>
      <c r="AS14" s="36">
        <f t="shared" si="1"/>
        <v>265072</v>
      </c>
      <c r="AT14" s="36">
        <f t="shared" si="2"/>
        <v>360757</v>
      </c>
      <c r="AU14" s="36">
        <f t="shared" si="3"/>
        <v>435697</v>
      </c>
      <c r="AV14" s="32">
        <f t="shared" si="4"/>
        <v>497410</v>
      </c>
      <c r="AW14" s="36">
        <f t="shared" si="5"/>
        <v>471858</v>
      </c>
      <c r="AX14" s="36">
        <f t="shared" si="6"/>
        <v>594654</v>
      </c>
      <c r="AY14" s="36">
        <f t="shared" si="7"/>
        <v>486555</v>
      </c>
      <c r="AZ14" s="36">
        <f t="shared" si="8"/>
        <v>716610</v>
      </c>
      <c r="BA14" s="36">
        <f t="shared" si="9"/>
        <v>989273</v>
      </c>
      <c r="BE14" s="432"/>
      <c r="BF14" s="432"/>
    </row>
    <row r="15" spans="1:58" s="15" customFormat="1" ht="25.35" customHeight="1">
      <c r="A15" s="37" t="str">
        <f>IF('1'!$A$1=1,B15,C15)</f>
        <v>Різне*</v>
      </c>
      <c r="B15" s="71" t="s">
        <v>8</v>
      </c>
      <c r="C15" s="38" t="s">
        <v>23</v>
      </c>
      <c r="D15" s="36">
        <f t="shared" ref="D15:AA15" si="10">D7-D8-D9-D10-D11-D12-D13-D14</f>
        <v>24607.712999999989</v>
      </c>
      <c r="E15" s="36">
        <f t="shared" si="10"/>
        <v>23431.769000000029</v>
      </c>
      <c r="F15" s="36">
        <f t="shared" si="10"/>
        <v>24805.301999999996</v>
      </c>
      <c r="G15" s="36">
        <f t="shared" si="10"/>
        <v>28581.282000000007</v>
      </c>
      <c r="H15" s="36">
        <f t="shared" si="10"/>
        <v>27118.771999999997</v>
      </c>
      <c r="I15" s="36">
        <f t="shared" si="10"/>
        <v>27615.67300000001</v>
      </c>
      <c r="J15" s="36">
        <f t="shared" si="10"/>
        <v>31494.03899999999</v>
      </c>
      <c r="K15" s="36">
        <f t="shared" si="10"/>
        <v>34924.185999999987</v>
      </c>
      <c r="L15" s="36">
        <f t="shared" si="10"/>
        <v>22833.173999999999</v>
      </c>
      <c r="M15" s="36">
        <f t="shared" si="10"/>
        <v>23426.910000000033</v>
      </c>
      <c r="N15" s="36">
        <f t="shared" si="10"/>
        <v>25353.199000000022</v>
      </c>
      <c r="O15" s="36">
        <f t="shared" si="10"/>
        <v>30252.155000000028</v>
      </c>
      <c r="P15" s="36">
        <f t="shared" si="10"/>
        <v>25745.988999999943</v>
      </c>
      <c r="Q15" s="36">
        <f t="shared" si="10"/>
        <v>26024.527999999991</v>
      </c>
      <c r="R15" s="36">
        <f t="shared" si="10"/>
        <v>25410.243000000017</v>
      </c>
      <c r="S15" s="36">
        <f t="shared" si="10"/>
        <v>22998.883000000031</v>
      </c>
      <c r="T15" s="36">
        <f t="shared" si="10"/>
        <v>24490.359999999986</v>
      </c>
      <c r="U15" s="36">
        <f t="shared" si="10"/>
        <v>26520.264000000025</v>
      </c>
      <c r="V15" s="36">
        <f t="shared" si="10"/>
        <v>24598.479999999981</v>
      </c>
      <c r="W15" s="36">
        <f t="shared" si="10"/>
        <v>25169.101000000024</v>
      </c>
      <c r="X15" s="36">
        <f t="shared" si="10"/>
        <v>13307.35699999996</v>
      </c>
      <c r="Y15" s="36">
        <f t="shared" si="10"/>
        <v>9916.0709999999963</v>
      </c>
      <c r="Z15" s="36">
        <f t="shared" si="10"/>
        <v>15842.516999999993</v>
      </c>
      <c r="AA15" s="36">
        <f t="shared" si="10"/>
        <v>18157.505999999994</v>
      </c>
      <c r="AB15" s="36">
        <f t="shared" ref="AB15:AU15" si="11">AB7-AB8-AB9-AB10-AB11-AB12-AB13-AB14</f>
        <v>14675.543000000005</v>
      </c>
      <c r="AC15" s="36">
        <f t="shared" si="11"/>
        <v>13349.851000000024</v>
      </c>
      <c r="AD15" s="36">
        <f t="shared" si="11"/>
        <v>16659.609999999986</v>
      </c>
      <c r="AE15" s="36">
        <f t="shared" si="11"/>
        <v>22560.490999999922</v>
      </c>
      <c r="AF15" s="36">
        <f t="shared" si="11"/>
        <v>23772.641000000003</v>
      </c>
      <c r="AG15" s="36">
        <f t="shared" si="11"/>
        <v>52587.094999999972</v>
      </c>
      <c r="AH15" s="36">
        <f t="shared" si="11"/>
        <v>43085.091000000015</v>
      </c>
      <c r="AI15" s="36">
        <f t="shared" si="11"/>
        <v>76434.900000000023</v>
      </c>
      <c r="AJ15" s="36">
        <f t="shared" si="11"/>
        <v>57754.486999999965</v>
      </c>
      <c r="AK15" s="36">
        <f t="shared" si="11"/>
        <v>79837.027000000002</v>
      </c>
      <c r="AL15" s="36">
        <f t="shared" si="11"/>
        <v>83708.810999999987</v>
      </c>
      <c r="AM15" s="36">
        <f t="shared" si="11"/>
        <v>83923.150999999954</v>
      </c>
      <c r="AN15" s="36">
        <f t="shared" si="11"/>
        <v>59911.104999999981</v>
      </c>
      <c r="AO15" s="36">
        <f t="shared" si="11"/>
        <v>72638.155999999959</v>
      </c>
      <c r="AP15" s="36">
        <f t="shared" si="11"/>
        <v>85464.940999999992</v>
      </c>
      <c r="AQ15" s="36">
        <f t="shared" si="11"/>
        <v>111393.54599999997</v>
      </c>
      <c r="AR15" s="36">
        <f t="shared" si="11"/>
        <v>101426.06599999999</v>
      </c>
      <c r="AS15" s="36">
        <f t="shared" si="11"/>
        <v>121152.66999999993</v>
      </c>
      <c r="AT15" s="36">
        <f t="shared" si="11"/>
        <v>101865.43800000008</v>
      </c>
      <c r="AU15" s="36">
        <f t="shared" si="11"/>
        <v>100179.64300000016</v>
      </c>
      <c r="AV15" s="36">
        <f t="shared" ref="AV15:BA15" si="12">AV7-AV8-AV9-AV10-AV11-AV12-AV13-AV14</f>
        <v>100778.20500000007</v>
      </c>
      <c r="AW15" s="36">
        <f t="shared" si="12"/>
        <v>57223.450999999885</v>
      </c>
      <c r="AX15" s="36">
        <f t="shared" si="12"/>
        <v>67245.495000000112</v>
      </c>
      <c r="AY15" s="36">
        <f t="shared" si="12"/>
        <v>195879.72699999996</v>
      </c>
      <c r="AZ15" s="36">
        <f t="shared" si="12"/>
        <v>305223.47599999979</v>
      </c>
      <c r="BA15" s="36">
        <f t="shared" si="12"/>
        <v>329407.74800000014</v>
      </c>
      <c r="BE15" s="432"/>
      <c r="BF15" s="432"/>
    </row>
    <row r="16" spans="1:58" s="15" customFormat="1" ht="24.6" customHeight="1">
      <c r="A16" s="72" t="str">
        <f>IF('1'!$A$1=1,B16,C16)</f>
        <v>Структура, %</v>
      </c>
      <c r="B16" s="73" t="s">
        <v>9</v>
      </c>
      <c r="C16" s="87" t="s">
        <v>24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74"/>
      <c r="AS16" s="74"/>
      <c r="AT16" s="74"/>
      <c r="AU16" s="74"/>
      <c r="AV16" s="84"/>
      <c r="AW16" s="84"/>
      <c r="AX16" s="84"/>
      <c r="AY16" s="84"/>
      <c r="AZ16" s="84"/>
      <c r="BA16" s="84"/>
    </row>
    <row r="17" spans="1:58" s="15" customFormat="1" ht="23.1" customHeight="1">
      <c r="A17" s="41" t="str">
        <f>IF('1'!$A$1=1,B17,C17)</f>
        <v>УСЬОГО</v>
      </c>
      <c r="B17" s="42" t="s">
        <v>10</v>
      </c>
      <c r="C17" s="88" t="s">
        <v>25</v>
      </c>
      <c r="D17" s="43">
        <f t="shared" ref="D17:AZ17" si="13">D18+D19+D20+D21+D22+D23+D24+D25</f>
        <v>100</v>
      </c>
      <c r="E17" s="43">
        <f t="shared" si="13"/>
        <v>100</v>
      </c>
      <c r="F17" s="43">
        <f t="shared" si="13"/>
        <v>99.999999999999986</v>
      </c>
      <c r="G17" s="43">
        <f t="shared" si="13"/>
        <v>99.999999999999986</v>
      </c>
      <c r="H17" s="43">
        <f t="shared" si="13"/>
        <v>100</v>
      </c>
      <c r="I17" s="43">
        <f t="shared" si="13"/>
        <v>100</v>
      </c>
      <c r="J17" s="43">
        <f t="shared" si="13"/>
        <v>100</v>
      </c>
      <c r="K17" s="43">
        <f t="shared" si="13"/>
        <v>100</v>
      </c>
      <c r="L17" s="43">
        <f t="shared" si="13"/>
        <v>100</v>
      </c>
      <c r="M17" s="43">
        <f t="shared" si="13"/>
        <v>100</v>
      </c>
      <c r="N17" s="43">
        <f t="shared" si="13"/>
        <v>100.00000000000001</v>
      </c>
      <c r="O17" s="43">
        <f t="shared" si="13"/>
        <v>100.00000000000001</v>
      </c>
      <c r="P17" s="43">
        <f t="shared" si="13"/>
        <v>100.00000000000001</v>
      </c>
      <c r="Q17" s="43">
        <f t="shared" si="13"/>
        <v>100</v>
      </c>
      <c r="R17" s="43">
        <f t="shared" si="13"/>
        <v>100</v>
      </c>
      <c r="S17" s="43">
        <f t="shared" si="13"/>
        <v>100</v>
      </c>
      <c r="T17" s="43">
        <f t="shared" si="13"/>
        <v>99.999999999999986</v>
      </c>
      <c r="U17" s="43">
        <f t="shared" si="13"/>
        <v>100</v>
      </c>
      <c r="V17" s="43">
        <f t="shared" si="13"/>
        <v>100</v>
      </c>
      <c r="W17" s="43">
        <f t="shared" si="13"/>
        <v>100.00000000000001</v>
      </c>
      <c r="X17" s="43">
        <f t="shared" si="13"/>
        <v>100</v>
      </c>
      <c r="Y17" s="43">
        <f t="shared" si="13"/>
        <v>99.999999999999986</v>
      </c>
      <c r="Z17" s="43">
        <f t="shared" si="13"/>
        <v>100</v>
      </c>
      <c r="AA17" s="43">
        <f t="shared" si="13"/>
        <v>100</v>
      </c>
      <c r="AB17" s="43">
        <f t="shared" si="13"/>
        <v>100</v>
      </c>
      <c r="AC17" s="43">
        <f t="shared" si="13"/>
        <v>100</v>
      </c>
      <c r="AD17" s="43">
        <f t="shared" si="13"/>
        <v>100.00000000000001</v>
      </c>
      <c r="AE17" s="43">
        <f t="shared" si="13"/>
        <v>100</v>
      </c>
      <c r="AF17" s="43">
        <f t="shared" si="13"/>
        <v>100</v>
      </c>
      <c r="AG17" s="43">
        <f t="shared" si="13"/>
        <v>100</v>
      </c>
      <c r="AH17" s="43">
        <f t="shared" si="13"/>
        <v>100</v>
      </c>
      <c r="AI17" s="43">
        <f t="shared" si="13"/>
        <v>100</v>
      </c>
      <c r="AJ17" s="43">
        <f t="shared" si="13"/>
        <v>100.00000000000001</v>
      </c>
      <c r="AK17" s="43">
        <f t="shared" si="13"/>
        <v>100</v>
      </c>
      <c r="AL17" s="43">
        <f t="shared" si="13"/>
        <v>100</v>
      </c>
      <c r="AM17" s="43">
        <f t="shared" si="13"/>
        <v>99.999999999999986</v>
      </c>
      <c r="AN17" s="43">
        <f t="shared" si="13"/>
        <v>100</v>
      </c>
      <c r="AO17" s="43">
        <f t="shared" si="13"/>
        <v>100</v>
      </c>
      <c r="AP17" s="43">
        <f t="shared" si="13"/>
        <v>100</v>
      </c>
      <c r="AQ17" s="43">
        <f t="shared" si="13"/>
        <v>100</v>
      </c>
      <c r="AR17" s="43">
        <f t="shared" si="13"/>
        <v>100</v>
      </c>
      <c r="AS17" s="43">
        <f t="shared" si="13"/>
        <v>99.999999999999986</v>
      </c>
      <c r="AT17" s="43">
        <f t="shared" si="13"/>
        <v>100</v>
      </c>
      <c r="AU17" s="43">
        <f t="shared" si="13"/>
        <v>100.00000000000001</v>
      </c>
      <c r="AV17" s="43">
        <f t="shared" si="13"/>
        <v>100</v>
      </c>
      <c r="AW17" s="43">
        <f t="shared" si="13"/>
        <v>100.00000000000001</v>
      </c>
      <c r="AX17" s="43">
        <f t="shared" si="13"/>
        <v>99.999999999999986</v>
      </c>
      <c r="AY17" s="43">
        <f t="shared" si="13"/>
        <v>100</v>
      </c>
      <c r="AZ17" s="43">
        <f t="shared" si="13"/>
        <v>100.00000000000003</v>
      </c>
      <c r="BA17" s="43">
        <f t="shared" ref="BA17" si="14">BA18+BA19+BA20+BA21+BA22+BA23+BA24+BA25</f>
        <v>100.00000000000001</v>
      </c>
      <c r="BE17" s="434"/>
      <c r="BF17" s="434"/>
    </row>
    <row r="18" spans="1:58" s="15" customFormat="1" ht="29.7" customHeight="1">
      <c r="A18" s="44" t="str">
        <f>IF('1'!$A$1=1,B18,C18)</f>
        <v>Продовольчі товари та сировина для їх виробництва</v>
      </c>
      <c r="B18" s="45" t="s">
        <v>1</v>
      </c>
      <c r="C18" s="89" t="s">
        <v>16</v>
      </c>
      <c r="D18" s="43">
        <f t="shared" ref="D18:AZ18" si="15">D8/D7*100</f>
        <v>10.546902197280577</v>
      </c>
      <c r="E18" s="43">
        <f t="shared" si="15"/>
        <v>7.8012965439454947</v>
      </c>
      <c r="F18" s="43">
        <f t="shared" si="15"/>
        <v>7.4259078445926097</v>
      </c>
      <c r="G18" s="43">
        <f t="shared" si="15"/>
        <v>9.2816135013390344</v>
      </c>
      <c r="H18" s="43">
        <f t="shared" si="15"/>
        <v>12.409931864963559</v>
      </c>
      <c r="I18" s="43">
        <f t="shared" si="15"/>
        <v>9.2113397533577395</v>
      </c>
      <c r="J18" s="43">
        <f t="shared" si="15"/>
        <v>7.8127704325421945</v>
      </c>
      <c r="K18" s="43">
        <f t="shared" si="15"/>
        <v>9.1659176679332752</v>
      </c>
      <c r="L18" s="43">
        <f t="shared" si="15"/>
        <v>9.7425912779311865</v>
      </c>
      <c r="M18" s="43">
        <f t="shared" si="15"/>
        <v>7.720849425632907</v>
      </c>
      <c r="N18" s="43">
        <f t="shared" si="15"/>
        <v>7.6713497892830329</v>
      </c>
      <c r="O18" s="43">
        <f t="shared" si="15"/>
        <v>9.3873192063487085</v>
      </c>
      <c r="P18" s="43">
        <f t="shared" si="15"/>
        <v>10.66457046361284</v>
      </c>
      <c r="Q18" s="43">
        <f t="shared" si="15"/>
        <v>8.3365681366555346</v>
      </c>
      <c r="R18" s="43">
        <f t="shared" si="15"/>
        <v>7.4992393981642271</v>
      </c>
      <c r="S18" s="43">
        <f t="shared" si="15"/>
        <v>9.4688025127723972</v>
      </c>
      <c r="T18" s="43">
        <f t="shared" si="15"/>
        <v>10.557901876593647</v>
      </c>
      <c r="U18" s="43">
        <f t="shared" si="15"/>
        <v>8.3967475971484706</v>
      </c>
      <c r="V18" s="43">
        <f t="shared" si="15"/>
        <v>7.6770289420793381</v>
      </c>
      <c r="W18" s="43">
        <f t="shared" si="15"/>
        <v>11.144516160509015</v>
      </c>
      <c r="X18" s="43">
        <f t="shared" si="15"/>
        <v>12.939668920900571</v>
      </c>
      <c r="Y18" s="43">
        <f t="shared" si="15"/>
        <v>12.848905539812296</v>
      </c>
      <c r="Z18" s="43">
        <f t="shared" si="15"/>
        <v>11.039175257629253</v>
      </c>
      <c r="AA18" s="43">
        <f t="shared" si="15"/>
        <v>12.988279166718078</v>
      </c>
      <c r="AB18" s="43">
        <f t="shared" si="15"/>
        <v>13.156502182379908</v>
      </c>
      <c r="AC18" s="43">
        <f t="shared" si="15"/>
        <v>11.348521649341968</v>
      </c>
      <c r="AD18" s="43">
        <f t="shared" si="15"/>
        <v>9.4250090074339177</v>
      </c>
      <c r="AE18" s="43">
        <f t="shared" si="15"/>
        <v>10.668956253722582</v>
      </c>
      <c r="AF18" s="43">
        <f t="shared" si="15"/>
        <v>10.756732695572095</v>
      </c>
      <c r="AG18" s="43">
        <f t="shared" si="15"/>
        <v>11.431426096606614</v>
      </c>
      <c r="AH18" s="43">
        <f t="shared" si="15"/>
        <v>10.852460090320909</v>
      </c>
      <c r="AI18" s="43">
        <f t="shared" si="15"/>
        <v>10.488382233540648</v>
      </c>
      <c r="AJ18" s="43">
        <f t="shared" si="15"/>
        <v>11.281421105521014</v>
      </c>
      <c r="AK18" s="43">
        <f t="shared" si="15"/>
        <v>11.337085755766205</v>
      </c>
      <c r="AL18" s="43">
        <f t="shared" si="15"/>
        <v>9.694107460165803</v>
      </c>
      <c r="AM18" s="43">
        <f t="shared" si="15"/>
        <v>11.166203537741833</v>
      </c>
      <c r="AN18" s="43">
        <f t="shared" si="15"/>
        <v>12.412679084591426</v>
      </c>
      <c r="AO18" s="43">
        <f t="shared" si="15"/>
        <v>10.570908153439028</v>
      </c>
      <c r="AP18" s="43">
        <f t="shared" si="15"/>
        <v>9.6585297785331274</v>
      </c>
      <c r="AQ18" s="43">
        <f t="shared" si="15"/>
        <v>11.404979846529621</v>
      </c>
      <c r="AR18" s="43">
        <f t="shared" si="15"/>
        <v>8.797411939899213</v>
      </c>
      <c r="AS18" s="43">
        <f t="shared" si="15"/>
        <v>9.5468516885656474</v>
      </c>
      <c r="AT18" s="43">
        <f t="shared" si="15"/>
        <v>8.6594556235092224</v>
      </c>
      <c r="AU18" s="43">
        <f t="shared" si="15"/>
        <v>8.9584896452613449</v>
      </c>
      <c r="AV18" s="43">
        <f t="shared" si="15"/>
        <v>9.421025181767078</v>
      </c>
      <c r="AW18" s="43">
        <f t="shared" si="15"/>
        <v>12.447343872010382</v>
      </c>
      <c r="AX18" s="43">
        <f t="shared" si="15"/>
        <v>11.014067633531477</v>
      </c>
      <c r="AY18" s="43">
        <f t="shared" si="15"/>
        <v>10.817654985474096</v>
      </c>
      <c r="AZ18" s="43">
        <f t="shared" si="15"/>
        <v>10.861182121646856</v>
      </c>
      <c r="BA18" s="43">
        <f t="shared" ref="BA18" si="16">BA8/BA7*100</f>
        <v>10.969562180089008</v>
      </c>
      <c r="BE18" s="434"/>
      <c r="BF18" s="434"/>
    </row>
    <row r="19" spans="1:58" s="15" customFormat="1" ht="29.7" customHeight="1">
      <c r="A19" s="44" t="str">
        <f>IF('1'!$A$1=1,B19,C19)</f>
        <v>Мінеральні продукти</v>
      </c>
      <c r="B19" s="45" t="s">
        <v>2</v>
      </c>
      <c r="C19" s="89" t="s">
        <v>17</v>
      </c>
      <c r="D19" s="43">
        <f t="shared" ref="D19:AZ19" si="17">D9/D7*100</f>
        <v>32.50364353645854</v>
      </c>
      <c r="E19" s="43">
        <f t="shared" si="17"/>
        <v>31.879651334285995</v>
      </c>
      <c r="F19" s="43">
        <f t="shared" si="17"/>
        <v>25.43142487485936</v>
      </c>
      <c r="G19" s="43">
        <f t="shared" si="17"/>
        <v>25.053403612649809</v>
      </c>
      <c r="H19" s="43">
        <f t="shared" si="17"/>
        <v>17.960788451826524</v>
      </c>
      <c r="I19" s="43">
        <f t="shared" si="17"/>
        <v>15.912974999297358</v>
      </c>
      <c r="J19" s="43">
        <f t="shared" si="17"/>
        <v>20.495210205587426</v>
      </c>
      <c r="K19" s="43">
        <f t="shared" si="17"/>
        <v>23.829652824283407</v>
      </c>
      <c r="L19" s="43">
        <f t="shared" si="17"/>
        <v>24.971211487699343</v>
      </c>
      <c r="M19" s="43">
        <f t="shared" si="17"/>
        <v>22.88487006137585</v>
      </c>
      <c r="N19" s="43">
        <f t="shared" si="17"/>
        <v>24.363460148656955</v>
      </c>
      <c r="O19" s="43">
        <f t="shared" si="17"/>
        <v>24.670163082593881</v>
      </c>
      <c r="P19" s="43">
        <f t="shared" si="17"/>
        <v>21.890757745797643</v>
      </c>
      <c r="Q19" s="43">
        <f t="shared" si="17"/>
        <v>24.235238695197513</v>
      </c>
      <c r="R19" s="43">
        <f t="shared" si="17"/>
        <v>26.149226656120945</v>
      </c>
      <c r="S19" s="43">
        <f t="shared" si="17"/>
        <v>24.369725582709041</v>
      </c>
      <c r="T19" s="43">
        <f t="shared" si="17"/>
        <v>19.477920409779685</v>
      </c>
      <c r="U19" s="43">
        <f t="shared" si="17"/>
        <v>22.863030867304087</v>
      </c>
      <c r="V19" s="43">
        <f t="shared" si="17"/>
        <v>22.042248109571595</v>
      </c>
      <c r="W19" s="43">
        <f t="shared" si="17"/>
        <v>19.412840847087136</v>
      </c>
      <c r="X19" s="43">
        <f t="shared" si="17"/>
        <v>18.283314955530567</v>
      </c>
      <c r="Y19" s="43">
        <f t="shared" si="17"/>
        <v>15.212615927851209</v>
      </c>
      <c r="Z19" s="43">
        <f t="shared" si="17"/>
        <v>13.063757398583745</v>
      </c>
      <c r="AA19" s="43">
        <f t="shared" si="17"/>
        <v>14.371080059454519</v>
      </c>
      <c r="AB19" s="43">
        <f t="shared" si="17"/>
        <v>17.820758324572775</v>
      </c>
      <c r="AC19" s="43">
        <f t="shared" si="17"/>
        <v>15.480616976800194</v>
      </c>
      <c r="AD19" s="43">
        <f t="shared" si="17"/>
        <v>22.203427173753525</v>
      </c>
      <c r="AE19" s="43">
        <f t="shared" si="17"/>
        <v>22.940277039188476</v>
      </c>
      <c r="AF19" s="43">
        <f t="shared" si="17"/>
        <v>27.534937702883099</v>
      </c>
      <c r="AG19" s="43">
        <f t="shared" si="17"/>
        <v>21.359762237086347</v>
      </c>
      <c r="AH19" s="43">
        <f t="shared" si="17"/>
        <v>23.252206929373017</v>
      </c>
      <c r="AI19" s="43">
        <f t="shared" si="17"/>
        <v>19.740565635130917</v>
      </c>
      <c r="AJ19" s="43">
        <f t="shared" si="17"/>
        <v>23.858999609213814</v>
      </c>
      <c r="AK19" s="43">
        <f t="shared" si="17"/>
        <v>13.992443839116234</v>
      </c>
      <c r="AL19" s="43">
        <f t="shared" si="17"/>
        <v>13.052080970717562</v>
      </c>
      <c r="AM19" s="43">
        <f t="shared" si="17"/>
        <v>14.184394870108063</v>
      </c>
      <c r="AN19" s="43">
        <f t="shared" si="17"/>
        <v>12.898670373155769</v>
      </c>
      <c r="AO19" s="43">
        <f t="shared" si="17"/>
        <v>13.227974822331086</v>
      </c>
      <c r="AP19" s="43">
        <f t="shared" si="17"/>
        <v>14.462270232493429</v>
      </c>
      <c r="AQ19" s="43">
        <f>AQ9/AQ7*100</f>
        <v>11.146398715937671</v>
      </c>
      <c r="AR19" s="43">
        <f t="shared" si="17"/>
        <v>28.564960262585217</v>
      </c>
      <c r="AS19" s="43">
        <f t="shared" si="17"/>
        <v>19.943043044705977</v>
      </c>
      <c r="AT19" s="43">
        <f t="shared" si="17"/>
        <v>24.253361447694687</v>
      </c>
      <c r="AU19" s="43">
        <f t="shared" si="17"/>
        <v>24.25914240828142</v>
      </c>
      <c r="AV19" s="43">
        <f t="shared" si="17"/>
        <v>20.966720214552925</v>
      </c>
      <c r="AW19" s="43">
        <f t="shared" si="17"/>
        <v>15.111583457311067</v>
      </c>
      <c r="AX19" s="43">
        <f t="shared" si="17"/>
        <v>20.018146190030972</v>
      </c>
      <c r="AY19" s="43">
        <f t="shared" si="17"/>
        <v>22.654956772742352</v>
      </c>
      <c r="AZ19" s="43">
        <f t="shared" si="17"/>
        <v>16.253328225935494</v>
      </c>
      <c r="BA19" s="43">
        <f>BA9/BA7*100</f>
        <v>12.879195428856072</v>
      </c>
      <c r="BE19" s="434"/>
      <c r="BF19" s="434"/>
    </row>
    <row r="20" spans="1:58" s="15" customFormat="1" ht="32.700000000000003" customHeight="1">
      <c r="A20" s="44" t="str">
        <f>IF('1'!$A$1=1,B20,C20)</f>
        <v>Продукція хімічної та пов'язаних з нею галузей промисловості</v>
      </c>
      <c r="B20" s="45" t="s">
        <v>3</v>
      </c>
      <c r="C20" s="89" t="s">
        <v>18</v>
      </c>
      <c r="D20" s="43">
        <f t="shared" ref="D20:AS20" si="18">D10/D7*100</f>
        <v>18.631507292197195</v>
      </c>
      <c r="E20" s="43">
        <f t="shared" si="18"/>
        <v>19.493738233106448</v>
      </c>
      <c r="F20" s="43">
        <f t="shared" si="18"/>
        <v>20.50024307234807</v>
      </c>
      <c r="G20" s="43">
        <f t="shared" si="18"/>
        <v>19.183403249299495</v>
      </c>
      <c r="H20" s="43">
        <f t="shared" si="18"/>
        <v>23.315498643107624</v>
      </c>
      <c r="I20" s="43">
        <f t="shared" si="18"/>
        <v>21.904704517096619</v>
      </c>
      <c r="J20" s="43">
        <f t="shared" si="18"/>
        <v>19.61586677087589</v>
      </c>
      <c r="K20" s="43">
        <f t="shared" si="18"/>
        <v>18.123219961233104</v>
      </c>
      <c r="L20" s="43">
        <f t="shared" si="18"/>
        <v>20.380005368537699</v>
      </c>
      <c r="M20" s="43">
        <f t="shared" si="18"/>
        <v>20.072547751768031</v>
      </c>
      <c r="N20" s="43">
        <f t="shared" si="18"/>
        <v>18.935211201410841</v>
      </c>
      <c r="O20" s="43">
        <f t="shared" si="18"/>
        <v>18.498135314347543</v>
      </c>
      <c r="P20" s="43">
        <f t="shared" si="18"/>
        <v>21.234269264442933</v>
      </c>
      <c r="Q20" s="43">
        <f t="shared" si="18"/>
        <v>18.890751305234058</v>
      </c>
      <c r="R20" s="43">
        <f t="shared" si="18"/>
        <v>17.54346954231179</v>
      </c>
      <c r="S20" s="43">
        <f t="shared" si="18"/>
        <v>17.314741277252065</v>
      </c>
      <c r="T20" s="43">
        <f t="shared" si="18"/>
        <v>20.598520297920533</v>
      </c>
      <c r="U20" s="43">
        <f t="shared" si="18"/>
        <v>18.968603469136198</v>
      </c>
      <c r="V20" s="43">
        <f t="shared" si="18"/>
        <v>16.919719185547173</v>
      </c>
      <c r="W20" s="43">
        <f t="shared" si="18"/>
        <v>16.082992208348575</v>
      </c>
      <c r="X20" s="43">
        <f t="shared" si="18"/>
        <v>21.472086975277641</v>
      </c>
      <c r="Y20" s="43">
        <f t="shared" si="18"/>
        <v>21.27375038656551</v>
      </c>
      <c r="Z20" s="43">
        <f t="shared" si="18"/>
        <v>20.243884275183696</v>
      </c>
      <c r="AA20" s="43">
        <f t="shared" si="18"/>
        <v>19.63636920619561</v>
      </c>
      <c r="AB20" s="43">
        <f t="shared" si="18"/>
        <v>21.297918209610327</v>
      </c>
      <c r="AC20" s="43">
        <f t="shared" si="18"/>
        <v>21.217524931435804</v>
      </c>
      <c r="AD20" s="43">
        <f t="shared" si="18"/>
        <v>20.36401540606921</v>
      </c>
      <c r="AE20" s="43">
        <f t="shared" si="18"/>
        <v>20.021955952591718</v>
      </c>
      <c r="AF20" s="43">
        <f t="shared" si="18"/>
        <v>19.885118525685876</v>
      </c>
      <c r="AG20" s="43">
        <f t="shared" si="18"/>
        <v>15.157799289388397</v>
      </c>
      <c r="AH20" s="43">
        <f t="shared" si="18"/>
        <v>17.601856493265164</v>
      </c>
      <c r="AI20" s="43">
        <f t="shared" si="18"/>
        <v>14.764115396898713</v>
      </c>
      <c r="AJ20" s="43">
        <f t="shared" si="18"/>
        <v>17.786553133430985</v>
      </c>
      <c r="AK20" s="43">
        <f t="shared" si="18"/>
        <v>18.292858506002101</v>
      </c>
      <c r="AL20" s="43">
        <f t="shared" si="18"/>
        <v>18.064869777166916</v>
      </c>
      <c r="AM20" s="43">
        <f t="shared" si="18"/>
        <v>15.919890899001684</v>
      </c>
      <c r="AN20" s="43">
        <f t="shared" si="18"/>
        <v>19.350346880463142</v>
      </c>
      <c r="AO20" s="43">
        <f t="shared" si="18"/>
        <v>17.476963376119997</v>
      </c>
      <c r="AP20" s="43">
        <f t="shared" si="18"/>
        <v>16.612860392003498</v>
      </c>
      <c r="AQ20" s="43">
        <f t="shared" si="18"/>
        <v>15.668940135496964</v>
      </c>
      <c r="AR20" s="43">
        <f t="shared" si="18"/>
        <v>19.44377346657906</v>
      </c>
      <c r="AS20" s="43">
        <f t="shared" si="18"/>
        <v>20.486739989359585</v>
      </c>
      <c r="AT20" s="43">
        <f>AT10/AT7*100</f>
        <v>19.398865460879016</v>
      </c>
      <c r="AU20" s="43">
        <f>AU10/AU7*100</f>
        <v>18.604879459913636</v>
      </c>
      <c r="AV20" s="43">
        <f>AV10/AV7*100</f>
        <v>18.083754368440648</v>
      </c>
      <c r="AW20" s="43">
        <f t="shared" ref="AW20:AZ20" si="19">AW10/AW7*100</f>
        <v>20.546221824096264</v>
      </c>
      <c r="AX20" s="43">
        <f t="shared" si="19"/>
        <v>20.644854638912303</v>
      </c>
      <c r="AY20" s="43">
        <f t="shared" si="19"/>
        <v>16.6969783788551</v>
      </c>
      <c r="AZ20" s="43">
        <f t="shared" si="19"/>
        <v>17.474400015328982</v>
      </c>
      <c r="BA20" s="43">
        <f t="shared" ref="BA20" si="20">BA10/BA7*100</f>
        <v>17.137897022222415</v>
      </c>
      <c r="BE20" s="434"/>
      <c r="BF20" s="434"/>
    </row>
    <row r="21" spans="1:58" s="15" customFormat="1" ht="25.35" customHeight="1">
      <c r="A21" s="44" t="str">
        <f>IF('1'!$A$1=1,B21,C21)</f>
        <v>Деревина та вироби з неї</v>
      </c>
      <c r="B21" s="45" t="s">
        <v>4</v>
      </c>
      <c r="C21" s="89" t="s">
        <v>19</v>
      </c>
      <c r="D21" s="43">
        <f>D11/D7*100</f>
        <v>2.1729205448967188</v>
      </c>
      <c r="E21" s="43">
        <f t="shared" ref="E21:AZ21" si="21">E11/E7*100</f>
        <v>2.3968426729472365</v>
      </c>
      <c r="F21" s="43">
        <f t="shared" si="21"/>
        <v>2.6013180207118354</v>
      </c>
      <c r="G21" s="43">
        <f t="shared" si="21"/>
        <v>2.472121232207197</v>
      </c>
      <c r="H21" s="43">
        <f t="shared" si="21"/>
        <v>2.5520633451587433</v>
      </c>
      <c r="I21" s="43">
        <f t="shared" si="21"/>
        <v>2.8847743474116712</v>
      </c>
      <c r="J21" s="43">
        <f t="shared" si="21"/>
        <v>2.5637039667178643</v>
      </c>
      <c r="K21" s="43">
        <f t="shared" si="21"/>
        <v>2.286424505982585</v>
      </c>
      <c r="L21" s="43">
        <f t="shared" si="21"/>
        <v>2.1685315672232108</v>
      </c>
      <c r="M21" s="43">
        <f t="shared" si="21"/>
        <v>2.4625673324001882</v>
      </c>
      <c r="N21" s="43">
        <f t="shared" si="21"/>
        <v>2.3814391665833345</v>
      </c>
      <c r="O21" s="43">
        <f t="shared" si="21"/>
        <v>2.2887589486176472</v>
      </c>
      <c r="P21" s="43">
        <f t="shared" si="21"/>
        <v>2.4113214290615783</v>
      </c>
      <c r="Q21" s="43">
        <f t="shared" si="21"/>
        <v>2.5206031322147946</v>
      </c>
      <c r="R21" s="43">
        <f t="shared" si="21"/>
        <v>2.3145891683034914</v>
      </c>
      <c r="S21" s="43">
        <f t="shared" si="21"/>
        <v>2.2149928023716221</v>
      </c>
      <c r="T21" s="43">
        <f t="shared" si="21"/>
        <v>2.1451250946634151</v>
      </c>
      <c r="U21" s="43">
        <f t="shared" si="21"/>
        <v>2.2207654594496575</v>
      </c>
      <c r="V21" s="43">
        <f t="shared" si="21"/>
        <v>1.9853028065210616</v>
      </c>
      <c r="W21" s="43">
        <f t="shared" si="21"/>
        <v>1.9845292000852044</v>
      </c>
      <c r="X21" s="43">
        <f t="shared" si="21"/>
        <v>2.180629481196267</v>
      </c>
      <c r="Y21" s="43">
        <f t="shared" si="21"/>
        <v>2.3587138690244842</v>
      </c>
      <c r="Z21" s="43">
        <f t="shared" si="21"/>
        <v>2.5523128876467025</v>
      </c>
      <c r="AA21" s="43">
        <f t="shared" si="21"/>
        <v>3.147151127537041</v>
      </c>
      <c r="AB21" s="43">
        <f t="shared" si="21"/>
        <v>2.0524936978486132</v>
      </c>
      <c r="AC21" s="43">
        <f t="shared" si="21"/>
        <v>2.4079321908226059</v>
      </c>
      <c r="AD21" s="43">
        <f t="shared" si="21"/>
        <v>2.0721651009251874</v>
      </c>
      <c r="AE21" s="43">
        <f t="shared" si="21"/>
        <v>2.0307672957281606</v>
      </c>
      <c r="AF21" s="43">
        <f t="shared" si="21"/>
        <v>1.9102106558408469</v>
      </c>
      <c r="AG21" s="43">
        <f t="shared" si="21"/>
        <v>1.1208978337902895</v>
      </c>
      <c r="AH21" s="43">
        <f t="shared" si="21"/>
        <v>1.8084339322925511</v>
      </c>
      <c r="AI21" s="43">
        <f t="shared" si="21"/>
        <v>1.6019704933144332</v>
      </c>
      <c r="AJ21" s="43">
        <f t="shared" si="21"/>
        <v>1.4365298458491076</v>
      </c>
      <c r="AK21" s="43">
        <f t="shared" si="21"/>
        <v>1.6311405849158067</v>
      </c>
      <c r="AL21" s="43">
        <f t="shared" si="21"/>
        <v>1.6019085351605258</v>
      </c>
      <c r="AM21" s="43">
        <f t="shared" si="21"/>
        <v>1.4253059243104038</v>
      </c>
      <c r="AN21" s="43">
        <f t="shared" si="21"/>
        <v>1.6879250087680371</v>
      </c>
      <c r="AO21" s="43">
        <f t="shared" si="21"/>
        <v>1.7036669850034925</v>
      </c>
      <c r="AP21" s="43">
        <f t="shared" si="21"/>
        <v>1.5361954415386589</v>
      </c>
      <c r="AQ21" s="43">
        <f t="shared" si="21"/>
        <v>1.4727609698332371</v>
      </c>
      <c r="AR21" s="43">
        <f t="shared" si="21"/>
        <v>2.4124401043262309</v>
      </c>
      <c r="AS21" s="43">
        <f t="shared" si="21"/>
        <v>2.547054830096537</v>
      </c>
      <c r="AT21" s="43">
        <f t="shared" si="21"/>
        <v>2.3241528885460689</v>
      </c>
      <c r="AU21" s="43">
        <f t="shared" si="21"/>
        <v>2.3537702110642864</v>
      </c>
      <c r="AV21" s="43">
        <f t="shared" si="21"/>
        <v>2.0810519088219928</v>
      </c>
      <c r="AW21" s="43">
        <f t="shared" si="21"/>
        <v>2.612014960600856</v>
      </c>
      <c r="AX21" s="43">
        <f t="shared" si="21"/>
        <v>2.1298389645734983</v>
      </c>
      <c r="AY21" s="43">
        <f t="shared" si="21"/>
        <v>1.6346009396932766</v>
      </c>
      <c r="AZ21" s="43">
        <f t="shared" si="21"/>
        <v>1.5203641696815753</v>
      </c>
      <c r="BA21" s="43">
        <f t="shared" ref="BA21" si="22">BA11/BA7*100</f>
        <v>1.5909666068526715</v>
      </c>
      <c r="BE21" s="434"/>
      <c r="BF21" s="434"/>
    </row>
    <row r="22" spans="1:58" s="15" customFormat="1" ht="21.6" customHeight="1">
      <c r="A22" s="44" t="str">
        <f>IF('1'!$A$1=1,B22,C22)</f>
        <v>Промислові вироби</v>
      </c>
      <c r="B22" s="45" t="s">
        <v>5</v>
      </c>
      <c r="C22" s="89" t="s">
        <v>20</v>
      </c>
      <c r="D22" s="43">
        <f>D12/D7*100</f>
        <v>4.4520559763026188</v>
      </c>
      <c r="E22" s="43">
        <f t="shared" ref="E22:AZ22" si="23">E12/E7*100</f>
        <v>3.8382358448910741</v>
      </c>
      <c r="F22" s="43">
        <f t="shared" si="23"/>
        <v>5.1197311691554912</v>
      </c>
      <c r="G22" s="43">
        <f t="shared" si="23"/>
        <v>4.6077592966973038</v>
      </c>
      <c r="H22" s="43">
        <f t="shared" si="23"/>
        <v>4.8535431893538723</v>
      </c>
      <c r="I22" s="43">
        <f t="shared" si="23"/>
        <v>4.7391124836372427</v>
      </c>
      <c r="J22" s="43">
        <f t="shared" si="23"/>
        <v>5.321913672148205</v>
      </c>
      <c r="K22" s="43">
        <f t="shared" si="23"/>
        <v>4.4611595498537246</v>
      </c>
      <c r="L22" s="43">
        <f t="shared" si="23"/>
        <v>4.4411819226870826</v>
      </c>
      <c r="M22" s="43">
        <f t="shared" si="23"/>
        <v>4.1718162523531648</v>
      </c>
      <c r="N22" s="43">
        <f t="shared" si="23"/>
        <v>4.7108484323416899</v>
      </c>
      <c r="O22" s="43">
        <f t="shared" si="23"/>
        <v>3.9563613602084802</v>
      </c>
      <c r="P22" s="43">
        <f t="shared" si="23"/>
        <v>4.4203167326185291</v>
      </c>
      <c r="Q22" s="43">
        <f t="shared" si="23"/>
        <v>4.0437483404515415</v>
      </c>
      <c r="R22" s="43">
        <f t="shared" si="23"/>
        <v>5.3493984230789815</v>
      </c>
      <c r="S22" s="43">
        <f t="shared" si="23"/>
        <v>4.4851259069198335</v>
      </c>
      <c r="T22" s="43">
        <f t="shared" si="23"/>
        <v>4.793420979497121</v>
      </c>
      <c r="U22" s="43">
        <f t="shared" si="23"/>
        <v>4.3666531361382654</v>
      </c>
      <c r="V22" s="43">
        <f t="shared" si="23"/>
        <v>6.0764385118931719</v>
      </c>
      <c r="W22" s="43">
        <f t="shared" si="23"/>
        <v>5.2108723087340936</v>
      </c>
      <c r="X22" s="43">
        <f t="shared" si="23"/>
        <v>6.0470155551395921</v>
      </c>
      <c r="Y22" s="43">
        <f t="shared" si="23"/>
        <v>5.1596196708256876</v>
      </c>
      <c r="Z22" s="43">
        <f t="shared" si="23"/>
        <v>6.6139301761635254</v>
      </c>
      <c r="AA22" s="43">
        <f t="shared" si="23"/>
        <v>5.2932801387626354</v>
      </c>
      <c r="AB22" s="43">
        <f t="shared" si="23"/>
        <v>5.6840991505084437</v>
      </c>
      <c r="AC22" s="43">
        <f t="shared" si="23"/>
        <v>5.0857106530298548</v>
      </c>
      <c r="AD22" s="43">
        <f t="shared" si="23"/>
        <v>5.7107621358798752</v>
      </c>
      <c r="AE22" s="43">
        <f t="shared" si="23"/>
        <v>4.7162307509331622</v>
      </c>
      <c r="AF22" s="43">
        <f t="shared" si="23"/>
        <v>4.5039217678868306</v>
      </c>
      <c r="AG22" s="43">
        <f t="shared" si="23"/>
        <v>5.3599459281751427</v>
      </c>
      <c r="AH22" s="43">
        <f t="shared" si="23"/>
        <v>6.2242141522750583</v>
      </c>
      <c r="AI22" s="43">
        <f t="shared" si="23"/>
        <v>7.327034503355172</v>
      </c>
      <c r="AJ22" s="43">
        <f t="shared" si="23"/>
        <v>4.6559451710537294</v>
      </c>
      <c r="AK22" s="43">
        <f t="shared" si="23"/>
        <v>4.9800720394881415</v>
      </c>
      <c r="AL22" s="43">
        <f t="shared" si="23"/>
        <v>5.8511834813882837</v>
      </c>
      <c r="AM22" s="43">
        <f t="shared" si="23"/>
        <v>4.5073599252672976</v>
      </c>
      <c r="AN22" s="43">
        <f t="shared" si="23"/>
        <v>4.7746219162119745</v>
      </c>
      <c r="AO22" s="43">
        <f t="shared" si="23"/>
        <v>4.5555445930442282</v>
      </c>
      <c r="AP22" s="43">
        <f t="shared" si="23"/>
        <v>5.2642930713937055</v>
      </c>
      <c r="AQ22" s="43">
        <f t="shared" si="23"/>
        <v>4.1394258141662821</v>
      </c>
      <c r="AR22" s="43">
        <f t="shared" si="23"/>
        <v>4.5199158017020604</v>
      </c>
      <c r="AS22" s="43">
        <f t="shared" si="23"/>
        <v>4.8331081299257717</v>
      </c>
      <c r="AT22" s="43">
        <f t="shared" si="23"/>
        <v>4.3045538685282994</v>
      </c>
      <c r="AU22" s="43">
        <f t="shared" si="23"/>
        <v>4.6022034568509191</v>
      </c>
      <c r="AV22" s="43">
        <f t="shared" si="23"/>
        <v>5.1301262014712554</v>
      </c>
      <c r="AW22" s="43">
        <f t="shared" si="23"/>
        <v>5.7817575639715093</v>
      </c>
      <c r="AX22" s="43">
        <f t="shared" si="23"/>
        <v>5.2631703912360175</v>
      </c>
      <c r="AY22" s="43">
        <f t="shared" si="23"/>
        <v>6.0616198707114002</v>
      </c>
      <c r="AZ22" s="43">
        <f t="shared" si="23"/>
        <v>4.9939034737550241</v>
      </c>
      <c r="BA22" s="43">
        <f t="shared" ref="BA22" si="24">BA12/BA7*100</f>
        <v>4.6660082644033158</v>
      </c>
      <c r="BE22" s="434"/>
      <c r="BF22" s="434"/>
    </row>
    <row r="23" spans="1:58" s="15" customFormat="1" ht="30" customHeight="1">
      <c r="A23" s="44" t="str">
        <f>IF('1'!$A$1=1,B23,C23)</f>
        <v>Чорні й кольорові метали та вироби з них</v>
      </c>
      <c r="B23" s="45" t="s">
        <v>6</v>
      </c>
      <c r="C23" s="89" t="s">
        <v>21</v>
      </c>
      <c r="D23" s="43">
        <f t="shared" ref="D23:AS23" si="25">D13/D7*100</f>
        <v>4.1537101617523851</v>
      </c>
      <c r="E23" s="43">
        <f t="shared" si="25"/>
        <v>5.1173053381698175</v>
      </c>
      <c r="F23" s="43">
        <f t="shared" si="25"/>
        <v>5.5498890206955291</v>
      </c>
      <c r="G23" s="43">
        <f t="shared" si="25"/>
        <v>4.8064732082445136</v>
      </c>
      <c r="H23" s="43">
        <f t="shared" si="25"/>
        <v>4.9831553450247066</v>
      </c>
      <c r="I23" s="43">
        <f t="shared" si="25"/>
        <v>5.989047254342811</v>
      </c>
      <c r="J23" s="43">
        <f t="shared" si="25"/>
        <v>5.7826630075773782</v>
      </c>
      <c r="K23" s="43">
        <f t="shared" si="25"/>
        <v>4.9695391704989262</v>
      </c>
      <c r="L23" s="43">
        <f t="shared" si="25"/>
        <v>5.1344201165961447</v>
      </c>
      <c r="M23" s="43">
        <f t="shared" si="25"/>
        <v>6.3440836321612615</v>
      </c>
      <c r="N23" s="43">
        <f t="shared" si="25"/>
        <v>6.1747249949644996</v>
      </c>
      <c r="O23" s="43">
        <f t="shared" si="25"/>
        <v>5.6510158152879182</v>
      </c>
      <c r="P23" s="43">
        <f t="shared" si="25"/>
        <v>5.7057692005699954</v>
      </c>
      <c r="Q23" s="43">
        <f t="shared" si="25"/>
        <v>6.2168235355811525</v>
      </c>
      <c r="R23" s="43">
        <f t="shared" si="25"/>
        <v>6.4320645346311185</v>
      </c>
      <c r="S23" s="43">
        <f t="shared" si="25"/>
        <v>6.0681788146369344</v>
      </c>
      <c r="T23" s="43">
        <f t="shared" si="25"/>
        <v>5.5267367697021497</v>
      </c>
      <c r="U23" s="43">
        <f t="shared" si="25"/>
        <v>6.3100838113544899</v>
      </c>
      <c r="V23" s="43">
        <f t="shared" si="25"/>
        <v>6.1244045690449012</v>
      </c>
      <c r="W23" s="43">
        <f t="shared" si="25"/>
        <v>5.3608291011079157</v>
      </c>
      <c r="X23" s="43">
        <f t="shared" si="25"/>
        <v>5.2611672198884625</v>
      </c>
      <c r="Y23" s="43">
        <f t="shared" si="25"/>
        <v>6.2998966887608105</v>
      </c>
      <c r="Z23" s="43">
        <f t="shared" si="25"/>
        <v>6.3308318259453111</v>
      </c>
      <c r="AA23" s="43">
        <f t="shared" si="25"/>
        <v>5.4584728785619117</v>
      </c>
      <c r="AB23" s="43">
        <f t="shared" si="25"/>
        <v>5.1705362467888287</v>
      </c>
      <c r="AC23" s="43">
        <f t="shared" si="25"/>
        <v>6.401657007315313</v>
      </c>
      <c r="AD23" s="43">
        <f t="shared" si="25"/>
        <v>6.6055516052865304</v>
      </c>
      <c r="AE23" s="43">
        <f t="shared" si="25"/>
        <v>5.9031482474411741</v>
      </c>
      <c r="AF23" s="43">
        <f t="shared" si="25"/>
        <v>4.8665745427739084</v>
      </c>
      <c r="AG23" s="43">
        <f t="shared" si="25"/>
        <v>3.3770257059584905</v>
      </c>
      <c r="AH23" s="43">
        <f t="shared" si="25"/>
        <v>5.0558589803228502</v>
      </c>
      <c r="AI23" s="43">
        <f t="shared" si="25"/>
        <v>4.4176001964924705</v>
      </c>
      <c r="AJ23" s="43">
        <f t="shared" si="25"/>
        <v>4.1662818726368949</v>
      </c>
      <c r="AK23" s="43">
        <f t="shared" si="25"/>
        <v>5.2307455612969527</v>
      </c>
      <c r="AL23" s="43">
        <f t="shared" si="25"/>
        <v>5.658995024653291</v>
      </c>
      <c r="AM23" s="43">
        <f t="shared" si="25"/>
        <v>5.420484046344316</v>
      </c>
      <c r="AN23" s="43">
        <f t="shared" si="25"/>
        <v>5.4885575015117611</v>
      </c>
      <c r="AO23" s="43">
        <f t="shared" si="25"/>
        <v>6.030074683946073</v>
      </c>
      <c r="AP23" s="43">
        <f t="shared" si="25"/>
        <v>5.611481030654887</v>
      </c>
      <c r="AQ23" s="43">
        <f t="shared" si="25"/>
        <v>4.8627270502218849</v>
      </c>
      <c r="AR23" s="43">
        <f t="shared" si="25"/>
        <v>4.8995341787424795</v>
      </c>
      <c r="AS23" s="43">
        <f t="shared" si="25"/>
        <v>5.4044768289889538</v>
      </c>
      <c r="AT23" s="43">
        <f>AT13/AT7*100</f>
        <v>5.8219980348054525</v>
      </c>
      <c r="AU23" s="43">
        <f>AU13/AU7*100</f>
        <v>6.1172739375359768</v>
      </c>
      <c r="AV23" s="43">
        <f>AV13/AV7*100</f>
        <v>5.8339319354428332</v>
      </c>
      <c r="AW23" s="43">
        <f t="shared" ref="AW23:AZ23" si="26">AW13/AW7*100</f>
        <v>5.8051980844711597</v>
      </c>
      <c r="AX23" s="43">
        <f t="shared" si="26"/>
        <v>6.0448825864935989</v>
      </c>
      <c r="AY23" s="43">
        <f t="shared" si="26"/>
        <v>4.4926015366295733</v>
      </c>
      <c r="AZ23" s="43">
        <f t="shared" si="26"/>
        <v>5.1259656475675595</v>
      </c>
      <c r="BA23" s="43">
        <f t="shared" ref="BA23" si="27">BA13/BA7*100</f>
        <v>5.4716213446205613</v>
      </c>
      <c r="BE23" s="434"/>
      <c r="BF23" s="434"/>
    </row>
    <row r="24" spans="1:58" s="15" customFormat="1" ht="31.35" customHeight="1">
      <c r="A24" s="44" t="str">
        <f>IF('1'!$A$1=1,B24,C24)</f>
        <v>Машини, устаткування, транспортні засоби та прилади</v>
      </c>
      <c r="B24" s="45" t="s">
        <v>11</v>
      </c>
      <c r="C24" s="89" t="s">
        <v>22</v>
      </c>
      <c r="D24" s="43">
        <f t="shared" ref="D24:AR24" si="28">D14/D7*100</f>
        <v>15.92279165313194</v>
      </c>
      <c r="E24" s="43">
        <f t="shared" si="28"/>
        <v>17.436439710784612</v>
      </c>
      <c r="F24" s="43">
        <f t="shared" si="28"/>
        <v>21.620169461159357</v>
      </c>
      <c r="G24" s="43">
        <f t="shared" si="28"/>
        <v>22.328490816940874</v>
      </c>
      <c r="H24" s="43">
        <f t="shared" si="28"/>
        <v>22.208610833678694</v>
      </c>
      <c r="I24" s="43">
        <f t="shared" si="28"/>
        <v>27.012628225995698</v>
      </c>
      <c r="J24" s="43">
        <f t="shared" si="28"/>
        <v>26.76191886330669</v>
      </c>
      <c r="K24" s="43">
        <f t="shared" si="28"/>
        <v>25.955283018433136</v>
      </c>
      <c r="L24" s="43">
        <f t="shared" si="28"/>
        <v>25.566651203197051</v>
      </c>
      <c r="M24" s="43">
        <f t="shared" si="28"/>
        <v>28.561994534721414</v>
      </c>
      <c r="N24" s="43">
        <f t="shared" si="28"/>
        <v>28.003410798724502</v>
      </c>
      <c r="O24" s="43">
        <f t="shared" si="28"/>
        <v>27.679182689095633</v>
      </c>
      <c r="P24" s="43">
        <f t="shared" si="28"/>
        <v>26.134214958907588</v>
      </c>
      <c r="Q24" s="43">
        <f t="shared" si="28"/>
        <v>28.130423237923768</v>
      </c>
      <c r="R24" s="43">
        <f t="shared" si="28"/>
        <v>28.463815824424437</v>
      </c>
      <c r="S24" s="43">
        <f t="shared" si="28"/>
        <v>30.816336180748792</v>
      </c>
      <c r="T24" s="43">
        <f t="shared" si="28"/>
        <v>30.253754403151511</v>
      </c>
      <c r="U24" s="43">
        <f t="shared" si="28"/>
        <v>29.955026577386327</v>
      </c>
      <c r="V24" s="43">
        <f t="shared" si="28"/>
        <v>33.124129170082917</v>
      </c>
      <c r="W24" s="43">
        <f t="shared" si="28"/>
        <v>34.449417391480338</v>
      </c>
      <c r="X24" s="43">
        <f t="shared" si="28"/>
        <v>29.735912309529862</v>
      </c>
      <c r="Y24" s="43">
        <f t="shared" si="28"/>
        <v>33.307509538595703</v>
      </c>
      <c r="Z24" s="43">
        <f t="shared" si="28"/>
        <v>35.771953314718743</v>
      </c>
      <c r="AA24" s="43">
        <f t="shared" si="28"/>
        <v>34.93941163935105</v>
      </c>
      <c r="AB24" s="43">
        <f t="shared" si="28"/>
        <v>31.132208336583489</v>
      </c>
      <c r="AC24" s="43">
        <f t="shared" si="28"/>
        <v>34.884109264478447</v>
      </c>
      <c r="AD24" s="43">
        <f t="shared" si="28"/>
        <v>30.284951120098903</v>
      </c>
      <c r="AE24" s="43">
        <f t="shared" si="28"/>
        <v>29.821496435695057</v>
      </c>
      <c r="AF24" s="43">
        <f t="shared" si="28"/>
        <v>24.445464346242545</v>
      </c>
      <c r="AG24" s="43">
        <f t="shared" si="28"/>
        <v>26.491288654646262</v>
      </c>
      <c r="AH24" s="43">
        <f t="shared" si="28"/>
        <v>26.317489036578142</v>
      </c>
      <c r="AI24" s="43">
        <f t="shared" si="28"/>
        <v>28.992583304205844</v>
      </c>
      <c r="AJ24" s="43">
        <f t="shared" si="28"/>
        <v>26.842388936909334</v>
      </c>
      <c r="AK24" s="43">
        <f t="shared" si="28"/>
        <v>29.72216094595704</v>
      </c>
      <c r="AL24" s="43">
        <f t="shared" si="28"/>
        <v>31.92745527738693</v>
      </c>
      <c r="AM24" s="43">
        <f t="shared" si="28"/>
        <v>33.943888668411518</v>
      </c>
      <c r="AN24" s="43">
        <f t="shared" si="28"/>
        <v>33.367834087925672</v>
      </c>
      <c r="AO24" s="43">
        <f t="shared" si="28"/>
        <v>35.641040240129762</v>
      </c>
      <c r="AP24" s="43">
        <f t="shared" si="28"/>
        <v>34.966389903475921</v>
      </c>
      <c r="AQ24" s="43">
        <f t="shared" si="28"/>
        <v>37.362720485565397</v>
      </c>
      <c r="AR24" s="43">
        <f t="shared" si="28"/>
        <v>19.437777635910418</v>
      </c>
      <c r="AS24" s="43">
        <f>AS14/AS7*100</f>
        <v>25.557516671966884</v>
      </c>
      <c r="AT24" s="43">
        <f>AT14/AT7*100</f>
        <v>27.478596782132669</v>
      </c>
      <c r="AU24" s="43">
        <f>AU14/AU7*100</f>
        <v>28.541666517772295</v>
      </c>
      <c r="AV24" s="43">
        <f>AV14/AV7*100</f>
        <v>32.000000926398769</v>
      </c>
      <c r="AW24" s="43">
        <f t="shared" ref="AW24:AZ24" si="29">AW14/AW7*100</f>
        <v>33.618836236851116</v>
      </c>
      <c r="AX24" s="43">
        <f t="shared" si="29"/>
        <v>31.340903705414096</v>
      </c>
      <c r="AY24" s="43">
        <f t="shared" si="29"/>
        <v>26.837295772311869</v>
      </c>
      <c r="AZ24" s="43">
        <f t="shared" si="29"/>
        <v>30.696423735258044</v>
      </c>
      <c r="BA24" s="43">
        <f t="shared" ref="BA24" si="30">BA14/BA7*100</f>
        <v>35.472972301854064</v>
      </c>
      <c r="BE24" s="434"/>
      <c r="BF24" s="434"/>
    </row>
    <row r="25" spans="1:58" s="15" customFormat="1" ht="25.35" customHeight="1">
      <c r="A25" s="44" t="str">
        <f>IF('1'!$A$1=1,B25,C25)</f>
        <v>Різне*</v>
      </c>
      <c r="B25" s="45" t="s">
        <v>8</v>
      </c>
      <c r="C25" s="90" t="s">
        <v>23</v>
      </c>
      <c r="D25" s="43">
        <f t="shared" ref="D25:AS25" si="31">D15/D7*100</f>
        <v>11.616468637980022</v>
      </c>
      <c r="E25" s="43">
        <f t="shared" si="31"/>
        <v>12.036490321869325</v>
      </c>
      <c r="F25" s="43">
        <f t="shared" si="31"/>
        <v>11.751316536477749</v>
      </c>
      <c r="G25" s="43">
        <f t="shared" si="31"/>
        <v>12.26673508262177</v>
      </c>
      <c r="H25" s="43">
        <f t="shared" si="31"/>
        <v>11.716408326886279</v>
      </c>
      <c r="I25" s="43">
        <f t="shared" si="31"/>
        <v>12.345418418860861</v>
      </c>
      <c r="J25" s="43">
        <f t="shared" si="31"/>
        <v>11.645953081244352</v>
      </c>
      <c r="K25" s="43">
        <f t="shared" si="31"/>
        <v>11.208803301781849</v>
      </c>
      <c r="L25" s="43">
        <f t="shared" si="31"/>
        <v>7.5954070561282823</v>
      </c>
      <c r="M25" s="43">
        <f>M15/M7*100</f>
        <v>7.7812710095871829</v>
      </c>
      <c r="N25" s="43">
        <f t="shared" ref="N25:AQ25" si="32">N15/N7*100</f>
        <v>7.7595554680351482</v>
      </c>
      <c r="O25" s="43">
        <f t="shared" si="32"/>
        <v>7.8690635835001892</v>
      </c>
      <c r="P25" s="43">
        <f t="shared" si="32"/>
        <v>7.5387802049888926</v>
      </c>
      <c r="Q25" s="43">
        <f t="shared" si="32"/>
        <v>7.6258436167416415</v>
      </c>
      <c r="R25" s="43">
        <f t="shared" si="32"/>
        <v>6.2481964529650114</v>
      </c>
      <c r="S25" s="43">
        <f t="shared" si="32"/>
        <v>5.2620969225893122</v>
      </c>
      <c r="T25" s="43">
        <f t="shared" si="32"/>
        <v>6.6466201686919382</v>
      </c>
      <c r="U25" s="43">
        <f t="shared" si="32"/>
        <v>6.9190890820825022</v>
      </c>
      <c r="V25" s="43">
        <f t="shared" si="32"/>
        <v>6.0507287052598402</v>
      </c>
      <c r="W25" s="43">
        <f t="shared" si="32"/>
        <v>6.3540027826477257</v>
      </c>
      <c r="X25" s="43">
        <f t="shared" si="32"/>
        <v>4.0802045825370392</v>
      </c>
      <c r="Y25" s="43">
        <f t="shared" si="32"/>
        <v>3.5389883785643028</v>
      </c>
      <c r="Z25" s="43">
        <f t="shared" si="32"/>
        <v>4.3841548641290204</v>
      </c>
      <c r="AA25" s="43">
        <f t="shared" si="32"/>
        <v>4.1659557834191565</v>
      </c>
      <c r="AB25" s="43">
        <f t="shared" si="32"/>
        <v>3.6854838517076152</v>
      </c>
      <c r="AC25" s="43">
        <f t="shared" si="32"/>
        <v>3.1739273267758112</v>
      </c>
      <c r="AD25" s="43">
        <f t="shared" si="32"/>
        <v>3.3341184505528525</v>
      </c>
      <c r="AE25" s="43">
        <f t="shared" si="32"/>
        <v>3.8971680246996732</v>
      </c>
      <c r="AF25" s="43">
        <f t="shared" si="32"/>
        <v>6.0970397631147977</v>
      </c>
      <c r="AG25" s="43">
        <f t="shared" si="32"/>
        <v>15.701854254348463</v>
      </c>
      <c r="AH25" s="43">
        <f t="shared" si="32"/>
        <v>8.8874803855723084</v>
      </c>
      <c r="AI25" s="43">
        <f t="shared" si="32"/>
        <v>12.667748237061804</v>
      </c>
      <c r="AJ25" s="43">
        <f t="shared" si="32"/>
        <v>9.9718803253851238</v>
      </c>
      <c r="AK25" s="43">
        <f t="shared" si="32"/>
        <v>14.81349276745752</v>
      </c>
      <c r="AL25" s="43">
        <f t="shared" si="32"/>
        <v>14.149399473360694</v>
      </c>
      <c r="AM25" s="43">
        <f t="shared" si="32"/>
        <v>13.432472128814881</v>
      </c>
      <c r="AN25" s="43">
        <f t="shared" si="32"/>
        <v>10.019365147372215</v>
      </c>
      <c r="AO25" s="43">
        <f t="shared" si="32"/>
        <v>10.793827145986331</v>
      </c>
      <c r="AP25" s="43">
        <f t="shared" si="32"/>
        <v>11.887980149906774</v>
      </c>
      <c r="AQ25" s="43">
        <f t="shared" si="32"/>
        <v>13.942046982248938</v>
      </c>
      <c r="AR25" s="43">
        <f t="shared" si="31"/>
        <v>11.924186610255321</v>
      </c>
      <c r="AS25" s="43">
        <f t="shared" si="31"/>
        <v>11.681208816390642</v>
      </c>
      <c r="AT25" s="43">
        <f>AT15/AT7*100</f>
        <v>7.7590158939045875</v>
      </c>
      <c r="AU25" s="43">
        <f>AU15/AU7*100</f>
        <v>6.5625743633201203</v>
      </c>
      <c r="AV25" s="43">
        <f>AV15/AV7*100</f>
        <v>6.4833892631044971</v>
      </c>
      <c r="AW25" s="43">
        <f t="shared" ref="AW25:AZ25" si="33">AW15/AW7*100</f>
        <v>4.0770440006876445</v>
      </c>
      <c r="AX25" s="43">
        <f t="shared" si="33"/>
        <v>3.5441358898080373</v>
      </c>
      <c r="AY25" s="43">
        <f t="shared" si="33"/>
        <v>10.804291743582334</v>
      </c>
      <c r="AZ25" s="43">
        <f t="shared" si="33"/>
        <v>13.07443261082647</v>
      </c>
      <c r="BA25" s="43">
        <f t="shared" ref="BA25" si="34">BA15/BA7*100</f>
        <v>11.811776851101897</v>
      </c>
      <c r="BE25" s="434"/>
      <c r="BF25" s="434"/>
    </row>
    <row r="26" spans="1:58" s="15" customFormat="1" ht="8.1" customHeight="1">
      <c r="A26" s="46"/>
      <c r="B26" s="75"/>
      <c r="C26" s="47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</row>
    <row r="27" spans="1:58" s="15" customFormat="1" ht="27" customHeight="1">
      <c r="A27" s="39" t="str">
        <f>IF('1'!$A$1=1,B27,C27)</f>
        <v>Темпи зростання до відповідного періоду попереднього року,%</v>
      </c>
      <c r="B27" s="40" t="s">
        <v>12</v>
      </c>
      <c r="C27" s="91" t="s">
        <v>31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</row>
    <row r="28" spans="1:58" s="50" customFormat="1" ht="23.1" customHeight="1">
      <c r="A28" s="39" t="str">
        <f>IF('1'!$A$1=1,B28,C28)</f>
        <v>УСЬОГО</v>
      </c>
      <c r="B28" s="40" t="s">
        <v>10</v>
      </c>
      <c r="C28" s="88" t="s">
        <v>25</v>
      </c>
      <c r="D28" s="49"/>
      <c r="E28" s="49"/>
      <c r="F28" s="49"/>
      <c r="G28" s="49"/>
      <c r="H28" s="49">
        <f>H7/D7*100</f>
        <v>109.26432628631551</v>
      </c>
      <c r="I28" s="49">
        <f>I7/E7*100</f>
        <v>114.90650394971264</v>
      </c>
      <c r="J28" s="49">
        <f>J7/F7*100</f>
        <v>128.11362820515092</v>
      </c>
      <c r="K28" s="49">
        <f>K7/G7*100</f>
        <v>133.72552935819499</v>
      </c>
      <c r="L28" s="49">
        <f t="shared" ref="H28:AC36" si="35">L7/H7*100</f>
        <v>129.87923188656731</v>
      </c>
      <c r="M28" s="49">
        <f t="shared" si="35"/>
        <v>134.59057548378212</v>
      </c>
      <c r="N28" s="49">
        <f t="shared" si="35"/>
        <v>120.82104799403588</v>
      </c>
      <c r="O28" s="49">
        <f t="shared" si="35"/>
        <v>123.38609449379105</v>
      </c>
      <c r="P28" s="49">
        <f t="shared" si="35"/>
        <v>113.60390639589207</v>
      </c>
      <c r="Q28" s="49">
        <f t="shared" si="35"/>
        <v>113.35234233366151</v>
      </c>
      <c r="R28" s="49">
        <f t="shared" si="35"/>
        <v>124.46814553334977</v>
      </c>
      <c r="S28" s="49">
        <f t="shared" si="35"/>
        <v>113.68800313793299</v>
      </c>
      <c r="T28" s="49">
        <f t="shared" si="35"/>
        <v>107.89114702999767</v>
      </c>
      <c r="U28" s="49">
        <f t="shared" si="35"/>
        <v>112.31401541373725</v>
      </c>
      <c r="V28" s="49">
        <f t="shared" si="35"/>
        <v>99.964649709699046</v>
      </c>
      <c r="W28" s="49">
        <f t="shared" si="35"/>
        <v>90.630088072813336</v>
      </c>
      <c r="X28" s="49">
        <f t="shared" si="35"/>
        <v>88.514732373932631</v>
      </c>
      <c r="Y28" s="49">
        <f t="shared" si="35"/>
        <v>73.102389048971389</v>
      </c>
      <c r="Z28" s="49">
        <f t="shared" si="35"/>
        <v>88.886888608646871</v>
      </c>
      <c r="AA28" s="49">
        <f t="shared" si="35"/>
        <v>110.03256508659356</v>
      </c>
      <c r="AB28" s="49">
        <f t="shared" si="35"/>
        <v>122.09272809831262</v>
      </c>
      <c r="AC28" s="49">
        <f t="shared" si="35"/>
        <v>150.11322272689088</v>
      </c>
      <c r="AD28" s="49">
        <f t="shared" ref="AD28:AD35" si="36">AD7/Z7*100</f>
        <v>138.27558684606845</v>
      </c>
      <c r="AE28" s="49">
        <f t="shared" ref="AE28:AE36" si="37">AE7/AA7*100</f>
        <v>132.81828753194074</v>
      </c>
      <c r="AF28" s="49">
        <f t="shared" ref="AF28:AH36" si="38">AF7/AB7*100</f>
        <v>97.917144061473877</v>
      </c>
      <c r="AG28" s="49">
        <f t="shared" si="38"/>
        <v>79.624881396322778</v>
      </c>
      <c r="AH28" s="49">
        <f t="shared" si="38"/>
        <v>97.020733518827541</v>
      </c>
      <c r="AI28" s="49">
        <f t="shared" ref="AI28:AI36" si="39">AI7/AE7*100</f>
        <v>104.23002971710783</v>
      </c>
      <c r="AJ28" s="49">
        <f t="shared" ref="AJ28:AJ36" si="40">AJ7/AF7*100</f>
        <v>148.54234243392858</v>
      </c>
      <c r="AK28" s="49">
        <f t="shared" ref="AK28:AK36" si="41">AK7/AG7*100</f>
        <v>160.9231955220699</v>
      </c>
      <c r="AL28" s="49">
        <f t="shared" ref="AL28:AL36" si="42">AL7/AH7*100</f>
        <v>122.03511253425185</v>
      </c>
      <c r="AM28" s="49">
        <f t="shared" ref="AM28:AM36" si="43">AM7/AI7*100</f>
        <v>103.54605449716007</v>
      </c>
      <c r="AN28" s="49">
        <f t="shared" ref="AN28:AN36" si="44">AN7/AJ7*100</f>
        <v>103.24248578733717</v>
      </c>
      <c r="AO28" s="49">
        <f t="shared" ref="AO28:AO36" si="45">AO7/AK7*100</f>
        <v>124.86550136308412</v>
      </c>
      <c r="AP28" s="49">
        <f t="shared" ref="AP28:AP36" si="46">AP7/AL7*100</f>
        <v>121.51972013047023</v>
      </c>
      <c r="AQ28" s="49">
        <f t="shared" ref="AQ28:AQ35" si="47">AQ7/AM7*100</f>
        <v>127.8814799655182</v>
      </c>
      <c r="AR28" s="49">
        <f t="shared" ref="AR28:AR36" si="48">AR7/AJ7*100</f>
        <v>146.86291501461633</v>
      </c>
      <c r="AS28" s="49">
        <f t="shared" ref="AS28:AW36" si="49">AS7/AR7*100</f>
        <v>121.93387768312158</v>
      </c>
      <c r="AT28" s="49">
        <f t="shared" si="49"/>
        <v>126.58289189252019</v>
      </c>
      <c r="AU28" s="49">
        <f t="shared" si="49"/>
        <v>116.27464619112015</v>
      </c>
      <c r="AV28" s="49">
        <f t="shared" si="49"/>
        <v>101.82613957926266</v>
      </c>
      <c r="AW28" s="49">
        <f t="shared" si="49"/>
        <v>90.295088020444425</v>
      </c>
      <c r="AX28" s="49">
        <f t="shared" ref="AX28:AX36" si="50">AX7/AW7*100</f>
        <v>135.18365442261623</v>
      </c>
      <c r="AY28" s="49">
        <f t="shared" ref="AY28:AY36" si="51">AY7/AX7*100</f>
        <v>95.55212675720442</v>
      </c>
      <c r="AZ28" s="49">
        <f t="shared" ref="AZ28:BA36" si="52">AZ7/AY7*100</f>
        <v>128.76620480477948</v>
      </c>
      <c r="BA28" s="49">
        <f t="shared" si="52"/>
        <v>119.46027036851108</v>
      </c>
      <c r="BE28" s="435"/>
      <c r="BF28" s="435"/>
    </row>
    <row r="29" spans="1:58" s="15" customFormat="1" ht="25.35" customHeight="1">
      <c r="A29" s="44" t="str">
        <f>IF('1'!$A$1=1,B29,C29)</f>
        <v>Продовольчі товари та сировина для їх виробництва</v>
      </c>
      <c r="B29" s="45" t="s">
        <v>1</v>
      </c>
      <c r="C29" s="89" t="s">
        <v>16</v>
      </c>
      <c r="D29" s="43"/>
      <c r="E29" s="43"/>
      <c r="F29" s="43"/>
      <c r="G29" s="43"/>
      <c r="H29" s="43">
        <f>H8/D8*100</f>
        <v>128.56503446423775</v>
      </c>
      <c r="I29" s="43">
        <f t="shared" si="35"/>
        <v>135.67524856785408</v>
      </c>
      <c r="J29" s="43">
        <f t="shared" si="35"/>
        <v>134.78787878787878</v>
      </c>
      <c r="K29" s="43">
        <f t="shared" si="35"/>
        <v>132.05863312679182</v>
      </c>
      <c r="L29" s="43">
        <f t="shared" si="35"/>
        <v>101.9635148308035</v>
      </c>
      <c r="M29" s="43">
        <f t="shared" si="35"/>
        <v>112.81242416889106</v>
      </c>
      <c r="N29" s="43">
        <f t="shared" si="35"/>
        <v>118.634040136312</v>
      </c>
      <c r="O29" s="43">
        <f t="shared" si="35"/>
        <v>126.36646941419518</v>
      </c>
      <c r="P29" s="43">
        <f t="shared" si="35"/>
        <v>124.35468451242831</v>
      </c>
      <c r="Q29" s="43">
        <f t="shared" si="35"/>
        <v>122.39191223919121</v>
      </c>
      <c r="R29" s="43">
        <f t="shared" si="35"/>
        <v>121.67564332734891</v>
      </c>
      <c r="S29" s="43">
        <f t="shared" si="35"/>
        <v>114.67483166615867</v>
      </c>
      <c r="T29" s="43">
        <f t="shared" si="35"/>
        <v>106.81200406358968</v>
      </c>
      <c r="U29" s="43">
        <f t="shared" si="35"/>
        <v>113.12478031634446</v>
      </c>
      <c r="V29" s="43">
        <f t="shared" si="35"/>
        <v>102.33457931667651</v>
      </c>
      <c r="W29" s="43">
        <f t="shared" si="35"/>
        <v>106.66908300108734</v>
      </c>
      <c r="X29" s="43">
        <f t="shared" si="35"/>
        <v>108.48285435196135</v>
      </c>
      <c r="Y29" s="43">
        <f t="shared" si="35"/>
        <v>111.86303753417847</v>
      </c>
      <c r="Z29" s="43">
        <f t="shared" si="35"/>
        <v>127.81480294777315</v>
      </c>
      <c r="AA29" s="43">
        <f t="shared" si="35"/>
        <v>128.23649337410805</v>
      </c>
      <c r="AB29" s="43">
        <f t="shared" si="35"/>
        <v>124.13866641391402</v>
      </c>
      <c r="AC29" s="43">
        <f t="shared" si="35"/>
        <v>132.58430087217377</v>
      </c>
      <c r="AD29" s="43">
        <f t="shared" si="36"/>
        <v>118.05670451981649</v>
      </c>
      <c r="AE29" s="43">
        <f t="shared" si="37"/>
        <v>109.1008655714538</v>
      </c>
      <c r="AF29" s="43">
        <f t="shared" si="38"/>
        <v>80.056882169921167</v>
      </c>
      <c r="AG29" s="43">
        <f t="shared" si="38"/>
        <v>80.20656568830789</v>
      </c>
      <c r="AH29" s="43">
        <f t="shared" ref="AH29" si="53">AH8/AD8*100</f>
        <v>111.71486813606828</v>
      </c>
      <c r="AI29" s="43">
        <f t="shared" si="39"/>
        <v>102.46591755448333</v>
      </c>
      <c r="AJ29" s="43">
        <f t="shared" si="40"/>
        <v>155.78789251567679</v>
      </c>
      <c r="AK29" s="43">
        <f t="shared" si="41"/>
        <v>159.59514170040484</v>
      </c>
      <c r="AL29" s="43">
        <f t="shared" si="42"/>
        <v>109.00952272338485</v>
      </c>
      <c r="AM29" s="43">
        <f t="shared" si="43"/>
        <v>110.23781306786758</v>
      </c>
      <c r="AN29" s="43">
        <f t="shared" si="44"/>
        <v>113.59524939163438</v>
      </c>
      <c r="AO29" s="43">
        <f t="shared" si="45"/>
        <v>116.42689972340878</v>
      </c>
      <c r="AP29" s="43">
        <f t="shared" si="46"/>
        <v>121.07373890603476</v>
      </c>
      <c r="AQ29" s="43">
        <f t="shared" si="47"/>
        <v>130.61607705980163</v>
      </c>
      <c r="AR29" s="43">
        <f t="shared" si="48"/>
        <v>114.52578092716448</v>
      </c>
      <c r="AS29" s="43">
        <f t="shared" si="49"/>
        <v>132.32126152612588</v>
      </c>
      <c r="AT29" s="43">
        <f t="shared" si="49"/>
        <v>114.81679728528722</v>
      </c>
      <c r="AU29" s="43">
        <f t="shared" si="49"/>
        <v>120.28991881217731</v>
      </c>
      <c r="AV29" s="43">
        <f t="shared" si="49"/>
        <v>107.08352223700952</v>
      </c>
      <c r="AW29" s="43">
        <f t="shared" si="49"/>
        <v>119.30060570468652</v>
      </c>
      <c r="AX29" s="43">
        <f>AX8/AW8*100</f>
        <v>119.61764116653788</v>
      </c>
      <c r="AY29" s="43">
        <f t="shared" si="51"/>
        <v>93.848156265252797</v>
      </c>
      <c r="AZ29" s="43">
        <f t="shared" si="52"/>
        <v>129.28432302342418</v>
      </c>
      <c r="BA29" s="43">
        <f t="shared" si="52"/>
        <v>120.6523239533829</v>
      </c>
      <c r="BE29" s="435"/>
      <c r="BF29" s="435"/>
    </row>
    <row r="30" spans="1:58" s="15" customFormat="1" ht="27.6" customHeight="1">
      <c r="A30" s="44" t="str">
        <f>IF('1'!$A$1=1,B30,C30)</f>
        <v>Мінеральні продукти</v>
      </c>
      <c r="B30" s="45" t="s">
        <v>2</v>
      </c>
      <c r="C30" s="89" t="s">
        <v>17</v>
      </c>
      <c r="D30" s="43"/>
      <c r="E30" s="43"/>
      <c r="F30" s="43"/>
      <c r="G30" s="43"/>
      <c r="H30" s="43">
        <f t="shared" si="35"/>
        <v>60.377029656955294</v>
      </c>
      <c r="I30" s="43">
        <f t="shared" si="35"/>
        <v>57.356471858332938</v>
      </c>
      <c r="J30" s="43">
        <f t="shared" si="35"/>
        <v>103.2468984016989</v>
      </c>
      <c r="K30" s="43">
        <f t="shared" si="35"/>
        <v>127.19361359509371</v>
      </c>
      <c r="L30" s="43">
        <f t="shared" si="35"/>
        <v>180.57346290772637</v>
      </c>
      <c r="M30" s="43">
        <f t="shared" si="35"/>
        <v>193.55826497359254</v>
      </c>
      <c r="N30" s="43">
        <f t="shared" si="35"/>
        <v>143.62471808750564</v>
      </c>
      <c r="O30" s="43">
        <f t="shared" si="35"/>
        <v>127.73812089214525</v>
      </c>
      <c r="P30" s="43">
        <f t="shared" si="35"/>
        <v>99.589705333830665</v>
      </c>
      <c r="Q30" s="43">
        <f t="shared" si="35"/>
        <v>120.04092947648006</v>
      </c>
      <c r="R30" s="43">
        <f t="shared" si="35"/>
        <v>133.59127682026028</v>
      </c>
      <c r="S30" s="43">
        <f t="shared" si="35"/>
        <v>112.30349103254854</v>
      </c>
      <c r="T30" s="43">
        <f t="shared" si="35"/>
        <v>95.999197431781695</v>
      </c>
      <c r="U30" s="43">
        <f t="shared" si="35"/>
        <v>105.95475594568779</v>
      </c>
      <c r="V30" s="43">
        <f t="shared" si="35"/>
        <v>84.264274430151204</v>
      </c>
      <c r="W30" s="43">
        <f t="shared" si="35"/>
        <v>72.195621150668472</v>
      </c>
      <c r="X30" s="43">
        <f t="shared" si="35"/>
        <v>83.086012066491094</v>
      </c>
      <c r="Y30" s="43">
        <f t="shared" si="35"/>
        <v>48.640907431075405</v>
      </c>
      <c r="Z30" s="43">
        <f t="shared" si="35"/>
        <v>52.680504407990178</v>
      </c>
      <c r="AA30" s="43">
        <f t="shared" si="35"/>
        <v>81.455713486872057</v>
      </c>
      <c r="AB30" s="43">
        <f t="shared" si="35"/>
        <v>119.00385711889989</v>
      </c>
      <c r="AC30" s="43">
        <f t="shared" si="35"/>
        <v>152.75777126099709</v>
      </c>
      <c r="AD30" s="43">
        <f>AD9/Z9*100</f>
        <v>235.01599339081071</v>
      </c>
      <c r="AE30" s="43">
        <f t="shared" si="37"/>
        <v>212.01526254450246</v>
      </c>
      <c r="AF30" s="43">
        <f t="shared" si="38"/>
        <v>151.29224091767426</v>
      </c>
      <c r="AG30" s="43">
        <f t="shared" si="38"/>
        <v>109.86438959961913</v>
      </c>
      <c r="AH30" s="43">
        <f t="shared" si="38"/>
        <v>101.60351168156907</v>
      </c>
      <c r="AI30" s="43">
        <f t="shared" si="39"/>
        <v>89.692018072289159</v>
      </c>
      <c r="AJ30" s="43">
        <f t="shared" si="40"/>
        <v>128.71181073025335</v>
      </c>
      <c r="AK30" s="43">
        <f t="shared" si="41"/>
        <v>105.41825095057034</v>
      </c>
      <c r="AL30" s="43">
        <f t="shared" si="42"/>
        <v>68.501548042546773</v>
      </c>
      <c r="AM30" s="43">
        <f t="shared" si="43"/>
        <v>74.402028360101085</v>
      </c>
      <c r="AN30" s="43">
        <f t="shared" si="44"/>
        <v>55.815030574953859</v>
      </c>
      <c r="AO30" s="43">
        <f t="shared" si="45"/>
        <v>118.04354744602981</v>
      </c>
      <c r="AP30" s="43">
        <f t="shared" si="46"/>
        <v>134.64910576686481</v>
      </c>
      <c r="AQ30" s="43">
        <f t="shared" si="47"/>
        <v>100.49198271290101</v>
      </c>
      <c r="AR30" s="43">
        <f t="shared" si="48"/>
        <v>175.83022759344357</v>
      </c>
      <c r="AS30" s="43">
        <f t="shared" si="49"/>
        <v>85.129912623317182</v>
      </c>
      <c r="AT30" s="43">
        <f t="shared" si="49"/>
        <v>153.94143327483428</v>
      </c>
      <c r="AU30" s="43">
        <f t="shared" si="49"/>
        <v>116.30236107708831</v>
      </c>
      <c r="AV30" s="43">
        <f t="shared" si="49"/>
        <v>88.006416020609038</v>
      </c>
      <c r="AW30" s="43">
        <f t="shared" si="49"/>
        <v>65.079408912944757</v>
      </c>
      <c r="AX30" s="43">
        <f t="shared" si="50"/>
        <v>179.07628041622073</v>
      </c>
      <c r="AY30" s="43">
        <f t="shared" si="51"/>
        <v>108.13835010886766</v>
      </c>
      <c r="AZ30" s="43">
        <f t="shared" si="52"/>
        <v>92.380639349450973</v>
      </c>
      <c r="BA30" s="43">
        <f t="shared" si="52"/>
        <v>94.660745582247287</v>
      </c>
      <c r="BE30" s="435"/>
      <c r="BF30" s="435"/>
    </row>
    <row r="31" spans="1:58" s="15" customFormat="1" ht="29.1" customHeight="1">
      <c r="A31" s="44" t="str">
        <f>IF('1'!$A$1=1,B31,C31)</f>
        <v>Продукція хімічної та пов'язаних з нею галузей промисловості</v>
      </c>
      <c r="B31" s="45" t="s">
        <v>3</v>
      </c>
      <c r="C31" s="89" t="s">
        <v>18</v>
      </c>
      <c r="D31" s="43"/>
      <c r="E31" s="43"/>
      <c r="F31" s="43"/>
      <c r="G31" s="43"/>
      <c r="H31" s="43">
        <f t="shared" si="35"/>
        <v>136.73355629877369</v>
      </c>
      <c r="I31" s="43">
        <f t="shared" si="35"/>
        <v>129.11802682547631</v>
      </c>
      <c r="J31" s="43">
        <f t="shared" si="35"/>
        <v>122.58683243593002</v>
      </c>
      <c r="K31" s="43">
        <f t="shared" si="35"/>
        <v>126.33510078976218</v>
      </c>
      <c r="L31" s="43">
        <f t="shared" si="35"/>
        <v>113.52703554089612</v>
      </c>
      <c r="M31" s="43">
        <f t="shared" si="35"/>
        <v>123.33312924753565</v>
      </c>
      <c r="N31" s="43">
        <f t="shared" si="35"/>
        <v>116.62865006503667</v>
      </c>
      <c r="O31" s="43">
        <f t="shared" si="35"/>
        <v>125.93858468513139</v>
      </c>
      <c r="P31" s="43">
        <f t="shared" si="35"/>
        <v>118.3658146443378</v>
      </c>
      <c r="Q31" s="43">
        <f t="shared" si="35"/>
        <v>106.67858088429971</v>
      </c>
      <c r="R31" s="43">
        <f t="shared" si="35"/>
        <v>115.31971293722118</v>
      </c>
      <c r="S31" s="43">
        <f t="shared" si="35"/>
        <v>106.41496168178304</v>
      </c>
      <c r="T31" s="43">
        <f t="shared" si="35"/>
        <v>104.66091177362861</v>
      </c>
      <c r="U31" s="43">
        <f t="shared" si="35"/>
        <v>112.77688155363902</v>
      </c>
      <c r="V31" s="43">
        <f t="shared" si="35"/>
        <v>96.410450480755756</v>
      </c>
      <c r="W31" s="43">
        <f t="shared" si="35"/>
        <v>84.182776801405979</v>
      </c>
      <c r="X31" s="43">
        <f t="shared" si="35"/>
        <v>92.268570976837339</v>
      </c>
      <c r="Y31" s="43">
        <f t="shared" si="35"/>
        <v>81.986108245650229</v>
      </c>
      <c r="Z31" s="43">
        <f t="shared" si="35"/>
        <v>106.35022170531366</v>
      </c>
      <c r="AA31" s="43">
        <f t="shared" si="35"/>
        <v>134.34316480135621</v>
      </c>
      <c r="AB31" s="43">
        <f t="shared" si="35"/>
        <v>121.10238469227474</v>
      </c>
      <c r="AC31" s="43">
        <f t="shared" si="35"/>
        <v>149.71648100926049</v>
      </c>
      <c r="AD31" s="43">
        <f t="shared" si="36"/>
        <v>139.09614096482713</v>
      </c>
      <c r="AE31" s="43">
        <f t="shared" si="37"/>
        <v>135.42635477765054</v>
      </c>
      <c r="AF31" s="43">
        <f>AF10/AB10*100</f>
        <v>91.421799830204691</v>
      </c>
      <c r="AG31" s="43">
        <f>AG10/AC10*100</f>
        <v>56.884013311968452</v>
      </c>
      <c r="AH31" s="43">
        <f t="shared" si="38"/>
        <v>83.86091810560869</v>
      </c>
      <c r="AI31" s="43">
        <f t="shared" si="39"/>
        <v>76.858833882629028</v>
      </c>
      <c r="AJ31" s="43">
        <f t="shared" si="40"/>
        <v>132.86600544284369</v>
      </c>
      <c r="AK31" s="43">
        <f t="shared" si="41"/>
        <v>194.20663843199054</v>
      </c>
      <c r="AL31" s="43">
        <f t="shared" si="42"/>
        <v>125.24522154902672</v>
      </c>
      <c r="AM31" s="43">
        <f t="shared" si="43"/>
        <v>111.65192402676125</v>
      </c>
      <c r="AN31" s="43">
        <f t="shared" si="44"/>
        <v>112.31956511187691</v>
      </c>
      <c r="AO31" s="43">
        <f t="shared" si="45"/>
        <v>119.29627037499114</v>
      </c>
      <c r="AP31" s="43">
        <f t="shared" si="46"/>
        <v>111.75226670908462</v>
      </c>
      <c r="AQ31" s="43">
        <f t="shared" si="47"/>
        <v>125.86563982948604</v>
      </c>
      <c r="AR31" s="43">
        <f t="shared" si="48"/>
        <v>160.54652235111391</v>
      </c>
      <c r="AS31" s="43">
        <f t="shared" si="49"/>
        <v>128.47442664780181</v>
      </c>
      <c r="AT31" s="43">
        <f t="shared" si="49"/>
        <v>119.86116340361446</v>
      </c>
      <c r="AU31" s="43">
        <f t="shared" si="49"/>
        <v>111.51558223817246</v>
      </c>
      <c r="AV31" s="43">
        <f t="shared" si="49"/>
        <v>98.973976176811291</v>
      </c>
      <c r="AW31" s="43">
        <f t="shared" si="49"/>
        <v>102.59058325477153</v>
      </c>
      <c r="AX31" s="43">
        <f t="shared" si="50"/>
        <v>135.83260800965402</v>
      </c>
      <c r="AY31" s="43">
        <f t="shared" si="51"/>
        <v>77.279875418038856</v>
      </c>
      <c r="AZ31" s="43">
        <f t="shared" si="52"/>
        <v>134.76163891210487</v>
      </c>
      <c r="BA31" s="43">
        <f t="shared" si="52"/>
        <v>117.15983438781588</v>
      </c>
      <c r="BE31" s="435"/>
      <c r="BF31" s="435"/>
    </row>
    <row r="32" spans="1:58" s="15" customFormat="1" ht="25.35" customHeight="1">
      <c r="A32" s="44" t="str">
        <f>IF('1'!$A$1=1,B32,C32)</f>
        <v>Деревина та вироби з неї</v>
      </c>
      <c r="B32" s="45" t="s">
        <v>4</v>
      </c>
      <c r="C32" s="89" t="s">
        <v>19</v>
      </c>
      <c r="D32" s="43"/>
      <c r="E32" s="43"/>
      <c r="F32" s="43"/>
      <c r="G32" s="43"/>
      <c r="H32" s="43">
        <f t="shared" si="35"/>
        <v>128.32935042363675</v>
      </c>
      <c r="I32" s="43">
        <f t="shared" si="35"/>
        <v>138.29832833261895</v>
      </c>
      <c r="J32" s="43">
        <f t="shared" si="35"/>
        <v>126.26115461664543</v>
      </c>
      <c r="K32" s="43">
        <f t="shared" si="35"/>
        <v>123.68055555555554</v>
      </c>
      <c r="L32" s="43">
        <f t="shared" si="35"/>
        <v>110.36058913153886</v>
      </c>
      <c r="M32" s="43">
        <f t="shared" si="35"/>
        <v>114.89229815589648</v>
      </c>
      <c r="N32" s="43">
        <f t="shared" si="35"/>
        <v>112.23135727679214</v>
      </c>
      <c r="O32" s="43">
        <f t="shared" si="35"/>
        <v>123.51207186973609</v>
      </c>
      <c r="P32" s="43">
        <f t="shared" si="35"/>
        <v>126.32305568338703</v>
      </c>
      <c r="Q32" s="43">
        <f t="shared" si="35"/>
        <v>116.02373887240356</v>
      </c>
      <c r="R32" s="43">
        <f t="shared" si="35"/>
        <v>120.97416784475004</v>
      </c>
      <c r="S32" s="43">
        <f t="shared" si="35"/>
        <v>110.02386634844869</v>
      </c>
      <c r="T32" s="43">
        <f t="shared" si="35"/>
        <v>95.980570734669087</v>
      </c>
      <c r="U32" s="43">
        <f t="shared" si="35"/>
        <v>98.953731690304579</v>
      </c>
      <c r="V32" s="43">
        <f t="shared" si="35"/>
        <v>85.743121215340494</v>
      </c>
      <c r="W32" s="43">
        <f t="shared" si="35"/>
        <v>81.200289226319597</v>
      </c>
      <c r="X32" s="43">
        <f t="shared" si="35"/>
        <v>89.979757085020239</v>
      </c>
      <c r="Y32" s="43">
        <f t="shared" si="35"/>
        <v>77.643327067669176</v>
      </c>
      <c r="Z32" s="43">
        <f t="shared" si="35"/>
        <v>114.27332424730517</v>
      </c>
      <c r="AA32" s="43">
        <f t="shared" si="35"/>
        <v>174.49433914260274</v>
      </c>
      <c r="AB32" s="43">
        <f t="shared" si="35"/>
        <v>114.91844769403825</v>
      </c>
      <c r="AC32" s="43">
        <f t="shared" si="35"/>
        <v>153.24557421697685</v>
      </c>
      <c r="AD32" s="43">
        <f t="shared" si="36"/>
        <v>112.26282120784994</v>
      </c>
      <c r="AE32" s="43">
        <f t="shared" si="37"/>
        <v>85.703871108843046</v>
      </c>
      <c r="AF32" s="43">
        <f>AF11/AB11*100</f>
        <v>91.129328276030833</v>
      </c>
      <c r="AG32" s="43">
        <f>AG11/AC11*100</f>
        <v>37.065560821484993</v>
      </c>
      <c r="AH32" s="43">
        <f t="shared" si="38"/>
        <v>84.672590303264442</v>
      </c>
      <c r="AI32" s="43">
        <f t="shared" si="39"/>
        <v>82.221844164681869</v>
      </c>
      <c r="AJ32" s="43">
        <f t="shared" si="40"/>
        <v>111.7078410311493</v>
      </c>
      <c r="AK32" s="43">
        <f t="shared" si="41"/>
        <v>234.17687799680343</v>
      </c>
      <c r="AL32" s="43">
        <f t="shared" si="42"/>
        <v>108.09855138587888</v>
      </c>
      <c r="AM32" s="43">
        <f t="shared" si="43"/>
        <v>92.127043244361687</v>
      </c>
      <c r="AN32" s="43">
        <f t="shared" si="44"/>
        <v>121.31009615384616</v>
      </c>
      <c r="AO32" s="43">
        <f t="shared" si="45"/>
        <v>130.41747241496986</v>
      </c>
      <c r="AP32" s="43">
        <f t="shared" si="46"/>
        <v>116.53476838662024</v>
      </c>
      <c r="AQ32" s="43">
        <f t="shared" si="47"/>
        <v>132.13924761370018</v>
      </c>
      <c r="AR32" s="43">
        <f t="shared" si="48"/>
        <v>246.63461538461539</v>
      </c>
      <c r="AS32" s="43">
        <f t="shared" si="49"/>
        <v>128.73781676413256</v>
      </c>
      <c r="AT32" s="43">
        <f t="shared" si="49"/>
        <v>115.50516712722867</v>
      </c>
      <c r="AU32" s="43">
        <f t="shared" si="49"/>
        <v>117.75636613902272</v>
      </c>
      <c r="AV32" s="43">
        <f t="shared" si="49"/>
        <v>90.028109431966826</v>
      </c>
      <c r="AW32" s="43">
        <f>AW11/AV11*100</f>
        <v>113.33312724125139</v>
      </c>
      <c r="AX32" s="43">
        <f t="shared" si="50"/>
        <v>110.2288535500941</v>
      </c>
      <c r="AY32" s="43">
        <f t="shared" si="51"/>
        <v>73.333993219667917</v>
      </c>
      <c r="AZ32" s="43">
        <f t="shared" si="52"/>
        <v>119.76716720094483</v>
      </c>
      <c r="BA32" s="43">
        <f t="shared" si="52"/>
        <v>125.00774800664919</v>
      </c>
      <c r="BE32" s="435"/>
      <c r="BF32" s="435"/>
    </row>
    <row r="33" spans="1:58" s="15" customFormat="1" ht="21.6" customHeight="1">
      <c r="A33" s="44" t="str">
        <f>IF('1'!$A$1=1,B33,C33)</f>
        <v>Промислові вироби</v>
      </c>
      <c r="B33" s="45" t="s">
        <v>5</v>
      </c>
      <c r="C33" s="89" t="s">
        <v>20</v>
      </c>
      <c r="D33" s="43"/>
      <c r="E33" s="43"/>
      <c r="F33" s="43"/>
      <c r="G33" s="43"/>
      <c r="H33" s="43">
        <f t="shared" si="35"/>
        <v>119.1178029901389</v>
      </c>
      <c r="I33" s="43">
        <f t="shared" si="35"/>
        <v>141.87633832976445</v>
      </c>
      <c r="J33" s="43">
        <f t="shared" si="35"/>
        <v>133.17294346257057</v>
      </c>
      <c r="K33" s="43">
        <f t="shared" si="35"/>
        <v>129.47093889716839</v>
      </c>
      <c r="L33" s="43">
        <f t="shared" si="35"/>
        <v>118.84457895673847</v>
      </c>
      <c r="M33" s="43">
        <f t="shared" si="35"/>
        <v>118.47938873691162</v>
      </c>
      <c r="N33" s="43">
        <f t="shared" si="35"/>
        <v>106.94830461367427</v>
      </c>
      <c r="O33" s="43">
        <f t="shared" si="35"/>
        <v>109.42446043165468</v>
      </c>
      <c r="P33" s="43">
        <f t="shared" si="35"/>
        <v>113.07018200883829</v>
      </c>
      <c r="Q33" s="43">
        <f t="shared" si="35"/>
        <v>109.87261146496816</v>
      </c>
      <c r="R33" s="43">
        <f t="shared" si="35"/>
        <v>141.33965696465697</v>
      </c>
      <c r="S33" s="43">
        <f t="shared" si="35"/>
        <v>128.88231426692965</v>
      </c>
      <c r="T33" s="43">
        <f t="shared" si="35"/>
        <v>116.99788023317434</v>
      </c>
      <c r="U33" s="43">
        <f t="shared" si="35"/>
        <v>121.28260869565217</v>
      </c>
      <c r="V33" s="43">
        <f t="shared" si="35"/>
        <v>113.55090783727879</v>
      </c>
      <c r="W33" s="43">
        <f t="shared" si="35"/>
        <v>105.29510789164924</v>
      </c>
      <c r="X33" s="43">
        <f t="shared" si="35"/>
        <v>111.66345827199638</v>
      </c>
      <c r="Y33" s="43">
        <f t="shared" si="35"/>
        <v>86.37748700483958</v>
      </c>
      <c r="Z33" s="43">
        <f t="shared" si="35"/>
        <v>96.749382666072947</v>
      </c>
      <c r="AA33" s="43">
        <f t="shared" si="35"/>
        <v>111.77268543190738</v>
      </c>
      <c r="AB33" s="43">
        <f t="shared" si="35"/>
        <v>114.76523679140047</v>
      </c>
      <c r="AC33" s="43">
        <f t="shared" si="35"/>
        <v>147.96292453482744</v>
      </c>
      <c r="AD33" s="43">
        <f t="shared" si="36"/>
        <v>119.39330543933056</v>
      </c>
      <c r="AE33" s="43">
        <f t="shared" si="37"/>
        <v>118.33904035369078</v>
      </c>
      <c r="AF33" s="43">
        <f t="shared" si="38"/>
        <v>77.586816294070871</v>
      </c>
      <c r="AG33" s="43">
        <f t="shared" si="38"/>
        <v>83.918470384741255</v>
      </c>
      <c r="AH33" s="43">
        <f t="shared" si="38"/>
        <v>105.74382337480289</v>
      </c>
      <c r="AI33" s="43">
        <f t="shared" si="39"/>
        <v>161.92952897223648</v>
      </c>
      <c r="AJ33" s="43">
        <f t="shared" si="40"/>
        <v>153.55617561642276</v>
      </c>
      <c r="AK33" s="43">
        <f t="shared" si="41"/>
        <v>149.51813269455741</v>
      </c>
      <c r="AL33" s="43">
        <f t="shared" si="42"/>
        <v>114.72128322396766</v>
      </c>
      <c r="AM33" s="43">
        <f t="shared" si="43"/>
        <v>63.698258312598952</v>
      </c>
      <c r="AN33" s="43">
        <f t="shared" si="44"/>
        <v>105.87406363568938</v>
      </c>
      <c r="AO33" s="43">
        <f t="shared" si="45"/>
        <v>114.22131147540983</v>
      </c>
      <c r="AP33" s="43">
        <f t="shared" si="46"/>
        <v>109.3309452276404</v>
      </c>
      <c r="AQ33" s="43">
        <f t="shared" si="47"/>
        <v>117.44256240900538</v>
      </c>
      <c r="AR33" s="43">
        <f t="shared" si="48"/>
        <v>142.57212786471854</v>
      </c>
      <c r="AS33" s="43">
        <f t="shared" si="49"/>
        <v>130.38287468137128</v>
      </c>
      <c r="AT33" s="43">
        <f t="shared" si="49"/>
        <v>112.73964131106989</v>
      </c>
      <c r="AU33" s="43">
        <f t="shared" si="49"/>
        <v>124.31475943588201</v>
      </c>
      <c r="AV33" s="43">
        <f t="shared" si="49"/>
        <v>113.50670424459817</v>
      </c>
      <c r="AW33" s="43">
        <f t="shared" si="49"/>
        <v>101.76441819344643</v>
      </c>
      <c r="AX33" s="43">
        <f t="shared" si="50"/>
        <v>123.05853357979051</v>
      </c>
      <c r="AY33" s="43">
        <f t="shared" si="51"/>
        <v>110.04786605515611</v>
      </c>
      <c r="AZ33" s="43">
        <f t="shared" si="52"/>
        <v>106.08484385236952</v>
      </c>
      <c r="BA33" s="43">
        <f t="shared" si="52"/>
        <v>111.61661648782413</v>
      </c>
      <c r="BE33" s="435"/>
      <c r="BF33" s="435"/>
    </row>
    <row r="34" spans="1:58" s="15" customFormat="1" ht="32.700000000000003" customHeight="1">
      <c r="A34" s="44" t="str">
        <f>IF('1'!$A$1=1,B34,C34)</f>
        <v>Чорні й кольорові метали та вироби з них</v>
      </c>
      <c r="B34" s="45" t="s">
        <v>6</v>
      </c>
      <c r="C34" s="89" t="s">
        <v>21</v>
      </c>
      <c r="D34" s="43"/>
      <c r="E34" s="43"/>
      <c r="F34" s="43"/>
      <c r="G34" s="43"/>
      <c r="H34" s="43">
        <f t="shared" si="35"/>
        <v>131.0830776224571</v>
      </c>
      <c r="I34" s="43">
        <f t="shared" si="35"/>
        <v>134.48102790604298</v>
      </c>
      <c r="J34" s="43">
        <f t="shared" si="35"/>
        <v>133.48698250106702</v>
      </c>
      <c r="K34" s="43">
        <f t="shared" si="35"/>
        <v>138.26234485221894</v>
      </c>
      <c r="L34" s="43">
        <f t="shared" si="35"/>
        <v>133.82174440783768</v>
      </c>
      <c r="M34" s="43">
        <f t="shared" si="35"/>
        <v>142.5692319175935</v>
      </c>
      <c r="N34" s="43">
        <f t="shared" si="35"/>
        <v>129.01266146566059</v>
      </c>
      <c r="O34" s="43">
        <f t="shared" si="35"/>
        <v>140.30612244897961</v>
      </c>
      <c r="P34" s="43">
        <f t="shared" si="35"/>
        <v>126.24554583738256</v>
      </c>
      <c r="Q34" s="43">
        <f t="shared" si="35"/>
        <v>111.07853403141361</v>
      </c>
      <c r="R34" s="43">
        <f t="shared" si="35"/>
        <v>129.65551425030978</v>
      </c>
      <c r="S34" s="43">
        <f t="shared" si="35"/>
        <v>122.08055235903336</v>
      </c>
      <c r="T34" s="43">
        <f t="shared" si="35"/>
        <v>104.50579903520476</v>
      </c>
      <c r="U34" s="43">
        <f t="shared" si="35"/>
        <v>113.99886877828054</v>
      </c>
      <c r="V34" s="43">
        <f t="shared" si="35"/>
        <v>95.183117975380384</v>
      </c>
      <c r="W34" s="43">
        <f t="shared" si="35"/>
        <v>80.065605912072996</v>
      </c>
      <c r="X34" s="43">
        <f t="shared" si="35"/>
        <v>84.261441759968562</v>
      </c>
      <c r="Y34" s="43">
        <f t="shared" si="35"/>
        <v>72.984371123790623</v>
      </c>
      <c r="Z34" s="43">
        <f t="shared" si="35"/>
        <v>91.882882159209572</v>
      </c>
      <c r="AA34" s="43">
        <f t="shared" si="35"/>
        <v>112.0367318106899</v>
      </c>
      <c r="AB34" s="43">
        <f t="shared" si="35"/>
        <v>119.98950987819804</v>
      </c>
      <c r="AC34" s="43">
        <f t="shared" si="35"/>
        <v>152.53795603897575</v>
      </c>
      <c r="AD34" s="43">
        <f t="shared" si="36"/>
        <v>144.27591030292433</v>
      </c>
      <c r="AE34" s="43">
        <f t="shared" si="37"/>
        <v>143.63835063679542</v>
      </c>
      <c r="AF34" s="43">
        <f t="shared" si="38"/>
        <v>92.160862596532127</v>
      </c>
      <c r="AG34" s="43">
        <f t="shared" si="38"/>
        <v>42.00401099309218</v>
      </c>
      <c r="AH34" s="43">
        <f t="shared" si="38"/>
        <v>74.259225595346294</v>
      </c>
      <c r="AI34" s="43">
        <f t="shared" si="39"/>
        <v>78.000175577210072</v>
      </c>
      <c r="AJ34" s="43">
        <f t="shared" si="40"/>
        <v>127.167325428195</v>
      </c>
      <c r="AK34" s="43">
        <f t="shared" si="41"/>
        <v>249.25729442970822</v>
      </c>
      <c r="AL34" s="43">
        <f t="shared" si="42"/>
        <v>136.59322725418198</v>
      </c>
      <c r="AM34" s="43">
        <f t="shared" si="43"/>
        <v>127.05308572500469</v>
      </c>
      <c r="AN34" s="43">
        <f t="shared" si="44"/>
        <v>136.00911728139246</v>
      </c>
      <c r="AO34" s="43">
        <f t="shared" si="45"/>
        <v>143.94664963995601</v>
      </c>
      <c r="AP34" s="43">
        <f t="shared" si="46"/>
        <v>120.49941754532692</v>
      </c>
      <c r="AQ34" s="43">
        <f t="shared" si="47"/>
        <v>114.72273076241659</v>
      </c>
      <c r="AR34" s="43">
        <f t="shared" si="48"/>
        <v>172.71031910484874</v>
      </c>
      <c r="AS34" s="43">
        <f t="shared" si="49"/>
        <v>134.50029994001201</v>
      </c>
      <c r="AT34" s="43">
        <f t="shared" si="49"/>
        <v>136.36201452197028</v>
      </c>
      <c r="AU34" s="43">
        <f t="shared" si="49"/>
        <v>122.17177994374305</v>
      </c>
      <c r="AV34" s="43">
        <f t="shared" si="49"/>
        <v>97.109721359576795</v>
      </c>
      <c r="AW34" s="43">
        <f t="shared" si="49"/>
        <v>89.850357839947947</v>
      </c>
      <c r="AX34" s="43">
        <f t="shared" si="50"/>
        <v>140.76510511911044</v>
      </c>
      <c r="AY34" s="43">
        <f t="shared" si="51"/>
        <v>71.01504873838212</v>
      </c>
      <c r="AZ34" s="43">
        <f t="shared" si="52"/>
        <v>146.91958256599139</v>
      </c>
      <c r="BA34" s="43">
        <f t="shared" si="52"/>
        <v>127.51575217689235</v>
      </c>
      <c r="BE34" s="435"/>
      <c r="BF34" s="435"/>
    </row>
    <row r="35" spans="1:58" s="15" customFormat="1" ht="31.35" customHeight="1">
      <c r="A35" s="44" t="str">
        <f>IF('1'!$A$1=1,B35,C35)</f>
        <v>Машини, устаткування, транспортні засоби та прилади</v>
      </c>
      <c r="B35" s="45" t="s">
        <v>11</v>
      </c>
      <c r="C35" s="89" t="s">
        <v>22</v>
      </c>
      <c r="D35" s="43"/>
      <c r="E35" s="43"/>
      <c r="F35" s="43"/>
      <c r="G35" s="43"/>
      <c r="H35" s="43">
        <f t="shared" si="35"/>
        <v>152.39845834568632</v>
      </c>
      <c r="I35" s="43">
        <f t="shared" si="35"/>
        <v>178.01378741456517</v>
      </c>
      <c r="J35" s="43">
        <f t="shared" si="35"/>
        <v>158.58185244428861</v>
      </c>
      <c r="K35" s="43">
        <f t="shared" si="35"/>
        <v>155.44641999038924</v>
      </c>
      <c r="L35" s="43">
        <f t="shared" si="35"/>
        <v>149.5175472725858</v>
      </c>
      <c r="M35" s="43">
        <f>M14/I14*100</f>
        <v>142.31030202730656</v>
      </c>
      <c r="N35" s="43">
        <f t="shared" si="35"/>
        <v>126.42596584314376</v>
      </c>
      <c r="O35" s="43">
        <f t="shared" si="35"/>
        <v>131.58116011920217</v>
      </c>
      <c r="P35" s="43">
        <f t="shared" si="35"/>
        <v>116.12584246272345</v>
      </c>
      <c r="Q35" s="43">
        <f t="shared" si="35"/>
        <v>111.63959018967103</v>
      </c>
      <c r="R35" s="43">
        <f t="shared" si="35"/>
        <v>126.51453053105566</v>
      </c>
      <c r="S35" s="43">
        <f t="shared" si="35"/>
        <v>126.57338057155745</v>
      </c>
      <c r="T35" s="43">
        <f t="shared" si="35"/>
        <v>124.89804150047057</v>
      </c>
      <c r="U35" s="43">
        <f>U14/Q14*100</f>
        <v>119.59895833333334</v>
      </c>
      <c r="V35" s="43">
        <f t="shared" si="35"/>
        <v>116.33162573321701</v>
      </c>
      <c r="W35" s="43">
        <f t="shared" si="35"/>
        <v>101.31489071038251</v>
      </c>
      <c r="X35" s="43">
        <f t="shared" si="35"/>
        <v>86.999659113335852</v>
      </c>
      <c r="Y35" s="43">
        <f t="shared" si="35"/>
        <v>81.283804380960675</v>
      </c>
      <c r="Z35" s="43">
        <f t="shared" si="35"/>
        <v>95.992187848093749</v>
      </c>
      <c r="AA35" s="43">
        <f t="shared" si="35"/>
        <v>111.59762272917139</v>
      </c>
      <c r="AB35" s="43">
        <f t="shared" si="35"/>
        <v>127.82578210389556</v>
      </c>
      <c r="AC35" s="43">
        <f t="shared" si="35"/>
        <v>157.21878147568736</v>
      </c>
      <c r="AD35" s="43">
        <f t="shared" si="36"/>
        <v>117.06571771167755</v>
      </c>
      <c r="AE35" s="43">
        <f t="shared" si="37"/>
        <v>113.36310207833995</v>
      </c>
      <c r="AF35" s="43">
        <f t="shared" si="38"/>
        <v>76.885970573051111</v>
      </c>
      <c r="AG35" s="43">
        <f t="shared" si="38"/>
        <v>60.467810749287786</v>
      </c>
      <c r="AH35" s="43">
        <f t="shared" si="38"/>
        <v>84.310589790186683</v>
      </c>
      <c r="AI35" s="43">
        <f t="shared" si="39"/>
        <v>101.33286992788253</v>
      </c>
      <c r="AJ35" s="43">
        <f t="shared" si="40"/>
        <v>163.10720355876367</v>
      </c>
      <c r="AK35" s="43">
        <f t="shared" si="41"/>
        <v>180.54935641667231</v>
      </c>
      <c r="AL35" s="43">
        <f t="shared" si="42"/>
        <v>148.04872122461455</v>
      </c>
      <c r="AM35" s="43">
        <f t="shared" si="43"/>
        <v>121.22947820917365</v>
      </c>
      <c r="AN35" s="43">
        <f t="shared" si="44"/>
        <v>128.34096639736529</v>
      </c>
      <c r="AO35" s="43">
        <f t="shared" si="45"/>
        <v>149.73125159969285</v>
      </c>
      <c r="AP35" s="43">
        <f t="shared" si="46"/>
        <v>133.08626942319401</v>
      </c>
      <c r="AQ35" s="43">
        <f t="shared" si="47"/>
        <v>140.76171525033715</v>
      </c>
      <c r="AR35" s="43">
        <f t="shared" si="48"/>
        <v>106.35002315648639</v>
      </c>
      <c r="AS35" s="43">
        <f t="shared" si="49"/>
        <v>160.32322059321623</v>
      </c>
      <c r="AT35" s="43">
        <f>AT14/AS14*100</f>
        <v>136.09773948210298</v>
      </c>
      <c r="AU35" s="43">
        <f>AU14/AT14*100</f>
        <v>120.77298569397128</v>
      </c>
      <c r="AV35" s="43">
        <f>AV14/AU14*100</f>
        <v>114.16420126831261</v>
      </c>
      <c r="AW35" s="43">
        <f>AW14/AV14*100</f>
        <v>94.862990289700647</v>
      </c>
      <c r="AX35" s="43">
        <f t="shared" si="50"/>
        <v>126.02393092837252</v>
      </c>
      <c r="AY35" s="43">
        <f t="shared" si="51"/>
        <v>81.821529830792358</v>
      </c>
      <c r="AZ35" s="43">
        <f t="shared" si="52"/>
        <v>147.28242439189813</v>
      </c>
      <c r="BA35" s="43">
        <f>BA14/AZ14*100</f>
        <v>138.04900852625556</v>
      </c>
      <c r="BE35" s="435"/>
      <c r="BF35" s="435"/>
    </row>
    <row r="36" spans="1:58" s="15" customFormat="1" ht="25.35" customHeight="1">
      <c r="A36" s="44" t="str">
        <f>IF('1'!$A$1=1,B36,C36)</f>
        <v>Різне*</v>
      </c>
      <c r="B36" s="45" t="s">
        <v>8</v>
      </c>
      <c r="C36" s="90" t="s">
        <v>23</v>
      </c>
      <c r="D36" s="43"/>
      <c r="E36" s="43"/>
      <c r="F36" s="43"/>
      <c r="G36" s="43"/>
      <c r="H36" s="43">
        <f t="shared" si="35"/>
        <v>110.20435747117179</v>
      </c>
      <c r="I36" s="43">
        <f t="shared" si="35"/>
        <v>117.85568985423156</v>
      </c>
      <c r="J36" s="43">
        <f t="shared" si="35"/>
        <v>126.96494886456126</v>
      </c>
      <c r="K36" s="43">
        <f>K15/G15*100</f>
        <v>122.19251046891451</v>
      </c>
      <c r="L36" s="43">
        <f>L15/H15*100</f>
        <v>84.196931925973644</v>
      </c>
      <c r="M36" s="43">
        <f>M15/I15*100</f>
        <v>84.831935835856768</v>
      </c>
      <c r="N36" s="43">
        <f>N15/J15*100</f>
        <v>80.501579997408498</v>
      </c>
      <c r="O36" s="43">
        <f>O15/K15*100</f>
        <v>86.622362508320279</v>
      </c>
      <c r="P36" s="43">
        <f>P15/L15*100</f>
        <v>112.75694303385042</v>
      </c>
      <c r="Q36" s="43">
        <f>Q15/M15*100</f>
        <v>111.08818021668225</v>
      </c>
      <c r="R36" s="43">
        <f>R15/N15*100</f>
        <v>100.22499724788179</v>
      </c>
      <c r="S36" s="43">
        <f t="shared" si="35"/>
        <v>76.023949368235122</v>
      </c>
      <c r="T36" s="43">
        <f t="shared" si="35"/>
        <v>95.123011199919489</v>
      </c>
      <c r="U36" s="43">
        <f t="shared" si="35"/>
        <v>101.9048798886959</v>
      </c>
      <c r="V36" s="43">
        <f t="shared" si="35"/>
        <v>96.805370967920155</v>
      </c>
      <c r="W36" s="43">
        <f t="shared" si="35"/>
        <v>109.43618870533838</v>
      </c>
      <c r="X36" s="43">
        <f t="shared" ref="X36:AC36" si="54">X15/T15*100</f>
        <v>54.337122851603517</v>
      </c>
      <c r="Y36" s="43">
        <f t="shared" si="54"/>
        <v>37.390544076031773</v>
      </c>
      <c r="Z36" s="43">
        <f t="shared" si="54"/>
        <v>64.404455072020724</v>
      </c>
      <c r="AA36" s="43">
        <f t="shared" si="54"/>
        <v>72.142052272744976</v>
      </c>
      <c r="AB36" s="43">
        <f t="shared" si="54"/>
        <v>110.28142553025404</v>
      </c>
      <c r="AC36" s="43">
        <f t="shared" si="54"/>
        <v>134.62843297511716</v>
      </c>
      <c r="AD36" s="43">
        <f>AD15/Z15*100</f>
        <v>105.15759585424458</v>
      </c>
      <c r="AE36" s="43">
        <f t="shared" si="37"/>
        <v>124.24884232449065</v>
      </c>
      <c r="AF36" s="43">
        <f t="shared" si="38"/>
        <v>161.9881526700579</v>
      </c>
      <c r="AG36" s="43">
        <f t="shared" si="38"/>
        <v>393.91522047699164</v>
      </c>
      <c r="AH36" s="43">
        <f t="shared" si="38"/>
        <v>258.62004572736123</v>
      </c>
      <c r="AI36" s="43">
        <f t="shared" si="39"/>
        <v>338.79980714958856</v>
      </c>
      <c r="AJ36" s="43">
        <f t="shared" si="40"/>
        <v>242.94518644352539</v>
      </c>
      <c r="AK36" s="43">
        <f t="shared" si="41"/>
        <v>151.81866767882889</v>
      </c>
      <c r="AL36" s="43">
        <f t="shared" si="42"/>
        <v>194.28718625661011</v>
      </c>
      <c r="AM36" s="43">
        <f t="shared" si="43"/>
        <v>109.7969003688105</v>
      </c>
      <c r="AN36" s="43">
        <f t="shared" si="44"/>
        <v>103.73411333391293</v>
      </c>
      <c r="AO36" s="43">
        <f t="shared" si="45"/>
        <v>90.983042241790841</v>
      </c>
      <c r="AP36" s="43">
        <f t="shared" si="46"/>
        <v>102.09790340947502</v>
      </c>
      <c r="AQ36" s="43">
        <f>AQ15/AM15*100</f>
        <v>132.73279741367199</v>
      </c>
      <c r="AR36" s="43">
        <f t="shared" si="48"/>
        <v>175.61590669137109</v>
      </c>
      <c r="AS36" s="43">
        <f t="shared" si="49"/>
        <v>119.44924493078528</v>
      </c>
      <c r="AT36" s="43">
        <f t="shared" si="49"/>
        <v>84.080225388346904</v>
      </c>
      <c r="AU36" s="43">
        <f t="shared" si="49"/>
        <v>98.345076570524412</v>
      </c>
      <c r="AV36" s="43">
        <f>AV15/AU15*100</f>
        <v>100.59748865345819</v>
      </c>
      <c r="AW36" s="43">
        <f>AW15/AV15*100</f>
        <v>56.781573952423379</v>
      </c>
      <c r="AX36" s="43">
        <f t="shared" si="50"/>
        <v>117.51387556126289</v>
      </c>
      <c r="AY36" s="43">
        <f t="shared" si="51"/>
        <v>291.29048273047829</v>
      </c>
      <c r="AZ36" s="43">
        <f t="shared" si="52"/>
        <v>155.82188145483778</v>
      </c>
      <c r="BA36" s="43">
        <f t="shared" si="52"/>
        <v>107.92346392123532</v>
      </c>
      <c r="BE36" s="435"/>
      <c r="BF36" s="435"/>
    </row>
    <row r="37" spans="1:58" ht="6" customHeight="1">
      <c r="A37" s="76"/>
      <c r="B37" s="77"/>
      <c r="C37" s="9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</row>
    <row r="38" spans="1:58">
      <c r="A38" s="54" t="str">
        <f>IF('1'!$A$1=1,B38,C38)</f>
        <v>*З урахуванням неформальної торгівлі.</v>
      </c>
      <c r="B38" s="55" t="s">
        <v>13</v>
      </c>
      <c r="C38" s="55" t="s">
        <v>32</v>
      </c>
    </row>
    <row r="39" spans="1:58" s="59" customFormat="1" ht="11.7" customHeight="1">
      <c r="A39" s="56" t="str">
        <f>IF('1'!$A$1=1,B39,C39)</f>
        <v>Примітка:</v>
      </c>
      <c r="B39" s="57" t="s">
        <v>35</v>
      </c>
      <c r="C39" s="58" t="s">
        <v>36</v>
      </c>
    </row>
    <row r="40" spans="1:58" s="277" customFormat="1" ht="15.6" customHeight="1">
      <c r="A40" s="336" t="str">
        <f>IF('1'!$A$1=1,B40,C40)</f>
        <v xml:space="preserve">  З 2014 року дані подаються без урахування тимчасово окупованої російською федерацією території України.</v>
      </c>
      <c r="B40" s="274" t="s">
        <v>218</v>
      </c>
      <c r="C40" s="274" t="s">
        <v>157</v>
      </c>
    </row>
    <row r="41" spans="1:58">
      <c r="A41" s="13"/>
      <c r="B41" s="13"/>
      <c r="C41" s="13"/>
    </row>
    <row r="42" spans="1:58">
      <c r="A42" s="13"/>
      <c r="B42" s="13"/>
      <c r="C42" s="13"/>
    </row>
    <row r="43" spans="1:58">
      <c r="A43" s="13"/>
      <c r="B43" s="13"/>
      <c r="C43" s="13"/>
    </row>
    <row r="44" spans="1:58">
      <c r="A44" s="13"/>
      <c r="B44" s="13"/>
      <c r="C44" s="13"/>
    </row>
    <row r="45" spans="1:58">
      <c r="A45" s="13"/>
      <c r="B45" s="13"/>
      <c r="C45" s="13"/>
    </row>
    <row r="46" spans="1:58">
      <c r="A46" s="13"/>
      <c r="B46" s="13"/>
      <c r="C46" s="13"/>
    </row>
    <row r="47" spans="1:58">
      <c r="A47" s="13"/>
      <c r="B47" s="13"/>
      <c r="C47" s="13"/>
    </row>
    <row r="48" spans="1:58">
      <c r="A48" s="13"/>
      <c r="B48" s="13"/>
      <c r="C48" s="13"/>
    </row>
    <row r="49" spans="1:43">
      <c r="A49" s="13"/>
      <c r="B49" s="13"/>
      <c r="C49" s="13"/>
    </row>
    <row r="50" spans="1:43">
      <c r="A50" s="13"/>
      <c r="B50" s="13"/>
      <c r="C50" s="13"/>
      <c r="AF50" s="433"/>
      <c r="AG50" s="433"/>
      <c r="AH50" s="433"/>
      <c r="AI50" s="433"/>
      <c r="AJ50" s="433"/>
      <c r="AK50" s="433"/>
      <c r="AL50" s="433"/>
      <c r="AM50" s="433"/>
      <c r="AN50" s="433"/>
      <c r="AO50" s="433"/>
      <c r="AP50" s="433"/>
      <c r="AQ50" s="433"/>
    </row>
    <row r="51" spans="1:43">
      <c r="A51" s="13"/>
      <c r="B51" s="13"/>
      <c r="C51" s="13"/>
      <c r="AF51" s="433"/>
      <c r="AG51" s="433"/>
      <c r="AH51" s="433"/>
      <c r="AI51" s="433"/>
      <c r="AJ51" s="433"/>
      <c r="AK51" s="433"/>
      <c r="AL51" s="433"/>
      <c r="AM51" s="433"/>
      <c r="AN51" s="433"/>
      <c r="AO51" s="433"/>
      <c r="AP51" s="433"/>
      <c r="AQ51" s="433"/>
    </row>
    <row r="52" spans="1:43">
      <c r="A52" s="13"/>
      <c r="B52" s="13"/>
      <c r="C52" s="13"/>
      <c r="AF52" s="433"/>
      <c r="AG52" s="433"/>
      <c r="AH52" s="433"/>
      <c r="AI52" s="433"/>
      <c r="AJ52" s="433"/>
      <c r="AK52" s="433"/>
      <c r="AL52" s="433"/>
      <c r="AM52" s="433"/>
      <c r="AN52" s="433"/>
      <c r="AO52" s="433"/>
      <c r="AP52" s="433"/>
      <c r="AQ52" s="433"/>
    </row>
    <row r="53" spans="1:43">
      <c r="A53" s="13"/>
      <c r="B53" s="13"/>
      <c r="C53" s="13"/>
      <c r="AF53" s="433"/>
      <c r="AG53" s="433"/>
      <c r="AH53" s="433"/>
      <c r="AI53" s="433"/>
      <c r="AJ53" s="433"/>
      <c r="AK53" s="433"/>
      <c r="AL53" s="433"/>
      <c r="AM53" s="433"/>
      <c r="AN53" s="433"/>
      <c r="AO53" s="433"/>
      <c r="AP53" s="433"/>
      <c r="AQ53" s="433"/>
    </row>
    <row r="54" spans="1:43">
      <c r="AF54" s="433"/>
      <c r="AG54" s="433"/>
      <c r="AH54" s="433"/>
      <c r="AI54" s="433"/>
      <c r="AJ54" s="433"/>
      <c r="AK54" s="433"/>
      <c r="AL54" s="433"/>
      <c r="AM54" s="433"/>
      <c r="AN54" s="433"/>
      <c r="AO54" s="433"/>
      <c r="AP54" s="433"/>
      <c r="AQ54" s="433"/>
    </row>
    <row r="55" spans="1:43">
      <c r="A55" s="13"/>
      <c r="B55" s="13"/>
      <c r="C55" s="13"/>
      <c r="AF55" s="433"/>
      <c r="AG55" s="433"/>
      <c r="AH55" s="433"/>
      <c r="AI55" s="433"/>
      <c r="AJ55" s="433"/>
      <c r="AK55" s="433"/>
      <c r="AL55" s="433"/>
      <c r="AM55" s="433"/>
      <c r="AN55" s="433"/>
      <c r="AO55" s="433"/>
      <c r="AP55" s="433"/>
      <c r="AQ55" s="433"/>
    </row>
    <row r="56" spans="1:43">
      <c r="A56" s="13"/>
      <c r="B56" s="13"/>
      <c r="C56" s="13"/>
      <c r="AF56" s="433"/>
      <c r="AG56" s="433"/>
      <c r="AH56" s="433"/>
      <c r="AI56" s="433"/>
      <c r="AJ56" s="433"/>
      <c r="AK56" s="433"/>
      <c r="AL56" s="433"/>
      <c r="AM56" s="433"/>
      <c r="AN56" s="433"/>
      <c r="AO56" s="433"/>
      <c r="AP56" s="433"/>
      <c r="AQ56" s="433"/>
    </row>
    <row r="57" spans="1:43">
      <c r="A57" s="13"/>
      <c r="B57" s="13"/>
      <c r="C57" s="13"/>
      <c r="AF57" s="433"/>
      <c r="AG57" s="433"/>
      <c r="AH57" s="433"/>
      <c r="AI57" s="433"/>
      <c r="AJ57" s="433"/>
      <c r="AK57" s="433"/>
      <c r="AL57" s="433"/>
      <c r="AM57" s="433"/>
      <c r="AN57" s="433"/>
      <c r="AO57" s="433"/>
      <c r="AP57" s="433"/>
      <c r="AQ57" s="433"/>
    </row>
    <row r="58" spans="1:43">
      <c r="A58" s="13"/>
      <c r="B58" s="13"/>
      <c r="C58" s="13"/>
      <c r="AF58" s="433"/>
      <c r="AG58" s="433"/>
      <c r="AH58" s="433"/>
      <c r="AI58" s="433"/>
      <c r="AJ58" s="433"/>
      <c r="AK58" s="433"/>
      <c r="AL58" s="433"/>
      <c r="AM58" s="433"/>
      <c r="AN58" s="433"/>
      <c r="AO58" s="433"/>
      <c r="AP58" s="433"/>
      <c r="AQ58" s="433"/>
    </row>
    <row r="59" spans="1:43">
      <c r="A59" s="13"/>
      <c r="B59" s="13"/>
      <c r="C59" s="13"/>
      <c r="AF59" s="433"/>
      <c r="AG59" s="433"/>
      <c r="AH59" s="433"/>
      <c r="AI59" s="433"/>
      <c r="AJ59" s="433"/>
      <c r="AK59" s="433"/>
      <c r="AL59" s="433"/>
      <c r="AM59" s="433"/>
      <c r="AN59" s="433"/>
      <c r="AO59" s="433"/>
      <c r="AP59" s="433"/>
      <c r="AQ59" s="433"/>
    </row>
    <row r="60" spans="1:43">
      <c r="A60" s="13"/>
      <c r="B60" s="13"/>
      <c r="C60" s="13"/>
      <c r="AF60" s="433"/>
      <c r="AG60" s="433"/>
      <c r="AH60" s="433"/>
      <c r="AI60" s="433"/>
      <c r="AJ60" s="433"/>
      <c r="AK60" s="433"/>
      <c r="AL60" s="433"/>
      <c r="AM60" s="433"/>
      <c r="AN60" s="433"/>
      <c r="AO60" s="433"/>
      <c r="AP60" s="433"/>
      <c r="AQ60" s="433"/>
    </row>
    <row r="61" spans="1:43">
      <c r="A61" s="13"/>
      <c r="B61" s="13"/>
      <c r="C61" s="13"/>
      <c r="AF61" s="433"/>
      <c r="AG61" s="433"/>
      <c r="AH61" s="433"/>
      <c r="AI61" s="433"/>
      <c r="AJ61" s="433"/>
      <c r="AK61" s="433"/>
      <c r="AL61" s="433"/>
      <c r="AM61" s="433"/>
      <c r="AN61" s="433"/>
      <c r="AO61" s="433"/>
      <c r="AP61" s="433"/>
      <c r="AQ61" s="433"/>
    </row>
    <row r="63" spans="1:43">
      <c r="A63" s="13"/>
      <c r="B63" s="13"/>
      <c r="C63" s="13"/>
    </row>
    <row r="64" spans="1:43">
      <c r="A64" s="13"/>
      <c r="B64" s="13"/>
      <c r="C64" s="13"/>
    </row>
    <row r="65" spans="1:3">
      <c r="A65" s="13"/>
      <c r="B65" s="13"/>
      <c r="C65" s="13"/>
    </row>
    <row r="66" spans="1:3">
      <c r="A66" s="13"/>
      <c r="B66" s="13"/>
      <c r="C66" s="13"/>
    </row>
    <row r="67" spans="1:3">
      <c r="A67" s="13"/>
      <c r="B67" s="13"/>
      <c r="C67" s="13"/>
    </row>
    <row r="68" spans="1:3">
      <c r="A68" s="13"/>
      <c r="B68" s="13"/>
      <c r="C68" s="13"/>
    </row>
    <row r="69" spans="1:3">
      <c r="A69" s="13"/>
      <c r="B69" s="13"/>
      <c r="C69" s="13"/>
    </row>
    <row r="70" spans="1:3">
      <c r="A70" s="13"/>
      <c r="B70" s="13"/>
      <c r="C70" s="13"/>
    </row>
    <row r="71" spans="1:3">
      <c r="A71" s="13"/>
      <c r="B71" s="13"/>
      <c r="C71" s="13"/>
    </row>
    <row r="72" spans="1:3">
      <c r="A72" s="13"/>
      <c r="B72" s="13"/>
      <c r="C72" s="13"/>
    </row>
    <row r="73" spans="1:3">
      <c r="A73" s="13"/>
      <c r="B73" s="13"/>
      <c r="C73" s="13"/>
    </row>
    <row r="74" spans="1:3">
      <c r="A74" s="13"/>
      <c r="B74" s="13"/>
      <c r="C74" s="13"/>
    </row>
    <row r="75" spans="1:3">
      <c r="A75" s="13"/>
      <c r="B75" s="13"/>
      <c r="C75" s="13"/>
    </row>
    <row r="76" spans="1:3">
      <c r="A76" s="13"/>
      <c r="B76" s="13"/>
      <c r="C76" s="13"/>
    </row>
    <row r="77" spans="1:3">
      <c r="A77" s="13"/>
      <c r="B77" s="13"/>
      <c r="C77" s="13"/>
    </row>
    <row r="78" spans="1:3">
      <c r="A78" s="13"/>
      <c r="B78" s="13"/>
      <c r="C78" s="13"/>
    </row>
    <row r="79" spans="1:3">
      <c r="A79" s="13"/>
      <c r="B79" s="13"/>
      <c r="C79" s="13"/>
    </row>
    <row r="80" spans="1:3">
      <c r="A80" s="13"/>
      <c r="B80" s="13"/>
      <c r="C80" s="13"/>
    </row>
    <row r="81" spans="1:3">
      <c r="A81" s="13"/>
      <c r="B81" s="13"/>
      <c r="C81" s="13"/>
    </row>
    <row r="82" spans="1:3">
      <c r="A82" s="13"/>
      <c r="B82" s="13"/>
      <c r="C82" s="13"/>
    </row>
    <row r="83" spans="1:3">
      <c r="A83" s="13"/>
      <c r="B83" s="13"/>
      <c r="C83" s="13"/>
    </row>
    <row r="84" spans="1:3">
      <c r="A84" s="13"/>
      <c r="B84" s="13"/>
      <c r="C84" s="13"/>
    </row>
    <row r="86" spans="1:3">
      <c r="A86" s="13"/>
      <c r="B86" s="13"/>
      <c r="C86" s="13"/>
    </row>
    <row r="87" spans="1:3">
      <c r="A87" s="13"/>
      <c r="B87" s="13"/>
      <c r="C87" s="13"/>
    </row>
    <row r="88" spans="1:3">
      <c r="A88" s="13"/>
      <c r="B88" s="13"/>
      <c r="C88" s="13"/>
    </row>
    <row r="89" spans="1:3">
      <c r="A89" s="13"/>
      <c r="B89" s="13"/>
      <c r="C89" s="13"/>
    </row>
    <row r="90" spans="1:3">
      <c r="A90" s="13"/>
      <c r="B90" s="13"/>
      <c r="C90" s="13"/>
    </row>
    <row r="91" spans="1:3">
      <c r="A91" s="13"/>
      <c r="B91" s="13"/>
      <c r="C91" s="13"/>
    </row>
    <row r="92" spans="1:3">
      <c r="A92" s="13"/>
      <c r="B92" s="13"/>
      <c r="C92" s="13"/>
    </row>
    <row r="93" spans="1:3">
      <c r="A93" s="13"/>
      <c r="B93" s="13"/>
      <c r="C93" s="13"/>
    </row>
    <row r="94" spans="1:3">
      <c r="A94" s="13"/>
      <c r="B94" s="13"/>
      <c r="C94" s="13"/>
    </row>
    <row r="95" spans="1:3">
      <c r="A95" s="13"/>
      <c r="B95" s="13"/>
      <c r="C95" s="13"/>
    </row>
    <row r="96" spans="1:3">
      <c r="A96" s="13"/>
      <c r="B96" s="13"/>
      <c r="C96" s="13"/>
    </row>
    <row r="97" spans="1:3">
      <c r="A97" s="13"/>
      <c r="B97" s="13"/>
      <c r="C97" s="13"/>
    </row>
    <row r="99" spans="1:3">
      <c r="A99" s="13"/>
      <c r="B99" s="13"/>
      <c r="C99" s="13"/>
    </row>
    <row r="100" spans="1:3">
      <c r="A100" s="13"/>
      <c r="B100" s="13"/>
      <c r="C100" s="13"/>
    </row>
    <row r="101" spans="1:3">
      <c r="A101" s="13"/>
      <c r="B101" s="13"/>
      <c r="C101" s="13"/>
    </row>
    <row r="102" spans="1:3">
      <c r="A102" s="13"/>
      <c r="B102" s="13"/>
      <c r="C102" s="13"/>
    </row>
    <row r="103" spans="1:3">
      <c r="A103" s="13"/>
      <c r="B103" s="13"/>
      <c r="C103" s="13"/>
    </row>
    <row r="104" spans="1:3">
      <c r="A104" s="13"/>
      <c r="B104" s="13"/>
      <c r="C104" s="13"/>
    </row>
    <row r="105" spans="1:3">
      <c r="A105" s="13"/>
      <c r="B105" s="13"/>
      <c r="C105" s="13"/>
    </row>
    <row r="106" spans="1:3">
      <c r="A106" s="13"/>
      <c r="B106" s="13"/>
      <c r="C106" s="13"/>
    </row>
    <row r="108" spans="1:3">
      <c r="A108" s="13"/>
      <c r="B108" s="13"/>
      <c r="C108" s="13"/>
    </row>
    <row r="109" spans="1:3">
      <c r="A109" s="13"/>
      <c r="B109" s="13"/>
      <c r="C109" s="13"/>
    </row>
    <row r="110" spans="1:3">
      <c r="A110" s="13"/>
      <c r="B110" s="13"/>
      <c r="C110" s="13"/>
    </row>
    <row r="111" spans="1:3">
      <c r="A111" s="13"/>
      <c r="B111" s="13"/>
      <c r="C111" s="13"/>
    </row>
    <row r="112" spans="1:3">
      <c r="A112" s="13"/>
      <c r="B112" s="13"/>
      <c r="C112" s="13"/>
    </row>
    <row r="113" spans="1:3">
      <c r="A113" s="13"/>
      <c r="B113" s="13"/>
      <c r="C113" s="13"/>
    </row>
    <row r="114" spans="1:3">
      <c r="A114" s="13"/>
      <c r="B114" s="13"/>
      <c r="C114" s="13"/>
    </row>
    <row r="115" spans="1:3">
      <c r="A115" s="13"/>
      <c r="B115" s="13"/>
      <c r="C115" s="13"/>
    </row>
    <row r="116" spans="1:3">
      <c r="A116" s="13"/>
      <c r="B116" s="13"/>
      <c r="C116" s="13"/>
    </row>
    <row r="117" spans="1:3">
      <c r="A117" s="13"/>
      <c r="B117" s="13"/>
      <c r="C117" s="13"/>
    </row>
    <row r="118" spans="1:3">
      <c r="A118" s="13"/>
      <c r="B118" s="13"/>
      <c r="C118" s="13"/>
    </row>
    <row r="120" spans="1:3">
      <c r="A120" s="13"/>
      <c r="B120" s="13"/>
      <c r="C120" s="13"/>
    </row>
    <row r="121" spans="1:3">
      <c r="A121" s="13"/>
      <c r="B121" s="13"/>
      <c r="C121" s="13"/>
    </row>
  </sheetData>
  <mergeCells count="14">
    <mergeCell ref="AU5:AU6"/>
    <mergeCell ref="A5:A6"/>
    <mergeCell ref="B5:B6"/>
    <mergeCell ref="C5:C6"/>
    <mergeCell ref="P5:S5"/>
    <mergeCell ref="AR5:AR6"/>
    <mergeCell ref="AS5:AS6"/>
    <mergeCell ref="AT5:AT6"/>
    <mergeCell ref="BA5:BA6"/>
    <mergeCell ref="AV5:AV6"/>
    <mergeCell ref="AW5:AW6"/>
    <mergeCell ref="AX5:AX6"/>
    <mergeCell ref="AY5:AY6"/>
    <mergeCell ref="AZ5:AZ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54" orientation="landscape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R107"/>
  <sheetViews>
    <sheetView zoomScale="62" zoomScaleNormal="62" workbookViewId="0">
      <selection activeCell="AC9" sqref="AC9"/>
    </sheetView>
  </sheetViews>
  <sheetFormatPr defaultColWidth="6.6640625" defaultRowHeight="13.2" outlineLevelCol="1"/>
  <cols>
    <col min="1" max="1" width="6.44140625" style="111" customWidth="1"/>
    <col min="2" max="2" width="35.6640625" style="111" customWidth="1"/>
    <col min="3" max="3" width="6.44140625" style="111" hidden="1" customWidth="1" outlineLevel="1"/>
    <col min="4" max="4" width="23" style="111" hidden="1" customWidth="1" outlineLevel="1"/>
    <col min="5" max="5" width="11.6640625" style="111" hidden="1" customWidth="1" outlineLevel="1"/>
    <col min="6" max="6" width="23.88671875" style="111" hidden="1" customWidth="1" outlineLevel="1"/>
    <col min="7" max="7" width="16.77734375" style="111" customWidth="1" collapsed="1"/>
    <col min="8" max="8" width="16.77734375" style="125" customWidth="1"/>
    <col min="9" max="9" width="14.77734375" style="113" customWidth="1"/>
    <col min="10" max="11" width="14.77734375" style="111" customWidth="1"/>
    <col min="12" max="16" width="6.6640625" style="116"/>
    <col min="17" max="16384" width="6.6640625" style="111"/>
  </cols>
  <sheetData>
    <row r="1" spans="1:18" ht="15.75" customHeight="1">
      <c r="A1" s="60" t="str">
        <f>IF('1'!A1=1,"до змісту","to title")</f>
        <v>до змісту</v>
      </c>
      <c r="H1" s="112"/>
      <c r="J1" s="114"/>
      <c r="M1" s="115"/>
      <c r="O1" s="483"/>
      <c r="P1" s="115"/>
      <c r="Q1" s="114"/>
      <c r="R1" s="114"/>
    </row>
    <row r="2" spans="1:18" s="117" customFormat="1" ht="21" customHeight="1">
      <c r="A2" s="117" t="str">
        <f>IF('1'!$A$1=1,"1.3 Питома вага країн - основних торговельних партнерів України в загальному обсязі товарообороту у IV кварталі 2024*","1.3 Shares of Ukraine's Top Trading Partners in the Total Goods Turnover in the IV quarter of 2024*" )</f>
        <v>1.3 Питома вага країн - основних торговельних партнерів України в загальному обсязі товарообороту у IV кварталі 2024*</v>
      </c>
      <c r="B2" s="118"/>
      <c r="C2" s="118"/>
      <c r="D2" s="118"/>
      <c r="E2" s="118"/>
      <c r="F2" s="118"/>
      <c r="G2" s="119"/>
      <c r="H2" s="120"/>
      <c r="L2" s="121"/>
      <c r="M2" s="121"/>
      <c r="N2" s="121"/>
      <c r="O2" s="121"/>
      <c r="P2" s="121"/>
    </row>
    <row r="3" spans="1:18" s="117" customFormat="1" ht="15" customHeight="1">
      <c r="A3" s="122" t="str">
        <f>IF('1'!A1=1,"(відповідно до КПБ6)","(according to BPM6 methodology)")</f>
        <v>(відповідно до КПБ6)</v>
      </c>
      <c r="B3" s="118"/>
      <c r="C3" s="118"/>
      <c r="D3" s="118"/>
      <c r="E3" s="118"/>
      <c r="F3" s="118"/>
      <c r="G3" s="119"/>
      <c r="H3" s="120"/>
      <c r="L3" s="121"/>
      <c r="M3" s="121"/>
      <c r="N3" s="121"/>
      <c r="O3" s="121"/>
      <c r="P3" s="121"/>
    </row>
    <row r="4" spans="1:18" ht="16.350000000000001" customHeight="1">
      <c r="A4" s="123" t="str">
        <f>IF('1'!$A$1=1," Млн грн","Million UAH")</f>
        <v xml:space="preserve"> Млн грн</v>
      </c>
      <c r="B4" s="124"/>
      <c r="C4" s="124"/>
      <c r="D4" s="124"/>
      <c r="E4" s="124"/>
      <c r="F4" s="124"/>
      <c r="G4" s="125"/>
      <c r="H4" s="113"/>
      <c r="I4" s="111"/>
      <c r="M4" s="482"/>
    </row>
    <row r="5" spans="1:18" ht="68.7" customHeight="1">
      <c r="A5" s="380" t="str">
        <f>IF('1'!A1=1,"№","Rank")</f>
        <v>№</v>
      </c>
      <c r="B5" s="467" t="str">
        <f>IF('1'!A1=1,D5,F5)</f>
        <v>Країни</v>
      </c>
      <c r="C5" s="381" t="s">
        <v>38</v>
      </c>
      <c r="D5" s="382" t="s">
        <v>39</v>
      </c>
      <c r="E5" s="383" t="s">
        <v>40</v>
      </c>
      <c r="F5" s="383" t="s">
        <v>41</v>
      </c>
      <c r="G5" s="363" t="str">
        <f>IF('1'!$A$1=1,"Товарооборот","Goods turnover")</f>
        <v>Товарооборот</v>
      </c>
      <c r="H5" s="126" t="str">
        <f>IF('1'!$A$1=1,"Частка в загальному обсязі товарообороту,%","% Share in total goods turnover")</f>
        <v>Частка в загальному обсязі товарообороту,%</v>
      </c>
      <c r="I5" s="127" t="str">
        <f>IF('1'!$A$1=1,"Експорт","Exports")</f>
        <v>Експорт</v>
      </c>
      <c r="J5" s="364" t="str">
        <f>IF('1'!$A$1=1,"Імпорт","Imports")</f>
        <v>Імпорт</v>
      </c>
      <c r="K5" s="480" t="str">
        <f>IF('1'!$A$1=1,"Сальдо","Balance")</f>
        <v>Сальдо</v>
      </c>
    </row>
    <row r="6" spans="1:18" ht="22.05" customHeight="1">
      <c r="A6" s="468"/>
      <c r="B6" s="128" t="str">
        <f>IF('1'!$A$1=1,D6,F6)</f>
        <v>УСЬОГО</v>
      </c>
      <c r="C6" s="129"/>
      <c r="D6" s="130" t="s">
        <v>10</v>
      </c>
      <c r="E6" s="129"/>
      <c r="F6" s="129" t="s">
        <v>25</v>
      </c>
      <c r="G6" s="353">
        <f>I6+J6</f>
        <v>1205037.6988428358</v>
      </c>
      <c r="H6" s="132">
        <v>100</v>
      </c>
      <c r="I6" s="131">
        <v>422852.50619546737</v>
      </c>
      <c r="J6" s="131">
        <v>782185.19264736841</v>
      </c>
      <c r="K6" s="131">
        <f>I6-J6</f>
        <v>-359332.68645190104</v>
      </c>
    </row>
    <row r="7" spans="1:18" ht="20.100000000000001" customHeight="1">
      <c r="A7" s="469">
        <v>1</v>
      </c>
      <c r="B7" s="134" t="str">
        <f>IF('1'!$A$1=1,D7,F7)</f>
        <v>Китай</v>
      </c>
      <c r="C7" s="135"/>
      <c r="D7" s="375" t="s">
        <v>162</v>
      </c>
      <c r="E7" s="376"/>
      <c r="F7" s="377" t="s">
        <v>42</v>
      </c>
      <c r="G7" s="237">
        <f t="shared" ref="G7" si="0">I7+J7</f>
        <v>178071.35698912013</v>
      </c>
      <c r="H7" s="137">
        <f>G7/$G$6*100</f>
        <v>14.777243663008811</v>
      </c>
      <c r="I7" s="136">
        <v>16618.520661125622</v>
      </c>
      <c r="J7" s="136">
        <v>161452.8363279945</v>
      </c>
      <c r="K7" s="136">
        <f t="shared" ref="K7" si="1">I7-J7</f>
        <v>-144834.31566686888</v>
      </c>
      <c r="N7" s="135"/>
    </row>
    <row r="8" spans="1:18" ht="20.100000000000001" customHeight="1">
      <c r="A8" s="469">
        <v>2</v>
      </c>
      <c r="B8" s="134" t="str">
        <f>IF('1'!$A$1=1,D8,F8)</f>
        <v>Польща</v>
      </c>
      <c r="C8" s="135"/>
      <c r="D8" s="375" t="s">
        <v>175</v>
      </c>
      <c r="E8" s="376"/>
      <c r="F8" s="377" t="s">
        <v>43</v>
      </c>
      <c r="G8" s="237">
        <f t="shared" ref="G8:G14" si="2">I8+J8</f>
        <v>117250.0182353571</v>
      </c>
      <c r="H8" s="137">
        <f>G8/$G$6*100</f>
        <v>9.7299875637043574</v>
      </c>
      <c r="I8" s="136">
        <v>40566.390029228402</v>
      </c>
      <c r="J8" s="136">
        <v>76683.628206128691</v>
      </c>
      <c r="K8" s="136">
        <f t="shared" ref="K8:K14" si="3">I8-J8</f>
        <v>-36117.23817690029</v>
      </c>
      <c r="N8" s="135"/>
    </row>
    <row r="9" spans="1:18" ht="20.100000000000001" customHeight="1">
      <c r="A9" s="469">
        <v>3</v>
      </c>
      <c r="B9" s="134" t="str">
        <f>IF('1'!$A$1=1,D9,F9)</f>
        <v>Німеччина</v>
      </c>
      <c r="C9" s="135"/>
      <c r="D9" s="375" t="s">
        <v>176</v>
      </c>
      <c r="E9" s="376"/>
      <c r="F9" s="377" t="s">
        <v>47</v>
      </c>
      <c r="G9" s="237">
        <f t="shared" si="2"/>
        <v>79597.639112447156</v>
      </c>
      <c r="H9" s="137">
        <f>G9/$G$6*100</f>
        <v>6.6054065519180485</v>
      </c>
      <c r="I9" s="136">
        <v>21939.136504318667</v>
      </c>
      <c r="J9" s="136">
        <v>57658.502608128496</v>
      </c>
      <c r="K9" s="136">
        <f t="shared" si="3"/>
        <v>-35719.366103809829</v>
      </c>
      <c r="N9" s="135"/>
    </row>
    <row r="10" spans="1:18" ht="20.100000000000001" customHeight="1">
      <c r="A10" s="469">
        <v>4</v>
      </c>
      <c r="B10" s="134" t="str">
        <f>IF('1'!$A$1=1,D10,F10)</f>
        <v>Туреччина</v>
      </c>
      <c r="C10" s="135"/>
      <c r="D10" s="375" t="s">
        <v>163</v>
      </c>
      <c r="E10" s="376"/>
      <c r="F10" s="377" t="s">
        <v>44</v>
      </c>
      <c r="G10" s="237">
        <f t="shared" si="2"/>
        <v>76657.587792799633</v>
      </c>
      <c r="H10" s="137">
        <f t="shared" ref="H10" si="4">G10/$G$6*100</f>
        <v>6.3614265235362994</v>
      </c>
      <c r="I10" s="136">
        <v>28562.345269693527</v>
      </c>
      <c r="J10" s="136">
        <v>48095.242523106106</v>
      </c>
      <c r="K10" s="136">
        <f t="shared" si="3"/>
        <v>-19532.897253412579</v>
      </c>
      <c r="N10" s="135"/>
    </row>
    <row r="11" spans="1:18" ht="20.100000000000001" customHeight="1">
      <c r="A11" s="469">
        <v>5</v>
      </c>
      <c r="B11" s="134" t="str">
        <f>IF('1'!$A$1=1,D11,F11)</f>
        <v>Італія</v>
      </c>
      <c r="C11" s="135"/>
      <c r="D11" s="375" t="s">
        <v>164</v>
      </c>
      <c r="E11" s="376"/>
      <c r="F11" s="377" t="s">
        <v>49</v>
      </c>
      <c r="G11" s="237">
        <f>I11+J11</f>
        <v>52122.920229057956</v>
      </c>
      <c r="H11" s="137">
        <f t="shared" ref="H11:H20" si="5">G11/$G$6*100</f>
        <v>4.325418223770936</v>
      </c>
      <c r="I11" s="136">
        <v>24118.447810275167</v>
      </c>
      <c r="J11" s="136">
        <v>28004.472418782789</v>
      </c>
      <c r="K11" s="136">
        <f>I11-J11</f>
        <v>-3886.0246085076215</v>
      </c>
      <c r="N11" s="135"/>
    </row>
    <row r="12" spans="1:18" ht="20.100000000000001" customHeight="1">
      <c r="A12" s="469">
        <v>6</v>
      </c>
      <c r="B12" s="134" t="str">
        <f>IF('1'!$A$1=1,D12,F12)</f>
        <v>Сполучені Штати Америки</v>
      </c>
      <c r="C12" s="135"/>
      <c r="D12" s="375" t="s">
        <v>53</v>
      </c>
      <c r="E12" s="376"/>
      <c r="F12" s="377" t="s">
        <v>54</v>
      </c>
      <c r="G12" s="237">
        <f>I12+J12</f>
        <v>50342.946787505018</v>
      </c>
      <c r="H12" s="137">
        <f t="shared" si="5"/>
        <v>4.1777072066581775</v>
      </c>
      <c r="I12" s="136">
        <v>11665.455051286819</v>
      </c>
      <c r="J12" s="136">
        <v>38677.491736218202</v>
      </c>
      <c r="K12" s="136">
        <f>I12-J12</f>
        <v>-27012.036684931383</v>
      </c>
      <c r="N12" s="135"/>
    </row>
    <row r="13" spans="1:18" ht="20.100000000000001" customHeight="1">
      <c r="A13" s="469">
        <v>7</v>
      </c>
      <c r="B13" s="134" t="str">
        <f>IF('1'!$A$1=1,D13,F13)</f>
        <v>Чехія</v>
      </c>
      <c r="C13" s="135"/>
      <c r="D13" s="375" t="s">
        <v>166</v>
      </c>
      <c r="E13" s="376"/>
      <c r="F13" s="377" t="s">
        <v>59</v>
      </c>
      <c r="G13" s="237">
        <f>I13+J13</f>
        <v>41802.725767302465</v>
      </c>
      <c r="H13" s="137">
        <f t="shared" si="5"/>
        <v>3.4689973440203956</v>
      </c>
      <c r="I13" s="136">
        <v>7792.6342162973106</v>
      </c>
      <c r="J13" s="136">
        <v>34010.091551005156</v>
      </c>
      <c r="K13" s="136">
        <f>I13-J13</f>
        <v>-26217.457334707848</v>
      </c>
      <c r="N13" s="135"/>
    </row>
    <row r="14" spans="1:18" ht="20.100000000000001" customHeight="1">
      <c r="A14" s="469">
        <v>8</v>
      </c>
      <c r="B14" s="134" t="str">
        <f>IF('1'!$A$1=1,D14,F14)</f>
        <v>Іспанія</v>
      </c>
      <c r="C14" s="135"/>
      <c r="D14" s="375" t="s">
        <v>178</v>
      </c>
      <c r="E14" s="376"/>
      <c r="F14" s="377" t="s">
        <v>50</v>
      </c>
      <c r="G14" s="237">
        <f t="shared" si="2"/>
        <v>39451.833720646973</v>
      </c>
      <c r="H14" s="137">
        <f t="shared" si="5"/>
        <v>3.2739086717810966</v>
      </c>
      <c r="I14" s="136">
        <v>29649.464769481041</v>
      </c>
      <c r="J14" s="136">
        <v>9802.3689511659304</v>
      </c>
      <c r="K14" s="136">
        <f t="shared" si="3"/>
        <v>19847.095818315109</v>
      </c>
      <c r="N14" s="135"/>
    </row>
    <row r="15" spans="1:18" ht="20.100000000000001" customHeight="1">
      <c r="A15" s="469">
        <v>9</v>
      </c>
      <c r="B15" s="134" t="str">
        <f>IF('1'!$A$1=1,D15,F15)</f>
        <v>Болгарія</v>
      </c>
      <c r="C15" s="135"/>
      <c r="D15" s="375" t="s">
        <v>177</v>
      </c>
      <c r="E15" s="376"/>
      <c r="F15" s="377" t="s">
        <v>48</v>
      </c>
      <c r="G15" s="237">
        <f t="shared" ref="G15" si="6">I15+J15</f>
        <v>39274.849895547253</v>
      </c>
      <c r="H15" s="137">
        <f t="shared" si="5"/>
        <v>3.2592216769037017</v>
      </c>
      <c r="I15" s="136">
        <v>10706.513642040491</v>
      </c>
      <c r="J15" s="136">
        <v>28568.336253506761</v>
      </c>
      <c r="K15" s="136">
        <f t="shared" ref="K15" si="7">I15-J15</f>
        <v>-17861.822611466268</v>
      </c>
      <c r="N15" s="135"/>
    </row>
    <row r="16" spans="1:18" ht="20.100000000000001" customHeight="1">
      <c r="A16" s="469">
        <v>10</v>
      </c>
      <c r="B16" s="134" t="str">
        <f>IF('1'!$A$1=1,D16,F16)</f>
        <v>Нідерланди</v>
      </c>
      <c r="C16" s="135"/>
      <c r="D16" s="375" t="s">
        <v>179</v>
      </c>
      <c r="E16" s="376"/>
      <c r="F16" s="377" t="s">
        <v>55</v>
      </c>
      <c r="G16" s="237">
        <f>I16+J16</f>
        <v>35808.000462098746</v>
      </c>
      <c r="H16" s="137">
        <f t="shared" si="5"/>
        <v>2.9715253304095111</v>
      </c>
      <c r="I16" s="136">
        <v>25278.986450137141</v>
      </c>
      <c r="J16" s="136">
        <v>10529.014011961601</v>
      </c>
      <c r="K16" s="136">
        <f>I16-J16</f>
        <v>14749.97243817554</v>
      </c>
      <c r="N16" s="135"/>
    </row>
    <row r="17" spans="1:14" ht="20.100000000000001" customHeight="1">
      <c r="A17" s="469">
        <v>11</v>
      </c>
      <c r="B17" s="134" t="str">
        <f>IF('1'!$A$1=1,D17,F17)</f>
        <v>Словаччина</v>
      </c>
      <c r="C17" s="135"/>
      <c r="D17" s="375" t="s">
        <v>165</v>
      </c>
      <c r="E17" s="376"/>
      <c r="F17" s="377" t="s">
        <v>58</v>
      </c>
      <c r="G17" s="237">
        <f t="shared" ref="G17" si="8">I17+J17</f>
        <v>31221.67721569875</v>
      </c>
      <c r="H17" s="137">
        <f t="shared" si="5"/>
        <v>2.5909294991916068</v>
      </c>
      <c r="I17" s="136">
        <v>8480.9923694522004</v>
      </c>
      <c r="J17" s="136">
        <v>22740.68484624655</v>
      </c>
      <c r="K17" s="136">
        <f>I17-J17</f>
        <v>-14259.692476794349</v>
      </c>
      <c r="N17" s="135"/>
    </row>
    <row r="18" spans="1:14" ht="20.100000000000001" customHeight="1">
      <c r="A18" s="469">
        <v>12</v>
      </c>
      <c r="B18" s="134" t="str">
        <f>IF('1'!$A$1=1,D18,F18)</f>
        <v>Індія</v>
      </c>
      <c r="C18" s="135"/>
      <c r="D18" s="375" t="s">
        <v>200</v>
      </c>
      <c r="E18" s="376"/>
      <c r="F18" s="377" t="s">
        <v>51</v>
      </c>
      <c r="G18" s="237">
        <f t="shared" ref="G18" si="9">I18+J18</f>
        <v>29582.557890793658</v>
      </c>
      <c r="H18" s="137">
        <f t="shared" si="5"/>
        <v>2.4549072547025674</v>
      </c>
      <c r="I18" s="136">
        <v>15144.89592772654</v>
      </c>
      <c r="J18" s="136">
        <v>14437.661963067119</v>
      </c>
      <c r="K18" s="136">
        <f>I18-J18</f>
        <v>707.23396465942096</v>
      </c>
      <c r="N18" s="135"/>
    </row>
    <row r="19" spans="1:14" ht="20.100000000000001" customHeight="1">
      <c r="A19" s="469">
        <v>13</v>
      </c>
      <c r="B19" s="134" t="str">
        <f>IF('1'!$A$1=1,D19,F19)</f>
        <v>Франція</v>
      </c>
      <c r="C19" s="135"/>
      <c r="D19" s="375" t="s">
        <v>167</v>
      </c>
      <c r="E19" s="376"/>
      <c r="F19" s="377" t="s">
        <v>60</v>
      </c>
      <c r="G19" s="237">
        <f>I19+J19</f>
        <v>28546.140671562502</v>
      </c>
      <c r="H19" s="137">
        <f t="shared" si="5"/>
        <v>2.3689002177255172</v>
      </c>
      <c r="I19" s="136">
        <v>9734.9044592797109</v>
      </c>
      <c r="J19" s="136">
        <v>18811.236212282791</v>
      </c>
      <c r="K19" s="136">
        <f>I19-J19</f>
        <v>-9076.3317530030799</v>
      </c>
      <c r="N19" s="135"/>
    </row>
    <row r="20" spans="1:14" ht="20.100000000000001" customHeight="1">
      <c r="A20" s="469">
        <v>14</v>
      </c>
      <c r="B20" s="134" t="str">
        <f>IF('1'!$A$1=1,D20,F20)</f>
        <v>Греція</v>
      </c>
      <c r="C20" s="135"/>
      <c r="D20" s="375" t="s">
        <v>169</v>
      </c>
      <c r="E20" s="376"/>
      <c r="F20" s="377" t="s">
        <v>64</v>
      </c>
      <c r="G20" s="237">
        <f>I20+J20</f>
        <v>27941.66896268872</v>
      </c>
      <c r="H20" s="137">
        <f t="shared" si="5"/>
        <v>2.3187381597704642</v>
      </c>
      <c r="I20" s="136">
        <v>4953.31137535777</v>
      </c>
      <c r="J20" s="136">
        <v>22988.357587330949</v>
      </c>
      <c r="K20" s="136">
        <f>I20-J20</f>
        <v>-18035.046211973178</v>
      </c>
      <c r="N20" s="135"/>
    </row>
    <row r="21" spans="1:14" ht="19.2" customHeight="1">
      <c r="A21" s="469">
        <v>15</v>
      </c>
      <c r="B21" s="134" t="str">
        <f>IF('1'!$A$1=1,D21,F21)</f>
        <v>Румунія</v>
      </c>
      <c r="C21" s="135"/>
      <c r="D21" s="375" t="s">
        <v>45</v>
      </c>
      <c r="E21" s="376"/>
      <c r="F21" s="377" t="s">
        <v>46</v>
      </c>
      <c r="G21" s="237">
        <f t="shared" ref="G21" si="10">I21+J21</f>
        <v>27714.930547608477</v>
      </c>
      <c r="H21" s="137">
        <f t="shared" ref="H21" si="11">G21/$G$6*100</f>
        <v>2.2999222824499479</v>
      </c>
      <c r="I21" s="136">
        <v>13033.13193153176</v>
      </c>
      <c r="J21" s="136">
        <v>14681.79861607672</v>
      </c>
      <c r="K21" s="136">
        <f t="shared" ref="K21" si="12">I21-J21</f>
        <v>-1648.6666845449599</v>
      </c>
      <c r="N21" s="135"/>
    </row>
    <row r="22" spans="1:14" ht="28.2" customHeight="1">
      <c r="A22" s="469">
        <v>16</v>
      </c>
      <c r="B22" s="138" t="str">
        <f>IF('1'!$A$1=1,D22,F22)</f>
        <v>Сполучене Королівство Великої Британії та Північної Ірландії</v>
      </c>
      <c r="C22" s="135"/>
      <c r="D22" s="375" t="s">
        <v>61</v>
      </c>
      <c r="E22" s="376"/>
      <c r="F22" s="377" t="s">
        <v>62</v>
      </c>
      <c r="G22" s="237">
        <f>I22+J22</f>
        <v>24293.833227799092</v>
      </c>
      <c r="H22" s="137">
        <f t="shared" ref="H22" si="13">G22/$G$6*100</f>
        <v>2.0160226730771811</v>
      </c>
      <c r="I22" s="136">
        <v>8499.2924043296407</v>
      </c>
      <c r="J22" s="136">
        <v>15794.540823469451</v>
      </c>
      <c r="K22" s="136">
        <f t="shared" ref="K22" si="14">I22-J22</f>
        <v>-7295.2484191398107</v>
      </c>
      <c r="N22" s="135"/>
    </row>
    <row r="23" spans="1:14" ht="20.100000000000001" customHeight="1">
      <c r="A23" s="469">
        <v>17</v>
      </c>
      <c r="B23" s="134" t="str">
        <f>IF('1'!$A$1=1,D23,F23)</f>
        <v>Угорщина</v>
      </c>
      <c r="C23" s="135"/>
      <c r="D23" s="375" t="s">
        <v>56</v>
      </c>
      <c r="E23" s="376"/>
      <c r="F23" s="377" t="s">
        <v>57</v>
      </c>
      <c r="G23" s="237">
        <f>I23+J23</f>
        <v>18351.345149013017</v>
      </c>
      <c r="H23" s="137">
        <f>G23/$G$6*100</f>
        <v>1.5228855633840588</v>
      </c>
      <c r="I23" s="136">
        <v>5092.5609558509404</v>
      </c>
      <c r="J23" s="136">
        <v>13258.784193162079</v>
      </c>
      <c r="K23" s="136">
        <f>I23-J23</f>
        <v>-8166.2232373111383</v>
      </c>
      <c r="N23" s="135"/>
    </row>
    <row r="24" spans="1:14" ht="20.100000000000001" customHeight="1">
      <c r="A24" s="469">
        <v>18</v>
      </c>
      <c r="B24" s="134" t="str">
        <f>IF('1'!$A$1=1,D24,F24)</f>
        <v>Литва</v>
      </c>
      <c r="C24" s="135"/>
      <c r="D24" s="375" t="s">
        <v>168</v>
      </c>
      <c r="E24" s="376"/>
      <c r="F24" s="377" t="s">
        <v>52</v>
      </c>
      <c r="G24" s="237">
        <f t="shared" ref="G24" si="15">I24+J24</f>
        <v>17628.511496974479</v>
      </c>
      <c r="H24" s="137">
        <f>G24/$G$6*100</f>
        <v>1.4629012448243444</v>
      </c>
      <c r="I24" s="136">
        <v>6597.3551588068694</v>
      </c>
      <c r="J24" s="136">
        <v>11031.15633816761</v>
      </c>
      <c r="K24" s="136">
        <f t="shared" ref="K24" si="16">I24-J24</f>
        <v>-4433.8011793607402</v>
      </c>
      <c r="N24" s="135"/>
    </row>
    <row r="25" spans="1:14" ht="20.100000000000001" customHeight="1">
      <c r="A25" s="469">
        <v>19</v>
      </c>
      <c r="B25" s="134" t="str">
        <f>IF('1'!$A$1=1,D25,F25)</f>
        <v>Бельгія</v>
      </c>
      <c r="C25" s="135"/>
      <c r="D25" s="375" t="s">
        <v>180</v>
      </c>
      <c r="E25" s="376"/>
      <c r="F25" s="377" t="s">
        <v>63</v>
      </c>
      <c r="G25" s="237">
        <f t="shared" ref="G25" si="17">I25+J25</f>
        <v>17414.07227819378</v>
      </c>
      <c r="H25" s="137">
        <f>G25/$G$6*100</f>
        <v>1.4451060157633266</v>
      </c>
      <c r="I25" s="136">
        <v>10146.000741153628</v>
      </c>
      <c r="J25" s="136">
        <v>7268.0715370401504</v>
      </c>
      <c r="K25" s="136">
        <f t="shared" ref="K25" si="18">I25-J25</f>
        <v>2877.9292041134777</v>
      </c>
      <c r="N25" s="135"/>
    </row>
    <row r="26" spans="1:14" ht="20.100000000000001" customHeight="1">
      <c r="A26" s="469">
        <v>20</v>
      </c>
      <c r="B26" s="134" t="str">
        <f>IF('1'!$A$1=1,D26,F26)</f>
        <v>Єгипет</v>
      </c>
      <c r="C26" s="135"/>
      <c r="D26" s="375" t="s">
        <v>181</v>
      </c>
      <c r="E26" s="376"/>
      <c r="F26" s="377" t="s">
        <v>71</v>
      </c>
      <c r="G26" s="237">
        <f>I26+J26</f>
        <v>16164.408965784922</v>
      </c>
      <c r="H26" s="137">
        <f t="shared" ref="H26" si="19">G26/$G$6*100</f>
        <v>1.3414027612005128</v>
      </c>
      <c r="I26" s="136">
        <v>13982.2197217883</v>
      </c>
      <c r="J26" s="136">
        <v>2182.1892439966209</v>
      </c>
      <c r="K26" s="136">
        <f t="shared" ref="K26" si="20">I26-J26</f>
        <v>11800.030477791679</v>
      </c>
      <c r="N26" s="135"/>
    </row>
    <row r="27" spans="1:14" ht="20.100000000000001" customHeight="1">
      <c r="A27" s="469">
        <v>21</v>
      </c>
      <c r="B27" s="134" t="str">
        <f>IF('1'!$A$1=1,D27,F27)</f>
        <v>Австрія</v>
      </c>
      <c r="C27" s="135"/>
      <c r="D27" s="375" t="s">
        <v>170</v>
      </c>
      <c r="E27" s="376"/>
      <c r="F27" s="377" t="s">
        <v>67</v>
      </c>
      <c r="G27" s="237">
        <f>I27+J27</f>
        <v>13354.866550535451</v>
      </c>
      <c r="H27" s="137">
        <f>G27/$G$6*100</f>
        <v>1.1082530084627027</v>
      </c>
      <c r="I27" s="136">
        <v>5458.8318463094802</v>
      </c>
      <c r="J27" s="136">
        <v>7896.03470422597</v>
      </c>
      <c r="K27" s="474">
        <f>I27-J27</f>
        <v>-2437.2028579164898</v>
      </c>
      <c r="N27" s="135"/>
    </row>
    <row r="28" spans="1:14" ht="20.100000000000001" customHeight="1">
      <c r="A28" s="469">
        <v>22</v>
      </c>
      <c r="B28" s="134" t="str">
        <f>IF('1'!$A$1=1,D28,F28)</f>
        <v>Ізраїль</v>
      </c>
      <c r="C28" s="135"/>
      <c r="D28" s="379" t="s">
        <v>184</v>
      </c>
      <c r="E28" s="376"/>
      <c r="F28" s="379" t="s">
        <v>78</v>
      </c>
      <c r="G28" s="237">
        <f>I28+J28</f>
        <v>13072.090573323138</v>
      </c>
      <c r="H28" s="137">
        <f>G28/$G$6*100</f>
        <v>1.084786856533692</v>
      </c>
      <c r="I28" s="136">
        <v>5212.1426027892685</v>
      </c>
      <c r="J28" s="136">
        <v>7859.947970533869</v>
      </c>
      <c r="K28" s="474">
        <f>I28-J28</f>
        <v>-2647.8053677446005</v>
      </c>
      <c r="N28" s="135"/>
    </row>
    <row r="29" spans="1:14" ht="20.100000000000001" customHeight="1">
      <c r="A29" s="469">
        <v>23</v>
      </c>
      <c r="B29" s="134" t="str">
        <f>IF('1'!$A$1=1,D29,F29)</f>
        <v>Молдова</v>
      </c>
      <c r="C29" s="135"/>
      <c r="D29" s="375" t="s">
        <v>193</v>
      </c>
      <c r="E29" s="376"/>
      <c r="F29" s="377" t="s">
        <v>65</v>
      </c>
      <c r="G29" s="237">
        <f>I29+J29</f>
        <v>12373.080390059531</v>
      </c>
      <c r="H29" s="137">
        <f>G29/$G$6*100</f>
        <v>1.0267795274737923</v>
      </c>
      <c r="I29" s="136">
        <v>10720.482198557511</v>
      </c>
      <c r="J29" s="136">
        <v>1652.59819150202</v>
      </c>
      <c r="K29" s="136">
        <f>I29-J29</f>
        <v>9067.8840070554907</v>
      </c>
      <c r="N29" s="135"/>
    </row>
    <row r="30" spans="1:14" ht="19.2" customHeight="1">
      <c r="A30" s="469">
        <v>24</v>
      </c>
      <c r="B30" s="134" t="str">
        <f>IF('1'!$A$1=1,D30,F30)</f>
        <v>Республіка Корея</v>
      </c>
      <c r="C30" s="356"/>
      <c r="D30" s="378" t="s">
        <v>72</v>
      </c>
      <c r="E30" s="376"/>
      <c r="F30" s="378" t="s">
        <v>73</v>
      </c>
      <c r="G30" s="237">
        <f>I30+J30</f>
        <v>10399.472361695782</v>
      </c>
      <c r="H30" s="137">
        <f t="shared" ref="H30" si="21">G30/$G$6*100</f>
        <v>0.86299975276143692</v>
      </c>
      <c r="I30" s="136">
        <v>2654.6022202142021</v>
      </c>
      <c r="J30" s="136">
        <v>7744.8701414815796</v>
      </c>
      <c r="K30" s="136">
        <f>I30-J30</f>
        <v>-5090.2679212673775</v>
      </c>
      <c r="N30" s="135"/>
    </row>
    <row r="31" spans="1:14" ht="20.100000000000001" customHeight="1">
      <c r="A31" s="469">
        <v>25</v>
      </c>
      <c r="B31" s="134" t="str">
        <f>IF('1'!$A$1=1,D31,F31)</f>
        <v>Японія</v>
      </c>
      <c r="C31" s="135"/>
      <c r="D31" s="375" t="s">
        <v>69</v>
      </c>
      <c r="E31" s="376"/>
      <c r="F31" s="377" t="s">
        <v>70</v>
      </c>
      <c r="G31" s="237">
        <f t="shared" ref="G31:G35" si="22">I31+J31</f>
        <v>9734.3566606507047</v>
      </c>
      <c r="H31" s="137">
        <f>G31/$G$6*100</f>
        <v>0.80780515580536083</v>
      </c>
      <c r="I31" s="136">
        <v>302.9416717777458</v>
      </c>
      <c r="J31" s="136">
        <v>9431.4149888729589</v>
      </c>
      <c r="K31" s="136">
        <f t="shared" ref="K31:K35" si="23">I31-J31</f>
        <v>-9128.4733170952131</v>
      </c>
      <c r="N31" s="135"/>
    </row>
    <row r="32" spans="1:14" ht="22.2" customHeight="1">
      <c r="A32" s="469">
        <v>26</v>
      </c>
      <c r="B32" s="134" t="str">
        <f>IF('1'!$A$1=1,D32,F32)</f>
        <v>В'єтнам</v>
      </c>
      <c r="C32" s="135"/>
      <c r="D32" s="378" t="s">
        <v>183</v>
      </c>
      <c r="E32" s="376"/>
      <c r="F32" s="378" t="s">
        <v>79</v>
      </c>
      <c r="G32" s="237">
        <f>I32+J32</f>
        <v>8897.0264943423808</v>
      </c>
      <c r="H32" s="137">
        <f>G32/$G$6*100</f>
        <v>0.73831934908641839</v>
      </c>
      <c r="I32" s="136">
        <v>1631.5429592495707</v>
      </c>
      <c r="J32" s="136">
        <v>7265.4835350928097</v>
      </c>
      <c r="K32" s="136">
        <f>I32-J32</f>
        <v>-5633.9405758432385</v>
      </c>
      <c r="N32" s="135"/>
    </row>
    <row r="33" spans="1:16" ht="20.100000000000001" customHeight="1">
      <c r="A33" s="469">
        <v>27</v>
      </c>
      <c r="B33" s="134" t="str">
        <f>IF('1'!$A$1=1,D33,F33)</f>
        <v>Швеція</v>
      </c>
      <c r="C33" s="135"/>
      <c r="D33" s="375" t="s">
        <v>171</v>
      </c>
      <c r="E33" s="376"/>
      <c r="F33" s="377" t="s">
        <v>68</v>
      </c>
      <c r="G33" s="237">
        <f t="shared" si="22"/>
        <v>8543.0631116251789</v>
      </c>
      <c r="H33" s="137">
        <f>G33/$G$6*100</f>
        <v>0.7089457134684537</v>
      </c>
      <c r="I33" s="136">
        <v>1077.3376088441701</v>
      </c>
      <c r="J33" s="136">
        <v>7465.7255027810097</v>
      </c>
      <c r="K33" s="136">
        <f t="shared" si="23"/>
        <v>-6388.3878939368396</v>
      </c>
      <c r="N33" s="135"/>
    </row>
    <row r="34" spans="1:16" ht="20.100000000000001" customHeight="1">
      <c r="A34" s="469">
        <v>28</v>
      </c>
      <c r="B34" s="134" t="str">
        <f>IF('1'!$A$1=1,D34,F34)</f>
        <v>Швейцарія</v>
      </c>
      <c r="C34" s="135"/>
      <c r="D34" s="375" t="s">
        <v>172</v>
      </c>
      <c r="E34" s="376"/>
      <c r="F34" s="377" t="s">
        <v>66</v>
      </c>
      <c r="G34" s="237">
        <f>I34+J34</f>
        <v>7907.867380480342</v>
      </c>
      <c r="H34" s="137">
        <f>G34/$G$6*100</f>
        <v>0.65623402388772134</v>
      </c>
      <c r="I34" s="136">
        <v>790.94634870898108</v>
      </c>
      <c r="J34" s="136">
        <v>7116.9210317713605</v>
      </c>
      <c r="K34" s="136">
        <f>I34-J34</f>
        <v>-6325.974683062379</v>
      </c>
      <c r="N34" s="135"/>
    </row>
    <row r="35" spans="1:16" ht="18.600000000000001" customHeight="1">
      <c r="A35" s="469">
        <v>29</v>
      </c>
      <c r="B35" s="134" t="str">
        <f>IF('1'!$A$1=1,D35,F35)</f>
        <v>Індонезія</v>
      </c>
      <c r="C35" s="116"/>
      <c r="D35" s="378" t="s">
        <v>194</v>
      </c>
      <c r="E35" s="116"/>
      <c r="F35" s="378" t="s">
        <v>210</v>
      </c>
      <c r="G35" s="237">
        <f t="shared" si="22"/>
        <v>7750.3524481533077</v>
      </c>
      <c r="H35" s="137">
        <f>G35/$G$6*100</f>
        <v>0.64316265421370267</v>
      </c>
      <c r="I35" s="136">
        <v>5134.8339735358213</v>
      </c>
      <c r="J35" s="136">
        <v>2615.5184746174864</v>
      </c>
      <c r="K35" s="136">
        <f t="shared" si="23"/>
        <v>2519.3154989183349</v>
      </c>
    </row>
    <row r="36" spans="1:16" ht="20.100000000000001" customHeight="1">
      <c r="A36" s="469">
        <v>30</v>
      </c>
      <c r="B36" s="134" t="str">
        <f>IF('1'!$A$1=1,D36,F36)</f>
        <v>Саудівська Аравія</v>
      </c>
      <c r="C36" s="135"/>
      <c r="D36" s="375" t="s">
        <v>182</v>
      </c>
      <c r="E36" s="376"/>
      <c r="F36" s="377" t="s">
        <v>77</v>
      </c>
      <c r="G36" s="237">
        <f t="shared" ref="G36:G39" si="24">I36+J36</f>
        <v>7612.3389580574521</v>
      </c>
      <c r="H36" s="137">
        <f t="shared" ref="H36:H39" si="25">G36/$G$6*100</f>
        <v>0.63170961085842958</v>
      </c>
      <c r="I36" s="136">
        <v>4105.9508423257303</v>
      </c>
      <c r="J36" s="136">
        <v>3506.3881157317219</v>
      </c>
      <c r="K36" s="136">
        <f t="shared" ref="K36:K39" si="26">I36-J36</f>
        <v>599.56272659400838</v>
      </c>
      <c r="N36" s="135"/>
    </row>
    <row r="37" spans="1:16" ht="20.100000000000001" customHeight="1">
      <c r="A37" s="469">
        <v>31</v>
      </c>
      <c r="B37" s="134" t="str">
        <f>IF('1'!$A$1=1,D37,F37)</f>
        <v>Пакистан</v>
      </c>
      <c r="C37" s="135"/>
      <c r="D37" s="375" t="s">
        <v>224</v>
      </c>
      <c r="E37" s="376"/>
      <c r="F37" s="377" t="s">
        <v>226</v>
      </c>
      <c r="G37" s="237">
        <f t="shared" si="24"/>
        <v>5413.2327010498766</v>
      </c>
      <c r="H37" s="137">
        <f t="shared" si="25"/>
        <v>0.44921687564198637</v>
      </c>
      <c r="I37" s="136">
        <v>4767.7478164207005</v>
      </c>
      <c r="J37" s="136">
        <v>645.48488462917601</v>
      </c>
      <c r="K37" s="136">
        <f t="shared" si="26"/>
        <v>4122.2629317915244</v>
      </c>
      <c r="N37" s="135"/>
    </row>
    <row r="38" spans="1:16" ht="20.100000000000001" customHeight="1">
      <c r="A38" s="469">
        <v>32</v>
      </c>
      <c r="B38" s="134" t="str">
        <f>IF('1'!$A$1=1,D38,F38)</f>
        <v>Норвегія</v>
      </c>
      <c r="C38" s="135"/>
      <c r="D38" s="375" t="s">
        <v>195</v>
      </c>
      <c r="E38" s="376"/>
      <c r="F38" s="377" t="s">
        <v>147</v>
      </c>
      <c r="G38" s="237">
        <f t="shared" si="24"/>
        <v>5403.0819485141665</v>
      </c>
      <c r="H38" s="137">
        <f t="shared" si="25"/>
        <v>0.44837451589295463</v>
      </c>
      <c r="I38" s="136">
        <v>345.05235253383694</v>
      </c>
      <c r="J38" s="136">
        <v>5058.0295959803298</v>
      </c>
      <c r="K38" s="136">
        <f t="shared" si="26"/>
        <v>-4712.977243446493</v>
      </c>
      <c r="N38" s="135"/>
    </row>
    <row r="39" spans="1:16" ht="20.100000000000001" customHeight="1">
      <c r="A39" s="469">
        <v>33</v>
      </c>
      <c r="B39" s="134" t="str">
        <f>IF('1'!$A$1=1,D39,F39)</f>
        <v>Кувейт</v>
      </c>
      <c r="C39" s="135"/>
      <c r="D39" s="375" t="s">
        <v>221</v>
      </c>
      <c r="E39" s="376"/>
      <c r="F39" s="377" t="s">
        <v>223</v>
      </c>
      <c r="G39" s="237">
        <f t="shared" si="24"/>
        <v>5256.4175315491093</v>
      </c>
      <c r="H39" s="137">
        <f t="shared" si="25"/>
        <v>0.43620357575507396</v>
      </c>
      <c r="I39" s="136">
        <v>125.34483121109901</v>
      </c>
      <c r="J39" s="136">
        <v>5131.0727003380107</v>
      </c>
      <c r="K39" s="136">
        <f t="shared" si="26"/>
        <v>-5005.7278691269121</v>
      </c>
      <c r="N39" s="135"/>
    </row>
    <row r="40" spans="1:16" ht="20.100000000000001" customHeight="1">
      <c r="A40" s="469">
        <v>34</v>
      </c>
      <c r="B40" s="134" t="str">
        <f>IF('1'!$A$1=1,D40,F40)</f>
        <v>Латвія</v>
      </c>
      <c r="C40" s="135"/>
      <c r="D40" s="378" t="s">
        <v>173</v>
      </c>
      <c r="E40" s="376"/>
      <c r="F40" s="378" t="s">
        <v>75</v>
      </c>
      <c r="G40" s="237">
        <f t="shared" ref="G40:G41" si="27">I40+J40</f>
        <v>5243.2645895481892</v>
      </c>
      <c r="H40" s="137">
        <f t="shared" ref="H40:H41" si="28">G40/$G$6*100</f>
        <v>0.43511207944640656</v>
      </c>
      <c r="I40" s="136">
        <v>3136.3932203974218</v>
      </c>
      <c r="J40" s="136">
        <v>2106.8713691507669</v>
      </c>
      <c r="K40" s="474">
        <f t="shared" ref="K40:K41" si="29">I40-J40</f>
        <v>1029.5218512466549</v>
      </c>
      <c r="N40" s="135"/>
    </row>
    <row r="41" spans="1:16" ht="17.399999999999999" customHeight="1">
      <c r="A41" s="470">
        <v>35</v>
      </c>
      <c r="B41" s="139" t="str">
        <f>IF('1'!$A$1=1,D41,F41)</f>
        <v>Лівія</v>
      </c>
      <c r="C41" s="437"/>
      <c r="D41" s="384" t="s">
        <v>225</v>
      </c>
      <c r="E41" s="437"/>
      <c r="F41" s="384" t="s">
        <v>227</v>
      </c>
      <c r="G41" s="256">
        <f t="shared" si="27"/>
        <v>5020.0816757795055</v>
      </c>
      <c r="H41" s="141">
        <f t="shared" si="28"/>
        <v>0.41659125524455798</v>
      </c>
      <c r="I41" s="140">
        <v>4575.7873685818613</v>
      </c>
      <c r="J41" s="140">
        <v>444.294307197644</v>
      </c>
      <c r="K41" s="481">
        <f t="shared" si="29"/>
        <v>4131.4930613842171</v>
      </c>
    </row>
    <row r="42" spans="1:16" ht="9" customHeight="1"/>
    <row r="43" spans="1:16" s="148" customFormat="1" ht="16.350000000000001" customHeight="1">
      <c r="A43" s="142" t="str">
        <f>IF('1'!A1=1,C43,F43)</f>
        <v xml:space="preserve">*Дані Державної служби статистики України </v>
      </c>
      <c r="B43" s="143"/>
      <c r="C43" s="144" t="s">
        <v>80</v>
      </c>
      <c r="D43" s="145"/>
      <c r="E43" s="145"/>
      <c r="F43" s="144" t="s">
        <v>81</v>
      </c>
      <c r="G43" s="145"/>
      <c r="H43" s="146"/>
      <c r="I43" s="146"/>
      <c r="J43" s="147"/>
      <c r="K43" s="147"/>
      <c r="L43" s="8"/>
      <c r="M43" s="8"/>
      <c r="N43" s="8"/>
      <c r="O43" s="8"/>
      <c r="P43" s="8"/>
    </row>
    <row r="44" spans="1:16" s="148" customFormat="1" ht="16.350000000000001" customHeight="1">
      <c r="A44" s="56" t="str">
        <f>IF('1'!A1=1,C44,F44)</f>
        <v>Примітка:</v>
      </c>
      <c r="B44" s="59"/>
      <c r="C44" s="57" t="s">
        <v>35</v>
      </c>
      <c r="D44" s="146"/>
      <c r="E44" s="146"/>
      <c r="F44" s="57" t="s">
        <v>36</v>
      </c>
      <c r="G44" s="149"/>
      <c r="H44" s="150"/>
      <c r="I44" s="150"/>
      <c r="J44" s="150"/>
      <c r="K44" s="150"/>
      <c r="L44" s="8"/>
      <c r="M44" s="8"/>
      <c r="N44" s="8"/>
      <c r="O44" s="8"/>
      <c r="P44" s="8"/>
    </row>
    <row r="45" spans="1:16" s="148" customFormat="1" ht="16.350000000000001" customHeight="1">
      <c r="A45" s="151" t="str">
        <f>IF('1'!A1=1,C45,F45)</f>
        <v>З 2014 року дані подаються без урахування тимчасово окупованої російською федерацією території України.</v>
      </c>
      <c r="B45" s="59"/>
      <c r="C45" s="152" t="s">
        <v>159</v>
      </c>
      <c r="D45" s="146"/>
      <c r="E45" s="146"/>
      <c r="F45" s="152" t="s">
        <v>157</v>
      </c>
      <c r="G45" s="146"/>
      <c r="H45" s="146"/>
      <c r="I45" s="146"/>
      <c r="J45" s="146"/>
      <c r="K45" s="146"/>
      <c r="L45" s="8"/>
      <c r="M45" s="8"/>
      <c r="N45" s="8"/>
      <c r="O45" s="8"/>
      <c r="P45" s="8"/>
    </row>
    <row r="46" spans="1:16" ht="14.7" customHeight="1">
      <c r="H46" s="111"/>
      <c r="I46" s="111"/>
    </row>
    <row r="47" spans="1:16">
      <c r="H47" s="111"/>
      <c r="I47" s="111"/>
    </row>
    <row r="48" spans="1:16">
      <c r="H48" s="111"/>
      <c r="I48" s="111"/>
    </row>
    <row r="49" spans="8:9">
      <c r="H49" s="111"/>
      <c r="I49" s="111"/>
    </row>
    <row r="50" spans="8:9">
      <c r="H50" s="111"/>
      <c r="I50" s="111"/>
    </row>
    <row r="51" spans="8:9">
      <c r="H51" s="111"/>
      <c r="I51" s="111"/>
    </row>
    <row r="52" spans="8:9">
      <c r="H52" s="111"/>
      <c r="I52" s="111"/>
    </row>
    <row r="53" spans="8:9">
      <c r="H53" s="111"/>
      <c r="I53" s="111"/>
    </row>
    <row r="54" spans="8:9">
      <c r="H54" s="111"/>
      <c r="I54" s="111"/>
    </row>
    <row r="55" spans="8:9">
      <c r="H55" s="111"/>
      <c r="I55" s="111"/>
    </row>
    <row r="56" spans="8:9">
      <c r="H56" s="111"/>
      <c r="I56" s="111"/>
    </row>
    <row r="57" spans="8:9">
      <c r="H57" s="111"/>
      <c r="I57" s="111"/>
    </row>
    <row r="58" spans="8:9">
      <c r="H58" s="111"/>
      <c r="I58" s="111"/>
    </row>
    <row r="59" spans="8:9">
      <c r="H59" s="111"/>
      <c r="I59" s="111"/>
    </row>
    <row r="60" spans="8:9">
      <c r="H60" s="111"/>
      <c r="I60" s="111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0.75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7" spans="8:9">
      <c r="H97" s="111"/>
      <c r="I97" s="153"/>
    </row>
    <row r="98" spans="8:9">
      <c r="H98" s="111"/>
      <c r="I98" s="153"/>
    </row>
    <row r="99" spans="8:9">
      <c r="H99" s="111"/>
      <c r="I99" s="153"/>
    </row>
    <row r="100" spans="8:9">
      <c r="H100" s="111"/>
      <c r="I100" s="153"/>
    </row>
    <row r="101" spans="8:9">
      <c r="H101" s="111"/>
      <c r="I101" s="153"/>
    </row>
    <row r="102" spans="8:9">
      <c r="H102" s="111"/>
      <c r="I102" s="153"/>
    </row>
    <row r="103" spans="8:9">
      <c r="H103" s="111"/>
      <c r="I103" s="153"/>
    </row>
    <row r="104" spans="8:9">
      <c r="H104" s="111"/>
      <c r="I104" s="153"/>
    </row>
    <row r="105" spans="8:9">
      <c r="H105" s="111"/>
      <c r="I105" s="153"/>
    </row>
    <row r="106" spans="8:9">
      <c r="H106" s="111"/>
      <c r="I106" s="153"/>
    </row>
    <row r="107" spans="8:9">
      <c r="H107" s="111"/>
      <c r="I107" s="153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AAN56"/>
  <sheetViews>
    <sheetView zoomScale="66" zoomScaleNormal="66" workbookViewId="0">
      <selection activeCell="BG13" sqref="BG13"/>
    </sheetView>
  </sheetViews>
  <sheetFormatPr defaultColWidth="8" defaultRowHeight="13.8" outlineLevelCol="2"/>
  <cols>
    <col min="1" max="1" width="7.77734375" style="156" customWidth="1"/>
    <col min="2" max="2" width="41" style="156" customWidth="1"/>
    <col min="3" max="3" width="5.33203125" style="156" hidden="1" customWidth="1" outlineLevel="2"/>
    <col min="4" max="4" width="26.5546875" style="156" hidden="1" customWidth="1" outlineLevel="2"/>
    <col min="5" max="5" width="7.5546875" style="156" hidden="1" customWidth="1" outlineLevel="2"/>
    <col min="6" max="6" width="19.6640625" style="156" hidden="1" customWidth="1" outlineLevel="2"/>
    <col min="7" max="7" width="10.21875" style="156" hidden="1" customWidth="1" outlineLevel="1" collapsed="1"/>
    <col min="8" max="14" width="10.21875" style="156" hidden="1" customWidth="1" outlineLevel="1"/>
    <col min="15" max="18" width="9.44140625" style="156" hidden="1" customWidth="1" outlineLevel="1"/>
    <col min="19" max="22" width="9.44140625" style="158" hidden="1" customWidth="1" outlineLevel="1"/>
    <col min="23" max="23" width="9.44140625" style="158" customWidth="1" collapsed="1"/>
    <col min="24" max="42" width="9.44140625" style="158" customWidth="1"/>
    <col min="43" max="43" width="9.88671875" style="158" customWidth="1"/>
    <col min="44" max="46" width="10.21875" style="158" customWidth="1"/>
    <col min="47" max="48" width="10.77734375" style="158" customWidth="1"/>
    <col min="49" max="49" width="10.21875" style="477" customWidth="1"/>
    <col min="50" max="50" width="9.33203125" style="158" hidden="1" customWidth="1" outlineLevel="1"/>
    <col min="51" max="56" width="10.5546875" style="158" hidden="1" customWidth="1" outlineLevel="1"/>
    <col min="57" max="57" width="10.77734375" style="158" hidden="1" customWidth="1" outlineLevel="1"/>
    <col min="58" max="58" width="10.44140625" style="158" hidden="1" customWidth="1" outlineLevel="1"/>
    <col min="59" max="59" width="10.5546875" style="477" customWidth="1" collapsed="1"/>
    <col min="60" max="104" width="10.5546875" style="158" customWidth="1"/>
    <col min="105" max="108" width="10.5546875" style="163" customWidth="1"/>
    <col min="109" max="109" width="14.6640625" style="163" customWidth="1"/>
    <col min="110" max="121" width="10.5546875" style="163" customWidth="1"/>
    <col min="122" max="122" width="13.44140625" style="163" customWidth="1"/>
    <col min="123" max="123" width="40.6640625" style="163" customWidth="1"/>
    <col min="124" max="124" width="17.5546875" style="163" customWidth="1"/>
    <col min="125" max="140" width="10.5546875" style="163" customWidth="1"/>
    <col min="141" max="145" width="10.44140625" style="164" customWidth="1"/>
    <col min="146" max="146" width="24.44140625" style="164" customWidth="1"/>
    <col min="147" max="147" width="12.5546875" style="164" customWidth="1"/>
    <col min="148" max="153" width="10.44140625" style="164" customWidth="1"/>
    <col min="154" max="154" width="16" style="164" customWidth="1"/>
    <col min="155" max="176" width="10.44140625" style="164" customWidth="1"/>
    <col min="177" max="177" width="15.5546875" style="164" customWidth="1"/>
    <col min="178" max="202" width="10.44140625" style="164" customWidth="1"/>
    <col min="203" max="223" width="10.44140625" style="166" customWidth="1"/>
    <col min="224" max="227" width="10.44140625" style="165" customWidth="1"/>
    <col min="228" max="235" width="10.44140625" style="166" customWidth="1"/>
    <col min="236" max="248" width="10.44140625" style="164" customWidth="1"/>
    <col min="249" max="250" width="10.44140625" style="165" customWidth="1"/>
    <col min="251" max="257" width="10.44140625" style="166" customWidth="1"/>
    <col min="258" max="258" width="10.44140625" style="164" customWidth="1"/>
    <col min="259" max="263" width="10.44140625" style="165" customWidth="1"/>
    <col min="264" max="452" width="10.44140625" style="164" customWidth="1"/>
    <col min="453" max="461" width="10.44140625" style="165" customWidth="1"/>
    <col min="462" max="516" width="10.44140625" style="164" customWidth="1"/>
    <col min="517" max="523" width="10.44140625" style="165" customWidth="1"/>
    <col min="524" max="596" width="10.44140625" style="164" customWidth="1"/>
    <col min="597" max="601" width="10.44140625" style="167" customWidth="1"/>
    <col min="602" max="605" width="10.44140625" style="166" customWidth="1"/>
    <col min="606" max="606" width="16.44140625" style="156" customWidth="1"/>
    <col min="607" max="610" width="16.44140625" style="168" customWidth="1"/>
    <col min="611" max="638" width="16.44140625" style="156" customWidth="1"/>
    <col min="639" max="643" width="16.44140625" style="168" customWidth="1"/>
    <col min="644" max="647" width="16.44140625" style="156" customWidth="1"/>
    <col min="648" max="656" width="15.44140625" style="156" customWidth="1"/>
    <col min="657" max="665" width="8" style="168"/>
    <col min="666" max="667" width="8" style="169"/>
    <col min="668" max="679" width="8" style="168"/>
    <col min="680" max="696" width="8" style="156"/>
    <col min="697" max="697" width="8" style="168"/>
    <col min="698" max="699" width="10.5546875" style="168" customWidth="1"/>
    <col min="700" max="712" width="8" style="168"/>
    <col min="713" max="713" width="12.5546875" style="168" customWidth="1"/>
    <col min="714" max="714" width="15.5546875" style="168" customWidth="1"/>
    <col min="715" max="716" width="8" style="168"/>
    <col min="717" max="16384" width="8" style="156"/>
  </cols>
  <sheetData>
    <row r="1" spans="1:716" ht="14.4">
      <c r="A1" s="154" t="str">
        <f>IF('1'!$A$1=1,EP6,EQ6)</f>
        <v xml:space="preserve">до змісту </v>
      </c>
      <c r="B1" s="155"/>
      <c r="C1" s="155"/>
      <c r="M1" s="157"/>
      <c r="N1" s="157"/>
      <c r="P1" s="157"/>
      <c r="V1" s="159"/>
      <c r="W1" s="160"/>
      <c r="X1" s="161"/>
      <c r="Y1" s="161"/>
      <c r="Z1" s="161"/>
      <c r="AA1" s="112"/>
      <c r="AB1" s="161"/>
      <c r="AC1" s="162"/>
      <c r="AD1" s="162"/>
      <c r="AE1" s="114"/>
      <c r="AF1" s="162"/>
      <c r="AG1" s="162"/>
      <c r="AH1" s="162"/>
      <c r="AI1" s="162"/>
      <c r="AJ1" s="115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487"/>
      <c r="BI1" s="115"/>
      <c r="BJ1" s="115"/>
    </row>
    <row r="2" spans="1:716" s="171" customFormat="1" ht="15" customHeight="1">
      <c r="A2" s="170" t="str">
        <f>IF('1'!$A$1=1,SK3,SP3)</f>
        <v>1.4 Динаміка експорту товарів у розрізі країн світу*</v>
      </c>
      <c r="K2" s="172"/>
      <c r="L2" s="173"/>
      <c r="P2" s="174"/>
      <c r="Q2" s="175"/>
      <c r="R2" s="176"/>
      <c r="S2" s="177"/>
      <c r="T2" s="178"/>
      <c r="U2" s="178"/>
      <c r="V2" s="177"/>
      <c r="W2" s="177"/>
      <c r="X2" s="179"/>
      <c r="Y2" s="180"/>
      <c r="Z2" s="179"/>
      <c r="AA2" s="177"/>
      <c r="AB2" s="178"/>
      <c r="AC2" s="177"/>
      <c r="AD2" s="177"/>
      <c r="AE2" s="177"/>
      <c r="AF2" s="178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478"/>
      <c r="AX2" s="292"/>
      <c r="AY2" s="177"/>
      <c r="AZ2" s="177"/>
      <c r="BA2" s="177"/>
      <c r="BB2" s="177"/>
      <c r="BC2" s="177"/>
      <c r="BD2" s="177"/>
      <c r="BE2" s="177"/>
      <c r="BF2" s="177"/>
      <c r="BG2" s="478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  <c r="CW2" s="177"/>
      <c r="CX2" s="177"/>
      <c r="CY2" s="177"/>
      <c r="CZ2" s="177"/>
      <c r="DA2" s="181"/>
      <c r="DB2" s="181"/>
      <c r="DC2" s="181"/>
      <c r="DD2" s="181"/>
      <c r="DE2" s="181"/>
      <c r="DF2" s="181"/>
      <c r="DG2" s="181"/>
      <c r="DH2" s="181"/>
      <c r="DI2" s="181"/>
      <c r="DJ2" s="181"/>
      <c r="DK2" s="181"/>
      <c r="DL2" s="181"/>
      <c r="DM2" s="181"/>
      <c r="DN2" s="181"/>
      <c r="DO2" s="182" t="s">
        <v>82</v>
      </c>
      <c r="DP2" s="182" t="s">
        <v>24</v>
      </c>
      <c r="DQ2" s="183"/>
      <c r="DR2" s="184" t="s">
        <v>83</v>
      </c>
      <c r="DS2" s="184"/>
      <c r="DT2" s="184"/>
      <c r="DU2" s="184" t="s">
        <v>84</v>
      </c>
      <c r="DV2" s="184"/>
      <c r="DW2" s="184"/>
      <c r="DX2" s="181"/>
      <c r="DY2" s="181"/>
      <c r="DZ2" s="181"/>
      <c r="EA2" s="181"/>
      <c r="EB2" s="181"/>
      <c r="EC2" s="181"/>
      <c r="ED2" s="181"/>
      <c r="EE2" s="181"/>
      <c r="EF2" s="181"/>
      <c r="EG2" s="181"/>
      <c r="EH2" s="181"/>
      <c r="EI2" s="181"/>
      <c r="EJ2" s="181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HP2" s="186"/>
      <c r="HQ2" s="186"/>
      <c r="HR2" s="186"/>
      <c r="HS2" s="186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6"/>
      <c r="IP2" s="186"/>
      <c r="IX2" s="185"/>
      <c r="IY2" s="186"/>
      <c r="IZ2" s="186"/>
      <c r="JA2" s="186"/>
      <c r="JB2" s="186"/>
      <c r="JC2" s="186"/>
      <c r="JD2" s="185"/>
      <c r="JE2" s="185"/>
      <c r="JF2" s="185"/>
      <c r="JG2" s="185"/>
      <c r="JH2" s="185"/>
      <c r="JI2" s="185"/>
      <c r="JJ2" s="185"/>
      <c r="JK2" s="185"/>
      <c r="JL2" s="185"/>
      <c r="JM2" s="185"/>
      <c r="JN2" s="185"/>
      <c r="JO2" s="185"/>
      <c r="JP2" s="185"/>
      <c r="JQ2" s="185"/>
      <c r="JR2" s="185"/>
      <c r="JS2" s="185"/>
      <c r="JT2" s="185"/>
      <c r="JU2" s="185"/>
      <c r="JV2" s="185"/>
      <c r="JW2" s="185"/>
      <c r="JX2" s="185"/>
      <c r="JY2" s="185"/>
      <c r="JZ2" s="185"/>
      <c r="KA2" s="185"/>
      <c r="KB2" s="185"/>
      <c r="KC2" s="185"/>
      <c r="KD2" s="185"/>
      <c r="KE2" s="185"/>
      <c r="KF2" s="185"/>
      <c r="KG2" s="185"/>
      <c r="KH2" s="185"/>
      <c r="KI2" s="185"/>
      <c r="KJ2" s="185"/>
      <c r="KK2" s="185"/>
      <c r="KL2" s="185"/>
      <c r="KM2" s="185"/>
      <c r="KN2" s="185"/>
      <c r="KO2" s="185"/>
      <c r="KP2" s="185"/>
      <c r="KQ2" s="185"/>
      <c r="KR2" s="185"/>
      <c r="KS2" s="185"/>
      <c r="KT2" s="185"/>
      <c r="KU2" s="185"/>
      <c r="KV2" s="185"/>
      <c r="KW2" s="185"/>
      <c r="KX2" s="185"/>
      <c r="KY2" s="185"/>
      <c r="KZ2" s="185"/>
      <c r="LA2" s="185"/>
      <c r="LB2" s="185"/>
      <c r="LC2" s="185"/>
      <c r="LD2" s="185"/>
      <c r="LE2" s="185"/>
      <c r="LF2" s="185"/>
      <c r="LG2" s="185"/>
      <c r="LH2" s="185"/>
      <c r="LI2" s="185"/>
      <c r="LJ2" s="185"/>
      <c r="LK2" s="185"/>
      <c r="LL2" s="185"/>
      <c r="LM2" s="185"/>
      <c r="LN2" s="185"/>
      <c r="LO2" s="185"/>
      <c r="LP2" s="185"/>
      <c r="LQ2" s="185"/>
      <c r="LR2" s="185"/>
      <c r="LS2" s="185"/>
      <c r="LT2" s="185"/>
      <c r="LU2" s="185"/>
      <c r="LV2" s="185"/>
      <c r="LW2" s="185"/>
      <c r="LX2" s="185"/>
      <c r="LY2" s="185"/>
      <c r="LZ2" s="185"/>
      <c r="MA2" s="185"/>
      <c r="MB2" s="185"/>
      <c r="MC2" s="185"/>
      <c r="MD2" s="185"/>
      <c r="ME2" s="185"/>
      <c r="MF2" s="185"/>
      <c r="MG2" s="185"/>
      <c r="MH2" s="185"/>
      <c r="MI2" s="185"/>
      <c r="MJ2" s="185"/>
      <c r="MK2" s="185"/>
      <c r="ML2" s="185"/>
      <c r="MM2" s="185"/>
      <c r="MN2" s="185"/>
      <c r="MO2" s="185"/>
      <c r="MP2" s="185"/>
      <c r="MQ2" s="185"/>
      <c r="MR2" s="185"/>
      <c r="MS2" s="185"/>
      <c r="MT2" s="185"/>
      <c r="MU2" s="185"/>
      <c r="MV2" s="185"/>
      <c r="MW2" s="185"/>
      <c r="MX2" s="185"/>
      <c r="MY2" s="185"/>
      <c r="MZ2" s="185"/>
      <c r="NA2" s="185"/>
      <c r="NB2" s="185"/>
      <c r="NC2" s="185"/>
      <c r="ND2" s="185"/>
      <c r="NE2" s="185"/>
      <c r="NF2" s="185"/>
      <c r="NG2" s="185"/>
      <c r="NH2" s="185"/>
      <c r="NI2" s="185"/>
      <c r="NJ2" s="185"/>
      <c r="NK2" s="185"/>
      <c r="NL2" s="185"/>
      <c r="NM2" s="185"/>
      <c r="NN2" s="185"/>
      <c r="NO2" s="185"/>
      <c r="NP2" s="185"/>
      <c r="NQ2" s="185"/>
      <c r="NR2" s="185"/>
      <c r="NS2" s="185"/>
      <c r="NT2" s="185"/>
      <c r="NU2" s="185"/>
      <c r="NV2" s="185"/>
      <c r="NW2" s="185"/>
      <c r="NX2" s="185"/>
      <c r="NY2" s="185"/>
      <c r="NZ2" s="185"/>
      <c r="OA2" s="185"/>
      <c r="OB2" s="185"/>
      <c r="OC2" s="185"/>
      <c r="OD2" s="185"/>
      <c r="OE2" s="185"/>
      <c r="OF2" s="185"/>
      <c r="OG2" s="185"/>
      <c r="OH2" s="185"/>
      <c r="OI2" s="185"/>
      <c r="OJ2" s="185"/>
      <c r="OK2" s="185"/>
      <c r="OL2" s="185"/>
      <c r="OM2" s="185"/>
      <c r="ON2" s="185"/>
      <c r="OO2" s="185"/>
      <c r="OP2" s="185"/>
      <c r="OQ2" s="185"/>
      <c r="OR2" s="185"/>
      <c r="OS2" s="185"/>
      <c r="OT2" s="185"/>
      <c r="OU2" s="185"/>
      <c r="OV2" s="185"/>
      <c r="OW2" s="185"/>
      <c r="OX2" s="185"/>
      <c r="OY2" s="185"/>
      <c r="OZ2" s="185"/>
      <c r="PA2" s="185"/>
      <c r="PB2" s="185"/>
      <c r="PC2" s="185"/>
      <c r="PD2" s="185"/>
      <c r="PE2" s="185"/>
      <c r="PF2" s="185"/>
      <c r="PG2" s="185"/>
      <c r="PH2" s="185"/>
      <c r="PI2" s="185"/>
      <c r="PJ2" s="185"/>
      <c r="PK2" s="185"/>
      <c r="PL2" s="185"/>
      <c r="PM2" s="185"/>
      <c r="PN2" s="185"/>
      <c r="PO2" s="185"/>
      <c r="PP2" s="185"/>
      <c r="PQ2" s="185"/>
      <c r="PR2" s="185"/>
      <c r="PS2" s="185"/>
      <c r="PT2" s="185"/>
      <c r="PU2" s="185"/>
      <c r="PV2" s="185"/>
      <c r="PW2" s="185"/>
      <c r="PX2" s="185"/>
      <c r="PY2" s="185"/>
      <c r="PZ2" s="185"/>
      <c r="QA2" s="185"/>
      <c r="QB2" s="185"/>
      <c r="QC2" s="185"/>
      <c r="QD2" s="185"/>
      <c r="QE2" s="185"/>
      <c r="QF2" s="185"/>
      <c r="QG2" s="185"/>
      <c r="QH2" s="185"/>
      <c r="QI2" s="185"/>
      <c r="QJ2" s="185"/>
      <c r="QK2" s="186"/>
      <c r="QL2" s="186"/>
      <c r="QM2" s="186"/>
      <c r="QN2" s="186"/>
      <c r="QO2" s="186"/>
      <c r="QP2" s="186"/>
      <c r="QQ2" s="186"/>
      <c r="QR2" s="186"/>
      <c r="QS2" s="186"/>
      <c r="QT2" s="185"/>
      <c r="QU2" s="185"/>
      <c r="QV2" s="185"/>
      <c r="QW2" s="185"/>
      <c r="QX2" s="185"/>
      <c r="QY2" s="185"/>
      <c r="QZ2" s="185"/>
      <c r="RA2" s="185"/>
      <c r="RB2" s="185"/>
      <c r="RC2" s="185"/>
      <c r="RD2" s="185"/>
      <c r="RE2" s="185"/>
      <c r="RF2" s="185"/>
      <c r="RG2" s="185"/>
      <c r="RH2" s="185"/>
      <c r="RI2" s="185"/>
      <c r="RJ2" s="185"/>
      <c r="RK2" s="185"/>
      <c r="RL2" s="185"/>
      <c r="RM2" s="185"/>
      <c r="RN2" s="185"/>
      <c r="RO2" s="185"/>
      <c r="RP2" s="185"/>
      <c r="RQ2" s="185"/>
      <c r="RR2" s="185"/>
      <c r="RS2" s="185"/>
      <c r="RT2" s="185"/>
      <c r="RU2" s="185"/>
      <c r="RV2" s="185"/>
      <c r="RW2" s="185"/>
      <c r="RX2" s="185"/>
      <c r="RY2" s="185"/>
      <c r="RZ2" s="185"/>
      <c r="SA2" s="185"/>
      <c r="SB2" s="185"/>
      <c r="SC2" s="185"/>
      <c r="SD2" s="185"/>
      <c r="SE2" s="185"/>
      <c r="SF2" s="185"/>
      <c r="SG2" s="185"/>
      <c r="SH2" s="185"/>
      <c r="SI2" s="185"/>
      <c r="SJ2" s="185"/>
      <c r="SK2" s="185"/>
      <c r="SL2" s="185"/>
      <c r="SM2" s="185"/>
      <c r="SN2" s="185"/>
      <c r="SO2" s="185"/>
      <c r="SP2" s="185"/>
      <c r="SQ2" s="185"/>
      <c r="SR2" s="185"/>
      <c r="SS2" s="185"/>
      <c r="ST2" s="185"/>
      <c r="SU2" s="185"/>
      <c r="SV2" s="185"/>
      <c r="SW2" s="186"/>
      <c r="SX2" s="186"/>
      <c r="SY2" s="186"/>
      <c r="SZ2" s="186"/>
      <c r="TA2" s="186"/>
      <c r="TB2" s="186"/>
      <c r="TC2" s="186"/>
      <c r="TD2" s="185"/>
      <c r="TE2" s="185"/>
      <c r="TF2" s="185"/>
      <c r="TG2" s="185"/>
      <c r="TH2" s="185"/>
      <c r="TI2" s="185"/>
      <c r="TJ2" s="185"/>
      <c r="TK2" s="185"/>
      <c r="TL2" s="185"/>
      <c r="TM2" s="185"/>
      <c r="TN2" s="185"/>
      <c r="TO2" s="185"/>
      <c r="TP2" s="185"/>
      <c r="TQ2" s="185"/>
      <c r="TR2" s="185"/>
      <c r="TS2" s="185"/>
      <c r="TT2" s="185"/>
      <c r="TU2" s="185"/>
      <c r="TV2" s="185"/>
      <c r="TW2" s="185"/>
      <c r="TX2" s="185"/>
      <c r="TY2" s="185"/>
      <c r="TZ2" s="185"/>
      <c r="UA2" s="185"/>
      <c r="UB2" s="185"/>
      <c r="UC2" s="185"/>
      <c r="UD2" s="185"/>
      <c r="UE2" s="185"/>
      <c r="UF2" s="185"/>
      <c r="UG2" s="185"/>
      <c r="UH2" s="185"/>
      <c r="UI2" s="185"/>
      <c r="UJ2" s="185"/>
      <c r="UK2" s="185"/>
      <c r="UL2" s="185"/>
      <c r="UM2" s="185"/>
      <c r="UN2" s="185"/>
      <c r="UO2" s="185"/>
      <c r="UP2" s="185"/>
      <c r="UQ2" s="185"/>
      <c r="UR2" s="185"/>
      <c r="US2" s="185"/>
      <c r="UT2" s="185"/>
      <c r="UU2" s="185"/>
      <c r="UV2" s="185"/>
      <c r="UW2" s="185"/>
      <c r="UX2" s="185"/>
      <c r="UY2" s="185"/>
      <c r="UZ2" s="185"/>
      <c r="VA2" s="185"/>
      <c r="VB2" s="185"/>
      <c r="VC2" s="185"/>
      <c r="VD2" s="185"/>
      <c r="VE2" s="185"/>
      <c r="VF2" s="185"/>
      <c r="VG2" s="185"/>
      <c r="VH2" s="185"/>
      <c r="VI2" s="185"/>
      <c r="VJ2" s="185"/>
      <c r="VK2" s="185"/>
      <c r="VL2" s="185"/>
      <c r="VM2" s="185"/>
      <c r="VN2" s="185"/>
      <c r="VO2" s="185"/>
      <c r="VP2" s="185"/>
      <c r="VQ2" s="185"/>
      <c r="VR2" s="185"/>
      <c r="VS2" s="185"/>
      <c r="VT2" s="185"/>
      <c r="VU2" s="185"/>
      <c r="VV2" s="185"/>
      <c r="VW2" s="185"/>
      <c r="VX2" s="185"/>
      <c r="VY2" s="187"/>
      <c r="VZ2" s="187"/>
      <c r="WA2" s="187"/>
      <c r="WB2" s="187"/>
      <c r="WC2" s="187"/>
      <c r="WI2" s="185"/>
      <c r="WJ2" s="185"/>
      <c r="WK2" s="185"/>
      <c r="WL2" s="185"/>
      <c r="XO2" s="185"/>
      <c r="XP2" s="185"/>
      <c r="XQ2" s="185"/>
      <c r="XR2" s="185"/>
      <c r="XS2" s="185"/>
      <c r="YG2" s="185"/>
      <c r="YH2" s="185"/>
      <c r="YI2" s="185"/>
      <c r="YJ2" s="185"/>
      <c r="YK2" s="185"/>
      <c r="YL2" s="185"/>
      <c r="YM2" s="185"/>
      <c r="YN2" s="185"/>
      <c r="YO2" s="185"/>
      <c r="YP2" s="188"/>
      <c r="YQ2" s="188"/>
      <c r="YR2" s="185"/>
      <c r="YS2" s="185"/>
      <c r="YT2" s="185"/>
      <c r="YU2" s="185"/>
      <c r="YV2" s="185"/>
      <c r="YW2" s="185"/>
      <c r="YX2" s="185"/>
      <c r="YY2" s="185"/>
      <c r="YZ2" s="185"/>
      <c r="ZA2" s="185"/>
      <c r="ZB2" s="185"/>
      <c r="ZC2" s="185"/>
      <c r="ZU2" s="185"/>
      <c r="ZV2" s="185"/>
      <c r="ZW2" s="185"/>
      <c r="ZX2" s="185"/>
      <c r="ZY2" s="185"/>
      <c r="ZZ2" s="185"/>
      <c r="AAA2" s="185"/>
      <c r="AAB2" s="185"/>
      <c r="AAC2" s="185"/>
      <c r="AAD2" s="185"/>
      <c r="AAE2" s="185"/>
      <c r="AAF2" s="185"/>
      <c r="AAG2" s="185"/>
      <c r="AAH2" s="185"/>
      <c r="AAI2" s="185"/>
      <c r="AAJ2" s="185"/>
      <c r="AAK2" s="185"/>
      <c r="AAL2" s="185"/>
      <c r="AAM2" s="185"/>
      <c r="AAN2" s="185"/>
    </row>
    <row r="3" spans="1:716" s="171" customFormat="1" ht="13.2">
      <c r="A3" s="122" t="str">
        <f>IF('1'!$A$1=1,EP3,ER3)</f>
        <v>(відповідно до КПБ6)</v>
      </c>
      <c r="L3" s="174"/>
      <c r="M3" s="174"/>
      <c r="S3" s="177"/>
      <c r="T3" s="178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8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478"/>
      <c r="AX3" s="177"/>
      <c r="AY3" s="177"/>
      <c r="AZ3" s="177"/>
      <c r="BA3" s="177"/>
      <c r="BB3" s="177"/>
      <c r="BC3" s="177"/>
      <c r="BD3" s="177"/>
      <c r="BE3" s="177"/>
      <c r="BF3" s="177"/>
      <c r="BG3" s="478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177"/>
      <c r="CT3" s="177"/>
      <c r="CU3" s="177"/>
      <c r="CV3" s="177"/>
      <c r="CW3" s="177"/>
      <c r="CX3" s="177"/>
      <c r="CY3" s="177"/>
      <c r="CZ3" s="177"/>
      <c r="DA3" s="181"/>
      <c r="DB3" s="181"/>
      <c r="DC3" s="181"/>
      <c r="DD3" s="181"/>
      <c r="DE3" s="181"/>
      <c r="DF3" s="181"/>
      <c r="DG3" s="181"/>
      <c r="DH3" s="181"/>
      <c r="DI3" s="181"/>
      <c r="DJ3" s="181"/>
      <c r="DK3" s="181"/>
      <c r="DL3" s="181"/>
      <c r="DM3" s="181"/>
      <c r="DN3" s="181"/>
      <c r="DO3" s="181"/>
      <c r="DP3" s="181"/>
      <c r="DQ3" s="181"/>
      <c r="DR3" s="181"/>
      <c r="DS3" s="181"/>
      <c r="DT3" s="181"/>
      <c r="DU3" s="181"/>
      <c r="DV3" s="181"/>
      <c r="DW3" s="181"/>
      <c r="DX3" s="181"/>
      <c r="DY3" s="181"/>
      <c r="DZ3" s="181"/>
      <c r="EA3" s="181"/>
      <c r="EB3" s="181"/>
      <c r="EC3" s="181"/>
      <c r="ED3" s="181"/>
      <c r="EE3" s="181"/>
      <c r="EF3" s="181"/>
      <c r="EG3" s="181"/>
      <c r="EH3" s="181"/>
      <c r="EI3" s="181"/>
      <c r="EJ3" s="181"/>
      <c r="EK3" s="185"/>
      <c r="EL3" s="185"/>
      <c r="EM3" s="188"/>
      <c r="EN3" s="188"/>
      <c r="EO3" s="188"/>
      <c r="EP3" s="419" t="s">
        <v>85</v>
      </c>
      <c r="EQ3" s="185"/>
      <c r="ER3" s="309" t="s">
        <v>86</v>
      </c>
      <c r="ES3" s="185"/>
      <c r="ET3" s="185"/>
      <c r="EU3" s="185"/>
      <c r="EV3" s="185"/>
      <c r="EW3" s="185"/>
      <c r="EX3" s="185"/>
      <c r="EY3" s="185"/>
      <c r="EZ3" s="185"/>
      <c r="FA3" s="185"/>
      <c r="FB3" s="185"/>
      <c r="FC3" s="185"/>
      <c r="FD3" s="185"/>
      <c r="FE3" s="185"/>
      <c r="FF3" s="185"/>
      <c r="FG3" s="185"/>
      <c r="FH3" s="185"/>
      <c r="FI3" s="185"/>
      <c r="FJ3" s="185"/>
      <c r="FK3" s="185"/>
      <c r="FL3" s="185"/>
      <c r="FM3" s="185"/>
      <c r="FN3" s="185"/>
      <c r="FO3" s="185"/>
      <c r="FP3" s="185"/>
      <c r="FQ3" s="185"/>
      <c r="FR3" s="185"/>
      <c r="FS3" s="185"/>
      <c r="FT3" s="185"/>
      <c r="FU3" s="185"/>
      <c r="FV3" s="185"/>
      <c r="FW3" s="185"/>
      <c r="FX3" s="185"/>
      <c r="FY3" s="185"/>
      <c r="FZ3" s="185"/>
      <c r="GA3" s="185"/>
      <c r="GB3" s="185"/>
      <c r="GC3" s="185"/>
      <c r="GD3" s="185"/>
      <c r="GE3" s="185"/>
      <c r="GF3" s="185"/>
      <c r="GG3" s="185"/>
      <c r="GH3" s="185"/>
      <c r="GI3" s="185"/>
      <c r="GJ3" s="185"/>
      <c r="GK3" s="185"/>
      <c r="GL3" s="185"/>
      <c r="GM3" s="185"/>
      <c r="GN3" s="185"/>
      <c r="GO3" s="185"/>
      <c r="GP3" s="185"/>
      <c r="GQ3" s="185"/>
      <c r="GR3" s="185"/>
      <c r="GS3" s="185"/>
      <c r="GT3" s="185"/>
      <c r="HP3" s="186"/>
      <c r="HQ3" s="186"/>
      <c r="HR3" s="186"/>
      <c r="HS3" s="186"/>
      <c r="IB3" s="185"/>
      <c r="IC3" s="185"/>
      <c r="ID3" s="185"/>
      <c r="IE3" s="185"/>
      <c r="IF3" s="185"/>
      <c r="IG3" s="185"/>
      <c r="IH3" s="185"/>
      <c r="II3" s="185"/>
      <c r="IJ3" s="185"/>
      <c r="IK3" s="185"/>
      <c r="IL3" s="185"/>
      <c r="IM3" s="185"/>
      <c r="IN3" s="185"/>
      <c r="IO3" s="186"/>
      <c r="IP3" s="186"/>
      <c r="IX3" s="185"/>
      <c r="IY3" s="186"/>
      <c r="IZ3" s="186"/>
      <c r="JA3" s="186"/>
      <c r="JB3" s="186"/>
      <c r="JC3" s="186"/>
      <c r="JD3" s="185"/>
      <c r="JE3" s="185"/>
      <c r="JF3" s="185"/>
      <c r="JG3" s="185"/>
      <c r="JH3" s="185"/>
      <c r="JI3" s="185"/>
      <c r="JJ3" s="185"/>
      <c r="JK3" s="185"/>
      <c r="JL3" s="185"/>
      <c r="JM3" s="185"/>
      <c r="JN3" s="185"/>
      <c r="JO3" s="185"/>
      <c r="JP3" s="185"/>
      <c r="JQ3" s="185"/>
      <c r="JR3" s="185"/>
      <c r="JS3" s="185"/>
      <c r="JT3" s="185"/>
      <c r="JU3" s="185"/>
      <c r="JV3" s="185"/>
      <c r="JW3" s="185"/>
      <c r="JX3" s="185"/>
      <c r="JY3" s="185"/>
      <c r="JZ3" s="185"/>
      <c r="KA3" s="185"/>
      <c r="KB3" s="185"/>
      <c r="KC3" s="185"/>
      <c r="KD3" s="185"/>
      <c r="KE3" s="185"/>
      <c r="KF3" s="185"/>
      <c r="KG3" s="185"/>
      <c r="KH3" s="185"/>
      <c r="KI3" s="185"/>
      <c r="KJ3" s="185"/>
      <c r="KK3" s="185"/>
      <c r="KL3" s="185"/>
      <c r="KM3" s="185"/>
      <c r="KN3" s="185"/>
      <c r="KO3" s="185"/>
      <c r="KP3" s="185"/>
      <c r="KQ3" s="185"/>
      <c r="KR3" s="185"/>
      <c r="KS3" s="185"/>
      <c r="KT3" s="185"/>
      <c r="KU3" s="185"/>
      <c r="KV3" s="185"/>
      <c r="KW3" s="185"/>
      <c r="KX3" s="185"/>
      <c r="KY3" s="185"/>
      <c r="KZ3" s="185"/>
      <c r="LA3" s="185"/>
      <c r="LB3" s="185"/>
      <c r="LC3" s="185"/>
      <c r="LD3" s="185"/>
      <c r="LE3" s="185"/>
      <c r="LF3" s="185"/>
      <c r="LG3" s="185"/>
      <c r="LH3" s="185"/>
      <c r="LI3" s="185"/>
      <c r="LJ3" s="185"/>
      <c r="LK3" s="185"/>
      <c r="LL3" s="185"/>
      <c r="LM3" s="185"/>
      <c r="LN3" s="185"/>
      <c r="LO3" s="185"/>
      <c r="LP3" s="185"/>
      <c r="LQ3" s="185"/>
      <c r="LR3" s="185"/>
      <c r="LS3" s="185"/>
      <c r="LT3" s="185"/>
      <c r="LU3" s="185"/>
      <c r="LV3" s="185"/>
      <c r="LW3" s="185"/>
      <c r="LX3" s="185"/>
      <c r="LY3" s="185"/>
      <c r="LZ3" s="185"/>
      <c r="MA3" s="185"/>
      <c r="MB3" s="185"/>
      <c r="MC3" s="185"/>
      <c r="MD3" s="185"/>
      <c r="ME3" s="185"/>
      <c r="MF3" s="185"/>
      <c r="MG3" s="185"/>
      <c r="MH3" s="185"/>
      <c r="MI3" s="185"/>
      <c r="MJ3" s="185"/>
      <c r="MK3" s="185"/>
      <c r="ML3" s="185"/>
      <c r="MM3" s="185"/>
      <c r="MN3" s="185"/>
      <c r="MO3" s="185"/>
      <c r="MP3" s="185"/>
      <c r="MQ3" s="185"/>
      <c r="MR3" s="185"/>
      <c r="MS3" s="185"/>
      <c r="MT3" s="185"/>
      <c r="MU3" s="185"/>
      <c r="MV3" s="185"/>
      <c r="MW3" s="185"/>
      <c r="MX3" s="185"/>
      <c r="MY3" s="185"/>
      <c r="MZ3" s="185"/>
      <c r="NA3" s="185"/>
      <c r="NB3" s="185"/>
      <c r="NC3" s="185"/>
      <c r="ND3" s="185"/>
      <c r="NE3" s="185"/>
      <c r="NF3" s="185"/>
      <c r="NG3" s="185"/>
      <c r="NH3" s="185"/>
      <c r="NI3" s="185"/>
      <c r="NJ3" s="185"/>
      <c r="NK3" s="185"/>
      <c r="NL3" s="185"/>
      <c r="NM3" s="185"/>
      <c r="NN3" s="185"/>
      <c r="NO3" s="185"/>
      <c r="NP3" s="185"/>
      <c r="NQ3" s="185"/>
      <c r="NR3" s="185"/>
      <c r="NS3" s="185"/>
      <c r="NT3" s="185"/>
      <c r="NU3" s="185"/>
      <c r="NV3" s="185"/>
      <c r="NW3" s="185"/>
      <c r="NX3" s="185"/>
      <c r="NY3" s="185"/>
      <c r="NZ3" s="185"/>
      <c r="OA3" s="185"/>
      <c r="OB3" s="185"/>
      <c r="OC3" s="185"/>
      <c r="OD3" s="185"/>
      <c r="OE3" s="185"/>
      <c r="OF3" s="185"/>
      <c r="OG3" s="185"/>
      <c r="OH3" s="185"/>
      <c r="OI3" s="185"/>
      <c r="OJ3" s="185"/>
      <c r="OK3" s="185"/>
      <c r="OL3" s="185"/>
      <c r="OM3" s="185"/>
      <c r="ON3" s="185"/>
      <c r="OO3" s="185"/>
      <c r="OP3" s="185"/>
      <c r="OQ3" s="185"/>
      <c r="OR3" s="185"/>
      <c r="OS3" s="185"/>
      <c r="OT3" s="185"/>
      <c r="OU3" s="185"/>
      <c r="OV3" s="185"/>
      <c r="OW3" s="185"/>
      <c r="OX3" s="185"/>
      <c r="OY3" s="185"/>
      <c r="OZ3" s="185"/>
      <c r="PA3" s="185"/>
      <c r="PB3" s="185"/>
      <c r="PC3" s="185"/>
      <c r="PD3" s="185"/>
      <c r="PE3" s="185"/>
      <c r="PF3" s="185"/>
      <c r="PG3" s="185"/>
      <c r="PH3" s="185"/>
      <c r="PI3" s="185"/>
      <c r="PJ3" s="185"/>
      <c r="PK3" s="185"/>
      <c r="PL3" s="185"/>
      <c r="PM3" s="185"/>
      <c r="PN3" s="185"/>
      <c r="PO3" s="185"/>
      <c r="PP3" s="185"/>
      <c r="PQ3" s="185"/>
      <c r="PR3" s="185"/>
      <c r="PS3" s="185"/>
      <c r="PT3" s="185"/>
      <c r="PU3" s="185"/>
      <c r="PV3" s="185"/>
      <c r="PW3" s="185"/>
      <c r="PX3" s="185"/>
      <c r="PY3" s="185"/>
      <c r="PZ3" s="185"/>
      <c r="QA3" s="185"/>
      <c r="QB3" s="185"/>
      <c r="QC3" s="185"/>
      <c r="QD3" s="185"/>
      <c r="QE3" s="185"/>
      <c r="QF3" s="185"/>
      <c r="QG3" s="185"/>
      <c r="QH3" s="185"/>
      <c r="QI3" s="185"/>
      <c r="QJ3" s="185"/>
      <c r="QK3" s="186"/>
      <c r="QL3" s="186"/>
      <c r="QM3" s="186"/>
      <c r="QN3" s="186"/>
      <c r="QO3" s="186"/>
      <c r="QP3" s="186"/>
      <c r="QQ3" s="186"/>
      <c r="QR3" s="186"/>
      <c r="QS3" s="186"/>
      <c r="QT3" s="185"/>
      <c r="QU3" s="185"/>
      <c r="QV3" s="185"/>
      <c r="QW3" s="185"/>
      <c r="QX3" s="185"/>
      <c r="QY3" s="185"/>
      <c r="QZ3" s="185"/>
      <c r="RA3" s="185"/>
      <c r="RB3" s="185"/>
      <c r="RC3" s="185"/>
      <c r="RD3" s="185"/>
      <c r="RE3" s="185"/>
      <c r="RF3" s="185"/>
      <c r="RG3" s="185"/>
      <c r="RH3" s="185"/>
      <c r="RI3" s="185"/>
      <c r="RJ3" s="185"/>
      <c r="RK3" s="185"/>
      <c r="RL3" s="185"/>
      <c r="RM3" s="185"/>
      <c r="RN3" s="185"/>
      <c r="RO3" s="185"/>
      <c r="RP3" s="185"/>
      <c r="RQ3" s="185"/>
      <c r="RR3" s="185"/>
      <c r="RS3" s="185"/>
      <c r="RT3" s="185"/>
      <c r="RU3" s="185"/>
      <c r="RV3" s="185"/>
      <c r="RW3" s="185"/>
      <c r="RX3" s="185"/>
      <c r="RY3" s="185"/>
      <c r="RZ3" s="185"/>
      <c r="SA3" s="185"/>
      <c r="SB3" s="185"/>
      <c r="SC3" s="185"/>
      <c r="SD3" s="185"/>
      <c r="SE3" s="185"/>
      <c r="SF3" s="185"/>
      <c r="SG3" s="185"/>
      <c r="SH3" s="185"/>
      <c r="SI3" s="185"/>
      <c r="SJ3" s="185"/>
      <c r="SK3" s="185" t="s">
        <v>203</v>
      </c>
      <c r="SL3" s="185"/>
      <c r="SM3" s="185"/>
      <c r="SN3" s="185"/>
      <c r="SO3" s="185"/>
      <c r="SP3" s="185" t="s">
        <v>204</v>
      </c>
      <c r="SQ3" s="185"/>
      <c r="SR3" s="185"/>
      <c r="SS3" s="185"/>
      <c r="ST3" s="185"/>
      <c r="SU3" s="185"/>
      <c r="SV3" s="185"/>
      <c r="SW3" s="186"/>
      <c r="SX3" s="186"/>
      <c r="SY3" s="186"/>
      <c r="SZ3" s="186"/>
      <c r="TA3" s="186"/>
      <c r="TB3" s="186"/>
      <c r="TC3" s="186"/>
      <c r="TD3" s="185"/>
      <c r="TE3" s="185"/>
      <c r="TF3" s="185"/>
      <c r="TG3" s="185"/>
      <c r="TH3" s="185"/>
      <c r="TI3" s="185"/>
      <c r="TJ3" s="185"/>
      <c r="TK3" s="185"/>
      <c r="TL3" s="185"/>
      <c r="TM3" s="185"/>
      <c r="TN3" s="185"/>
      <c r="TO3" s="185"/>
      <c r="TP3" s="185"/>
      <c r="TQ3" s="185"/>
      <c r="TR3" s="185"/>
      <c r="TS3" s="185"/>
      <c r="TT3" s="185"/>
      <c r="TU3" s="185"/>
      <c r="TV3" s="185"/>
      <c r="TW3" s="185"/>
      <c r="TX3" s="185"/>
      <c r="TY3" s="185"/>
      <c r="TZ3" s="185"/>
      <c r="UA3" s="185"/>
      <c r="UB3" s="185"/>
      <c r="UC3" s="185"/>
      <c r="UD3" s="185"/>
      <c r="UE3" s="185"/>
      <c r="UF3" s="185"/>
      <c r="UG3" s="185"/>
      <c r="UH3" s="185"/>
      <c r="UI3" s="185"/>
      <c r="UJ3" s="185"/>
      <c r="UK3" s="185"/>
      <c r="UL3" s="185"/>
      <c r="UM3" s="185"/>
      <c r="UN3" s="185"/>
      <c r="UO3" s="185"/>
      <c r="UP3" s="185"/>
      <c r="UQ3" s="185"/>
      <c r="UR3" s="185"/>
      <c r="US3" s="185"/>
      <c r="UT3" s="185"/>
      <c r="UU3" s="185"/>
      <c r="UV3" s="185"/>
      <c r="UW3" s="185"/>
      <c r="UX3" s="185"/>
      <c r="UY3" s="185"/>
      <c r="UZ3" s="185"/>
      <c r="VA3" s="185"/>
      <c r="VB3" s="185"/>
      <c r="VC3" s="185"/>
      <c r="VD3" s="185"/>
      <c r="VE3" s="185"/>
      <c r="VF3" s="185"/>
      <c r="VG3" s="185"/>
      <c r="VH3" s="185"/>
      <c r="VI3" s="185"/>
      <c r="VJ3" s="185"/>
      <c r="VK3" s="185"/>
      <c r="VL3" s="185"/>
      <c r="VM3" s="185"/>
      <c r="VN3" s="185"/>
      <c r="VO3" s="185"/>
      <c r="VP3" s="185"/>
      <c r="VQ3" s="185"/>
      <c r="VR3" s="185"/>
      <c r="VS3" s="185"/>
      <c r="VT3" s="185"/>
      <c r="VU3" s="185"/>
      <c r="VV3" s="185"/>
      <c r="VW3" s="185"/>
      <c r="VX3" s="185"/>
      <c r="VY3" s="187"/>
      <c r="VZ3" s="187"/>
      <c r="WA3" s="187"/>
      <c r="WB3" s="187"/>
      <c r="WC3" s="187"/>
      <c r="WI3" s="185"/>
      <c r="WJ3" s="185"/>
      <c r="WK3" s="185"/>
      <c r="WL3" s="185"/>
      <c r="XO3" s="185"/>
      <c r="XP3" s="185"/>
      <c r="XQ3" s="185"/>
      <c r="XR3" s="185"/>
      <c r="XS3" s="185"/>
      <c r="YG3" s="185"/>
      <c r="YH3" s="185"/>
      <c r="YI3" s="185"/>
      <c r="YJ3" s="185"/>
      <c r="YK3" s="185"/>
      <c r="YL3" s="185"/>
      <c r="YM3" s="185"/>
      <c r="YN3" s="185"/>
      <c r="YO3" s="185"/>
      <c r="YP3" s="188"/>
      <c r="YQ3" s="188"/>
      <c r="YR3" s="185"/>
      <c r="YS3" s="185"/>
      <c r="YT3" s="185"/>
      <c r="YU3" s="185"/>
      <c r="YV3" s="185"/>
      <c r="YW3" s="185"/>
      <c r="YX3" s="185"/>
      <c r="YY3" s="185"/>
      <c r="YZ3" s="185"/>
      <c r="ZA3" s="185"/>
      <c r="ZB3" s="185"/>
      <c r="ZC3" s="185"/>
      <c r="ZU3" s="185"/>
      <c r="ZV3" s="185"/>
      <c r="ZW3" s="185"/>
      <c r="ZX3" s="185"/>
      <c r="ZY3" s="185"/>
      <c r="ZZ3" s="185"/>
      <c r="AAA3" s="185"/>
      <c r="AAB3" s="185"/>
      <c r="AAC3" s="185"/>
      <c r="AAD3" s="185"/>
      <c r="AAE3" s="185"/>
      <c r="AAF3" s="185"/>
      <c r="AAG3" s="185"/>
      <c r="AAH3" s="185"/>
      <c r="AAI3" s="185"/>
      <c r="AAJ3" s="185"/>
      <c r="AAK3" s="185"/>
      <c r="AAL3" s="185"/>
      <c r="AAM3" s="185"/>
      <c r="AAN3" s="185"/>
    </row>
    <row r="4" spans="1:716" s="171" customFormat="1" ht="13.5" customHeight="1">
      <c r="A4" s="123" t="str">
        <f>IF('1'!$A$1=1," Млн грн","Million UAH")</f>
        <v xml:space="preserve"> Млн грн</v>
      </c>
      <c r="B4" s="189"/>
      <c r="C4" s="189"/>
      <c r="D4" s="189"/>
      <c r="E4" s="189"/>
      <c r="F4" s="189"/>
      <c r="G4" s="190"/>
      <c r="H4" s="189"/>
      <c r="I4" s="189"/>
      <c r="J4" s="189"/>
      <c r="K4" s="189"/>
      <c r="L4" s="191"/>
      <c r="M4" s="189"/>
      <c r="N4" s="189"/>
      <c r="O4" s="189"/>
      <c r="P4" s="189"/>
      <c r="Q4" s="189"/>
      <c r="R4" s="189"/>
      <c r="S4" s="192"/>
      <c r="T4" s="193"/>
      <c r="U4" s="193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479"/>
      <c r="AX4" s="192"/>
      <c r="AY4" s="192"/>
      <c r="AZ4" s="192"/>
      <c r="BA4" s="192"/>
      <c r="BB4" s="192"/>
      <c r="BC4" s="192"/>
      <c r="BD4" s="192"/>
      <c r="BE4" s="192"/>
      <c r="BF4" s="192"/>
      <c r="BG4" s="479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4"/>
      <c r="EJ4" s="194"/>
      <c r="EK4" s="195"/>
      <c r="EL4" s="195"/>
      <c r="EM4" s="196"/>
      <c r="EN4" s="197"/>
      <c r="EO4" s="197"/>
      <c r="EP4" s="420" t="s">
        <v>87</v>
      </c>
      <c r="EQ4" s="421"/>
      <c r="ER4" s="422" t="s">
        <v>88</v>
      </c>
      <c r="ES4" s="326"/>
      <c r="ET4" s="195"/>
      <c r="EU4" s="195"/>
      <c r="EV4" s="195"/>
      <c r="EW4" s="195"/>
      <c r="EX4" s="195"/>
      <c r="EY4" s="195"/>
      <c r="EZ4" s="195"/>
      <c r="FA4" s="195"/>
      <c r="FB4" s="195"/>
      <c r="FC4" s="195"/>
      <c r="FD4" s="195"/>
      <c r="FE4" s="195"/>
      <c r="FF4" s="195"/>
      <c r="FG4" s="195"/>
      <c r="FH4" s="195"/>
      <c r="FI4" s="195"/>
      <c r="FJ4" s="195"/>
      <c r="FK4" s="195"/>
      <c r="FL4" s="195"/>
      <c r="FM4" s="195"/>
      <c r="FN4" s="195"/>
      <c r="FO4" s="195"/>
      <c r="FP4" s="195"/>
      <c r="FQ4" s="195"/>
      <c r="FR4" s="195"/>
      <c r="FS4" s="195"/>
      <c r="FT4" s="195"/>
      <c r="FU4" s="195"/>
      <c r="FV4" s="195"/>
      <c r="FW4" s="195"/>
      <c r="FX4" s="195"/>
      <c r="FY4" s="195"/>
      <c r="FZ4" s="195"/>
      <c r="GA4" s="195"/>
      <c r="GB4" s="195"/>
      <c r="GC4" s="195"/>
      <c r="GD4" s="195"/>
      <c r="GE4" s="195"/>
      <c r="GF4" s="195"/>
      <c r="GG4" s="195"/>
      <c r="GH4" s="195"/>
      <c r="GI4" s="195"/>
      <c r="GJ4" s="195"/>
      <c r="GK4" s="195"/>
      <c r="GL4" s="195"/>
      <c r="GM4" s="195"/>
      <c r="GN4" s="195"/>
      <c r="GO4" s="195"/>
      <c r="GP4" s="195"/>
      <c r="GQ4" s="195"/>
      <c r="GR4" s="195"/>
      <c r="GS4" s="195"/>
      <c r="GT4" s="195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98"/>
      <c r="HQ4" s="198"/>
      <c r="HR4" s="198"/>
      <c r="HS4" s="198"/>
      <c r="HT4" s="148"/>
      <c r="HU4" s="148"/>
      <c r="HV4" s="148"/>
      <c r="HW4" s="148"/>
      <c r="HX4" s="148"/>
      <c r="HY4" s="148"/>
      <c r="HZ4" s="148"/>
      <c r="IA4" s="148"/>
      <c r="IB4" s="195"/>
      <c r="IC4" s="195"/>
      <c r="ID4" s="195"/>
      <c r="IE4" s="195"/>
      <c r="IF4" s="195"/>
      <c r="IG4" s="195"/>
      <c r="IH4" s="195"/>
      <c r="II4" s="195"/>
      <c r="IJ4" s="195"/>
      <c r="IK4" s="195"/>
      <c r="IL4" s="195"/>
      <c r="IM4" s="195"/>
      <c r="IN4" s="195"/>
      <c r="IO4" s="198"/>
      <c r="IP4" s="198"/>
      <c r="IQ4" s="148"/>
      <c r="IR4" s="148"/>
      <c r="IS4" s="148"/>
      <c r="IT4" s="148"/>
      <c r="IU4" s="148"/>
      <c r="IV4" s="148"/>
      <c r="IW4" s="148"/>
      <c r="IX4" s="195"/>
      <c r="IY4" s="198"/>
      <c r="IZ4" s="198"/>
      <c r="JA4" s="198"/>
      <c r="JB4" s="198"/>
      <c r="JC4" s="198"/>
      <c r="JD4" s="195"/>
      <c r="JE4" s="195"/>
      <c r="JF4" s="195"/>
      <c r="JG4" s="195"/>
      <c r="JH4" s="195"/>
      <c r="JI4" s="195"/>
      <c r="JJ4" s="195"/>
      <c r="JK4" s="195"/>
      <c r="JL4" s="195"/>
      <c r="JM4" s="195"/>
      <c r="JN4" s="195"/>
      <c r="JO4" s="195"/>
      <c r="JP4" s="195"/>
      <c r="JQ4" s="195"/>
      <c r="JR4" s="195"/>
      <c r="JS4" s="195"/>
      <c r="JT4" s="195"/>
      <c r="JU4" s="195"/>
      <c r="JV4" s="195"/>
      <c r="JW4" s="195"/>
      <c r="JX4" s="195"/>
      <c r="JY4" s="195"/>
      <c r="JZ4" s="195"/>
      <c r="KA4" s="195"/>
      <c r="KB4" s="195"/>
      <c r="KC4" s="195"/>
      <c r="KD4" s="195"/>
      <c r="KE4" s="195"/>
      <c r="KF4" s="195"/>
      <c r="KG4" s="195"/>
      <c r="KH4" s="195"/>
      <c r="KI4" s="195"/>
      <c r="KJ4" s="195"/>
      <c r="KK4" s="195"/>
      <c r="KL4" s="195"/>
      <c r="KM4" s="195"/>
      <c r="KN4" s="195"/>
      <c r="KO4" s="195"/>
      <c r="KP4" s="195"/>
      <c r="KQ4" s="195"/>
      <c r="KR4" s="195"/>
      <c r="KS4" s="195"/>
      <c r="KT4" s="195"/>
      <c r="KU4" s="195"/>
      <c r="KV4" s="195"/>
      <c r="KW4" s="195"/>
      <c r="KX4" s="195"/>
      <c r="KY4" s="195"/>
      <c r="KZ4" s="195"/>
      <c r="LA4" s="195"/>
      <c r="LB4" s="195"/>
      <c r="LC4" s="195"/>
      <c r="LD4" s="195"/>
      <c r="LE4" s="195"/>
      <c r="LF4" s="195"/>
      <c r="LG4" s="195"/>
      <c r="LH4" s="195"/>
      <c r="LI4" s="195"/>
      <c r="LJ4" s="195"/>
      <c r="LK4" s="195"/>
      <c r="LL4" s="195"/>
      <c r="LM4" s="195"/>
      <c r="LN4" s="195"/>
      <c r="LO4" s="195"/>
      <c r="LP4" s="195"/>
      <c r="LQ4" s="195"/>
      <c r="LR4" s="195"/>
      <c r="LS4" s="195"/>
      <c r="LT4" s="195"/>
      <c r="LU4" s="195"/>
      <c r="LV4" s="195"/>
      <c r="LW4" s="195"/>
      <c r="LX4" s="195"/>
      <c r="LY4" s="195"/>
      <c r="LZ4" s="195"/>
      <c r="MA4" s="195"/>
      <c r="MB4" s="195"/>
      <c r="MC4" s="195"/>
      <c r="MD4" s="195"/>
      <c r="ME4" s="195"/>
      <c r="MF4" s="195"/>
      <c r="MG4" s="195"/>
      <c r="MH4" s="195"/>
      <c r="MI4" s="195"/>
      <c r="MJ4" s="195"/>
      <c r="MK4" s="195"/>
      <c r="ML4" s="195"/>
      <c r="MM4" s="195"/>
      <c r="MN4" s="195"/>
      <c r="MO4" s="195"/>
      <c r="MP4" s="195"/>
      <c r="MQ4" s="195"/>
      <c r="MR4" s="195"/>
      <c r="MS4" s="195"/>
      <c r="MT4" s="195"/>
      <c r="MU4" s="195"/>
      <c r="MV4" s="195"/>
      <c r="MW4" s="195"/>
      <c r="MX4" s="195"/>
      <c r="MY4" s="195"/>
      <c r="MZ4" s="195"/>
      <c r="NA4" s="195"/>
      <c r="NB4" s="195"/>
      <c r="NC4" s="195"/>
      <c r="ND4" s="195"/>
      <c r="NE4" s="195"/>
      <c r="NF4" s="195"/>
      <c r="NG4" s="195"/>
      <c r="NH4" s="195"/>
      <c r="NI4" s="195"/>
      <c r="NJ4" s="195"/>
      <c r="NK4" s="195"/>
      <c r="NL4" s="195"/>
      <c r="NM4" s="195"/>
      <c r="NN4" s="195"/>
      <c r="NO4" s="195"/>
      <c r="NP4" s="195"/>
      <c r="NQ4" s="195"/>
      <c r="NR4" s="195"/>
      <c r="NS4" s="195"/>
      <c r="NT4" s="195"/>
      <c r="NU4" s="195"/>
      <c r="NV4" s="195"/>
      <c r="NW4" s="195"/>
      <c r="NX4" s="195"/>
      <c r="NY4" s="195"/>
      <c r="NZ4" s="195"/>
      <c r="OA4" s="195"/>
      <c r="OB4" s="195"/>
      <c r="OC4" s="195"/>
      <c r="OD4" s="195"/>
      <c r="OE4" s="195"/>
      <c r="OF4" s="195"/>
      <c r="OG4" s="195"/>
      <c r="OH4" s="195"/>
      <c r="OI4" s="195"/>
      <c r="OJ4" s="195"/>
      <c r="OK4" s="195"/>
      <c r="OL4" s="195"/>
      <c r="OM4" s="195"/>
      <c r="ON4" s="195"/>
      <c r="OO4" s="195"/>
      <c r="OP4" s="195"/>
      <c r="OQ4" s="195"/>
      <c r="OR4" s="195"/>
      <c r="OS4" s="195"/>
      <c r="OT4" s="195"/>
      <c r="OU4" s="195"/>
      <c r="OV4" s="195"/>
      <c r="OW4" s="195"/>
      <c r="OX4" s="195"/>
      <c r="OY4" s="195"/>
      <c r="OZ4" s="195"/>
      <c r="PA4" s="195"/>
      <c r="PB4" s="195"/>
      <c r="PC4" s="195"/>
      <c r="PD4" s="195"/>
      <c r="PE4" s="195"/>
      <c r="PF4" s="195"/>
      <c r="PG4" s="195"/>
      <c r="PH4" s="195"/>
      <c r="PI4" s="195"/>
      <c r="PJ4" s="195"/>
      <c r="PK4" s="195"/>
      <c r="PL4" s="195"/>
      <c r="PM4" s="195"/>
      <c r="PN4" s="195"/>
      <c r="PO4" s="195"/>
      <c r="PP4" s="195"/>
      <c r="PQ4" s="195"/>
      <c r="PR4" s="195"/>
      <c r="PS4" s="195"/>
      <c r="PT4" s="195"/>
      <c r="PU4" s="195"/>
      <c r="PV4" s="195"/>
      <c r="PW4" s="195"/>
      <c r="PX4" s="195"/>
      <c r="PY4" s="195"/>
      <c r="PZ4" s="195"/>
      <c r="QA4" s="195"/>
      <c r="QB4" s="195"/>
      <c r="QC4" s="195"/>
      <c r="QD4" s="195"/>
      <c r="QE4" s="195"/>
      <c r="QF4" s="195"/>
      <c r="QG4" s="195"/>
      <c r="QH4" s="195"/>
      <c r="QI4" s="195"/>
      <c r="QJ4" s="195"/>
      <c r="QK4" s="198"/>
      <c r="QL4" s="198"/>
      <c r="QM4" s="198"/>
      <c r="QN4" s="198"/>
      <c r="QO4" s="198"/>
      <c r="QP4" s="198"/>
      <c r="QQ4" s="198"/>
      <c r="QR4" s="198"/>
      <c r="QS4" s="198"/>
      <c r="QT4" s="195"/>
      <c r="QU4" s="195"/>
      <c r="QV4" s="195"/>
      <c r="QW4" s="195"/>
      <c r="QX4" s="195"/>
      <c r="QY4" s="195"/>
      <c r="QZ4" s="195"/>
      <c r="RA4" s="195"/>
      <c r="RB4" s="195"/>
      <c r="RC4" s="195"/>
      <c r="RD4" s="195"/>
      <c r="RE4" s="195"/>
      <c r="RF4" s="195"/>
      <c r="RG4" s="195"/>
      <c r="RH4" s="195"/>
      <c r="RI4" s="195"/>
      <c r="RJ4" s="195"/>
      <c r="RK4" s="195"/>
      <c r="RL4" s="195"/>
      <c r="RM4" s="195"/>
      <c r="RN4" s="195"/>
      <c r="RO4" s="195"/>
      <c r="RP4" s="195"/>
      <c r="RQ4" s="195"/>
      <c r="RR4" s="195"/>
      <c r="RS4" s="195"/>
      <c r="RT4" s="195"/>
      <c r="RU4" s="195"/>
      <c r="RV4" s="195"/>
      <c r="RW4" s="195"/>
      <c r="RX4" s="195"/>
      <c r="RY4" s="195"/>
      <c r="RZ4" s="195"/>
      <c r="SA4" s="195"/>
      <c r="SB4" s="195"/>
      <c r="SC4" s="195"/>
      <c r="SD4" s="195"/>
      <c r="SE4" s="195"/>
      <c r="SF4" s="195"/>
      <c r="SG4" s="195"/>
      <c r="SH4" s="195"/>
      <c r="SI4" s="195"/>
      <c r="SJ4" s="195"/>
      <c r="SK4" s="195"/>
      <c r="SL4" s="195"/>
      <c r="SM4" s="195"/>
      <c r="SN4" s="195"/>
      <c r="SO4" s="195"/>
      <c r="SP4" s="195"/>
      <c r="SQ4" s="195"/>
      <c r="SR4" s="195"/>
      <c r="SS4" s="195"/>
      <c r="ST4" s="195"/>
      <c r="SU4" s="195"/>
      <c r="SV4" s="195"/>
      <c r="SW4" s="198"/>
      <c r="SX4" s="198"/>
      <c r="SY4" s="198"/>
      <c r="SZ4" s="198"/>
      <c r="TA4" s="198"/>
      <c r="TB4" s="198"/>
      <c r="TC4" s="198"/>
      <c r="TD4" s="195"/>
      <c r="TE4" s="195"/>
      <c r="TF4" s="195"/>
      <c r="TG4" s="195"/>
      <c r="TH4" s="195"/>
      <c r="TI4" s="195"/>
      <c r="TJ4" s="195"/>
      <c r="TK4" s="195"/>
      <c r="TL4" s="195"/>
      <c r="TM4" s="195"/>
      <c r="TN4" s="195"/>
      <c r="TO4" s="195"/>
      <c r="TP4" s="195"/>
      <c r="TQ4" s="195"/>
      <c r="TR4" s="195"/>
      <c r="TS4" s="195"/>
      <c r="TT4" s="195"/>
      <c r="TU4" s="195"/>
      <c r="TV4" s="195"/>
      <c r="TW4" s="195"/>
      <c r="TX4" s="195"/>
      <c r="TY4" s="195"/>
      <c r="TZ4" s="195"/>
      <c r="UA4" s="195"/>
      <c r="UB4" s="195"/>
      <c r="UC4" s="195"/>
      <c r="UD4" s="195"/>
      <c r="UE4" s="195"/>
      <c r="UF4" s="195"/>
      <c r="UG4" s="195"/>
      <c r="UH4" s="195"/>
      <c r="UI4" s="195"/>
      <c r="UJ4" s="195"/>
      <c r="UK4" s="195"/>
      <c r="UL4" s="195"/>
      <c r="UM4" s="195"/>
      <c r="UN4" s="195"/>
      <c r="UO4" s="195"/>
      <c r="UP4" s="195"/>
      <c r="UQ4" s="195"/>
      <c r="UR4" s="195"/>
      <c r="US4" s="195"/>
      <c r="UT4" s="195"/>
      <c r="UU4" s="195"/>
      <c r="UV4" s="195"/>
      <c r="UW4" s="195"/>
      <c r="UX4" s="195"/>
      <c r="UY4" s="195"/>
      <c r="UZ4" s="195"/>
      <c r="VA4" s="195"/>
      <c r="VB4" s="195"/>
      <c r="VC4" s="195"/>
      <c r="VD4" s="195"/>
      <c r="VE4" s="195"/>
      <c r="VF4" s="195"/>
      <c r="VG4" s="195"/>
      <c r="VH4" s="195"/>
      <c r="VI4" s="195"/>
      <c r="VJ4" s="195"/>
      <c r="VK4" s="195"/>
      <c r="VL4" s="195"/>
      <c r="VM4" s="195"/>
      <c r="VN4" s="195"/>
      <c r="VO4" s="195"/>
      <c r="VP4" s="195"/>
      <c r="VQ4" s="195"/>
      <c r="VR4" s="195"/>
      <c r="VS4" s="195"/>
      <c r="VT4" s="195"/>
      <c r="VU4" s="195"/>
      <c r="VV4" s="195"/>
      <c r="VW4" s="195"/>
      <c r="VX4" s="195"/>
      <c r="VY4" s="199"/>
      <c r="VZ4" s="199"/>
      <c r="WA4" s="199"/>
      <c r="WB4" s="199"/>
      <c r="WC4" s="199"/>
      <c r="WD4" s="148"/>
      <c r="WE4" s="148"/>
      <c r="WF4" s="148"/>
      <c r="WG4" s="148"/>
      <c r="WI4" s="185"/>
      <c r="WJ4" s="185"/>
      <c r="WK4" s="185"/>
      <c r="WL4" s="185"/>
      <c r="WQ4"/>
      <c r="WR4"/>
      <c r="WS4"/>
      <c r="WT4"/>
      <c r="WU4"/>
      <c r="XO4" s="185"/>
      <c r="XP4" s="185"/>
      <c r="XQ4" s="185"/>
      <c r="XR4" s="185"/>
      <c r="XS4" s="185"/>
      <c r="YG4" s="185"/>
      <c r="YH4" s="185" t="s">
        <v>82</v>
      </c>
      <c r="YI4" s="185" t="s">
        <v>89</v>
      </c>
      <c r="YJ4" s="185"/>
      <c r="YK4" s="185"/>
      <c r="YL4" s="185"/>
      <c r="YM4" s="185"/>
      <c r="YN4" s="185"/>
      <c r="YO4" s="185"/>
      <c r="YP4" s="188" t="s">
        <v>90</v>
      </c>
      <c r="YQ4" s="188" t="s">
        <v>91</v>
      </c>
      <c r="YR4" s="185"/>
      <c r="YS4" s="185"/>
      <c r="YT4" s="185"/>
      <c r="YU4" s="185"/>
      <c r="YV4" s="185"/>
      <c r="YW4" s="185"/>
      <c r="YX4" s="185"/>
      <c r="YY4" s="185"/>
      <c r="YZ4" s="185"/>
      <c r="ZA4" s="185"/>
      <c r="ZB4" s="185"/>
      <c r="ZC4" s="185"/>
      <c r="ZU4" s="185"/>
      <c r="ZV4" s="200"/>
      <c r="ZW4" s="185"/>
      <c r="ZX4" s="185"/>
      <c r="ZY4" s="185"/>
      <c r="ZZ4" s="185"/>
      <c r="AAA4" s="185"/>
      <c r="AAB4" s="185"/>
      <c r="AAC4" s="185"/>
      <c r="AAD4" s="185"/>
      <c r="AAE4" s="185"/>
      <c r="AAF4" s="185"/>
      <c r="AAG4" s="185"/>
      <c r="AAH4" s="185"/>
      <c r="AAI4" s="185"/>
      <c r="AAJ4" s="185"/>
      <c r="AAK4" s="185"/>
      <c r="AAL4" s="185"/>
      <c r="AAM4" s="185"/>
      <c r="AAN4" s="185"/>
    </row>
    <row r="5" spans="1:716" ht="17.7" customHeight="1">
      <c r="A5" s="531" t="str">
        <f>IF('1'!$A$1=1,C5,E5)</f>
        <v xml:space="preserve">№ </v>
      </c>
      <c r="B5" s="533" t="str">
        <f>IF('1'!$A$1=1,D5,F5)</f>
        <v>Країни</v>
      </c>
      <c r="C5" s="535" t="s">
        <v>38</v>
      </c>
      <c r="D5" s="537" t="s">
        <v>39</v>
      </c>
      <c r="E5" s="537" t="s">
        <v>40</v>
      </c>
      <c r="F5" s="537" t="s">
        <v>41</v>
      </c>
      <c r="G5" s="539">
        <v>2015</v>
      </c>
      <c r="H5" s="540"/>
      <c r="I5" s="540"/>
      <c r="J5" s="540"/>
      <c r="K5" s="539">
        <v>2016</v>
      </c>
      <c r="L5" s="540"/>
      <c r="M5" s="540"/>
      <c r="N5" s="540"/>
      <c r="O5" s="539">
        <v>2017</v>
      </c>
      <c r="P5" s="540"/>
      <c r="Q5" s="540"/>
      <c r="R5" s="540"/>
      <c r="S5" s="539">
        <v>2018</v>
      </c>
      <c r="T5" s="540"/>
      <c r="U5" s="540"/>
      <c r="V5" s="541"/>
      <c r="W5" s="539">
        <v>2019</v>
      </c>
      <c r="X5" s="540"/>
      <c r="Y5" s="540"/>
      <c r="Z5" s="541"/>
      <c r="AA5" s="519">
        <v>2020</v>
      </c>
      <c r="AB5" s="520"/>
      <c r="AC5" s="520"/>
      <c r="AD5" s="520"/>
      <c r="AE5" s="519">
        <v>2021</v>
      </c>
      <c r="AF5" s="520"/>
      <c r="AG5" s="520"/>
      <c r="AH5" s="521"/>
      <c r="AI5" s="519">
        <v>2022</v>
      </c>
      <c r="AJ5" s="520"/>
      <c r="AK5" s="520"/>
      <c r="AL5" s="520"/>
      <c r="AM5" s="524">
        <v>2023</v>
      </c>
      <c r="AN5" s="525"/>
      <c r="AO5" s="525"/>
      <c r="AP5" s="526"/>
      <c r="AQ5" s="524">
        <v>2024</v>
      </c>
      <c r="AR5" s="525"/>
      <c r="AS5" s="525"/>
      <c r="AT5" s="526"/>
      <c r="AU5" s="527">
        <v>2023</v>
      </c>
      <c r="AV5" s="529">
        <v>2024</v>
      </c>
      <c r="AW5" s="488"/>
      <c r="AX5" s="522">
        <v>2015</v>
      </c>
      <c r="AY5" s="515">
        <v>2016</v>
      </c>
      <c r="AZ5" s="515">
        <v>2017</v>
      </c>
      <c r="BA5" s="515">
        <v>2018</v>
      </c>
      <c r="BB5" s="515">
        <v>2019</v>
      </c>
      <c r="BC5" s="515">
        <v>2020</v>
      </c>
      <c r="BD5" s="515">
        <v>2021</v>
      </c>
      <c r="BE5" s="517">
        <v>2022</v>
      </c>
      <c r="BF5" s="515">
        <v>2023</v>
      </c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197"/>
      <c r="EL5" s="197"/>
      <c r="EM5" s="203"/>
      <c r="EN5" s="197" t="s">
        <v>92</v>
      </c>
      <c r="EO5" s="197"/>
      <c r="EP5" s="197"/>
      <c r="EQ5" s="203" t="s">
        <v>93</v>
      </c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205"/>
      <c r="GV5" s="205"/>
      <c r="GW5" s="205"/>
      <c r="GX5" s="205"/>
      <c r="GY5" s="205"/>
      <c r="GZ5" s="205"/>
      <c r="HA5" s="205"/>
      <c r="HB5" s="205"/>
      <c r="HC5" s="205"/>
      <c r="HD5" s="205"/>
      <c r="HE5" s="205"/>
      <c r="HF5" s="205"/>
      <c r="HG5" s="205"/>
      <c r="HH5" s="205"/>
      <c r="HI5" s="205"/>
      <c r="HJ5" s="205"/>
      <c r="HK5" s="205"/>
      <c r="HL5" s="205"/>
      <c r="HM5" s="205"/>
      <c r="HN5" s="205"/>
      <c r="HO5" s="205"/>
      <c r="HP5" s="204"/>
      <c r="HQ5" s="204"/>
      <c r="HR5" s="204"/>
      <c r="HS5" s="204"/>
      <c r="HT5" s="205"/>
      <c r="HU5" s="205"/>
      <c r="HV5" s="205"/>
      <c r="HW5" s="205"/>
      <c r="HX5" s="205"/>
      <c r="HY5" s="205"/>
      <c r="HZ5" s="205"/>
      <c r="IA5" s="205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  <c r="IN5" s="197"/>
      <c r="IO5" s="204"/>
      <c r="IP5" s="204"/>
      <c r="IQ5" s="205"/>
      <c r="IR5" s="205"/>
      <c r="IS5" s="205"/>
      <c r="IT5" s="205"/>
      <c r="IU5" s="205"/>
      <c r="IV5" s="205"/>
      <c r="IW5" s="205"/>
      <c r="IX5" s="197"/>
      <c r="IY5" s="197" t="s">
        <v>94</v>
      </c>
      <c r="IZ5" s="197"/>
      <c r="JA5" s="197"/>
      <c r="JB5" s="204" t="s">
        <v>95</v>
      </c>
      <c r="JC5" s="204"/>
      <c r="JD5" s="197"/>
      <c r="JE5" s="197"/>
      <c r="JF5" s="197"/>
      <c r="JG5" s="197"/>
      <c r="JH5" s="197"/>
      <c r="JI5" s="197"/>
      <c r="JJ5" s="197"/>
      <c r="JK5" s="197"/>
      <c r="JL5" s="197"/>
      <c r="JM5" s="197"/>
      <c r="JN5" s="197"/>
      <c r="JO5" s="197"/>
      <c r="JP5" s="197"/>
      <c r="JQ5" s="197"/>
      <c r="JR5" s="197"/>
      <c r="JS5" s="197"/>
      <c r="JT5" s="197"/>
      <c r="JU5" s="197"/>
      <c r="JV5" s="197"/>
      <c r="JW5" s="197"/>
      <c r="JX5" s="197"/>
      <c r="JY5" s="197"/>
      <c r="JZ5" s="197"/>
      <c r="KA5" s="197"/>
      <c r="KB5" s="197"/>
      <c r="KC5" s="197"/>
      <c r="KD5" s="197"/>
      <c r="KE5" s="197"/>
      <c r="KF5" s="197"/>
      <c r="KG5" s="197"/>
      <c r="KH5" s="197"/>
      <c r="KI5" s="197"/>
      <c r="KJ5" s="197"/>
      <c r="KK5" s="197"/>
      <c r="KL5" s="197"/>
      <c r="KM5" s="197"/>
      <c r="KN5" s="197"/>
      <c r="KO5" s="197"/>
      <c r="KP5" s="197"/>
      <c r="KQ5" s="197"/>
      <c r="KR5" s="197"/>
      <c r="KS5" s="197"/>
      <c r="KT5" s="197"/>
      <c r="KU5" s="197"/>
      <c r="KV5" s="197"/>
      <c r="KW5" s="197"/>
      <c r="KX5" s="197"/>
      <c r="KY5" s="197"/>
      <c r="KZ5" s="197"/>
      <c r="LA5" s="197"/>
      <c r="LB5" s="197"/>
      <c r="LC5" s="197"/>
      <c r="LD5" s="197"/>
      <c r="LE5" s="197"/>
      <c r="LF5" s="197"/>
      <c r="LG5" s="197"/>
      <c r="LH5" s="197"/>
      <c r="LI5" s="197"/>
      <c r="LJ5" s="197"/>
      <c r="LK5" s="197"/>
      <c r="LL5" s="197"/>
      <c r="LM5" s="197"/>
      <c r="LN5" s="197"/>
      <c r="LO5" s="197"/>
      <c r="LP5" s="197"/>
      <c r="LQ5" s="197"/>
      <c r="LR5" s="197"/>
      <c r="LS5" s="197"/>
      <c r="LT5" s="197"/>
      <c r="LU5" s="197"/>
      <c r="LV5" s="197"/>
      <c r="LW5" s="197"/>
      <c r="LX5" s="197"/>
      <c r="LY5" s="197"/>
      <c r="LZ5" s="197"/>
      <c r="MA5" s="197"/>
      <c r="MB5" s="197"/>
      <c r="MC5" s="197"/>
      <c r="MD5" s="197"/>
      <c r="ME5" s="197"/>
      <c r="MF5" s="197"/>
      <c r="MG5" s="197"/>
      <c r="MH5" s="197"/>
      <c r="MI5" s="197"/>
      <c r="MJ5" s="197"/>
      <c r="MK5" s="197"/>
      <c r="ML5" s="197"/>
      <c r="MM5" s="197"/>
      <c r="MN5" s="197"/>
      <c r="MO5" s="197"/>
      <c r="MP5" s="197"/>
      <c r="MQ5" s="197"/>
      <c r="MR5" s="197"/>
      <c r="MS5" s="197"/>
      <c r="MT5" s="197"/>
      <c r="MU5" s="197"/>
      <c r="MV5" s="197"/>
      <c r="MW5" s="197"/>
      <c r="MX5" s="197"/>
      <c r="MY5" s="197"/>
      <c r="MZ5" s="197"/>
      <c r="NA5" s="197"/>
      <c r="NB5" s="197"/>
      <c r="NC5" s="197"/>
      <c r="ND5" s="197"/>
      <c r="NE5" s="197"/>
      <c r="NF5" s="197"/>
      <c r="NG5" s="197"/>
      <c r="NH5" s="197"/>
      <c r="NI5" s="197"/>
      <c r="NJ5" s="197"/>
      <c r="NK5" s="197"/>
      <c r="NL5" s="197"/>
      <c r="NM5" s="197"/>
      <c r="NN5" s="197"/>
      <c r="NO5" s="197"/>
      <c r="NP5" s="197"/>
      <c r="NQ5" s="197"/>
      <c r="NR5" s="197"/>
      <c r="NS5" s="197"/>
      <c r="NT5" s="197"/>
      <c r="NU5" s="197"/>
      <c r="NV5" s="197"/>
      <c r="NW5" s="197"/>
      <c r="NX5" s="197"/>
      <c r="NY5" s="197"/>
      <c r="NZ5" s="197"/>
      <c r="OA5" s="197"/>
      <c r="OB5" s="197"/>
      <c r="OC5" s="197"/>
      <c r="OD5" s="197"/>
      <c r="OE5" s="197"/>
      <c r="OF5" s="197"/>
      <c r="OG5" s="197"/>
      <c r="OH5" s="197"/>
      <c r="OI5" s="197"/>
      <c r="OJ5" s="197"/>
      <c r="OK5" s="197"/>
      <c r="OL5" s="197"/>
      <c r="OM5" s="197"/>
      <c r="ON5" s="197"/>
      <c r="OO5" s="197"/>
      <c r="OP5" s="197"/>
      <c r="OQ5" s="197"/>
      <c r="OR5" s="197"/>
      <c r="OS5" s="197"/>
      <c r="OT5" s="197"/>
      <c r="OU5" s="197"/>
      <c r="OV5" s="197"/>
      <c r="OW5" s="197"/>
      <c r="OX5" s="197"/>
      <c r="OY5" s="197"/>
      <c r="OZ5" s="197"/>
      <c r="PA5" s="197"/>
      <c r="PB5" s="197"/>
      <c r="PC5" s="197"/>
      <c r="PD5" s="197"/>
      <c r="PE5" s="197"/>
      <c r="PF5" s="197"/>
      <c r="PG5" s="197"/>
      <c r="PH5" s="197"/>
      <c r="PI5" s="197"/>
      <c r="PJ5" s="197"/>
      <c r="PK5" s="197"/>
      <c r="PL5" s="197"/>
      <c r="PM5" s="197"/>
      <c r="PN5" s="197"/>
      <c r="PO5" s="197"/>
      <c r="PP5" s="197"/>
      <c r="PQ5" s="197"/>
      <c r="PR5" s="197"/>
      <c r="PS5" s="197"/>
      <c r="PT5" s="197"/>
      <c r="PU5" s="197"/>
      <c r="PV5" s="197"/>
      <c r="PW5" s="197"/>
      <c r="PX5" s="197"/>
      <c r="PY5" s="197"/>
      <c r="PZ5" s="197"/>
      <c r="QA5" s="197"/>
      <c r="QB5" s="197"/>
      <c r="QC5" s="197"/>
      <c r="QD5" s="197"/>
      <c r="QE5" s="197"/>
      <c r="QF5" s="197"/>
      <c r="QG5" s="197"/>
      <c r="QH5" s="197"/>
      <c r="QI5" s="197"/>
      <c r="QJ5" s="197"/>
      <c r="QK5" s="204"/>
      <c r="QL5" s="204"/>
      <c r="QM5" s="204"/>
      <c r="QN5" s="204"/>
      <c r="QO5" s="204"/>
      <c r="QP5" s="204"/>
      <c r="QQ5" s="204"/>
      <c r="QR5" s="204"/>
      <c r="QS5" s="204"/>
      <c r="QT5" s="197"/>
      <c r="QU5" s="197"/>
      <c r="QV5" s="197"/>
      <c r="QW5" s="197"/>
      <c r="QX5" s="197"/>
      <c r="QY5" s="197"/>
      <c r="QZ5" s="197"/>
      <c r="RA5" s="197"/>
      <c r="RB5" s="197"/>
      <c r="RC5" s="197"/>
      <c r="RD5" s="197"/>
      <c r="RE5" s="197"/>
      <c r="RF5" s="197"/>
      <c r="RG5" s="197"/>
      <c r="RH5" s="197"/>
      <c r="RI5" s="197"/>
      <c r="RJ5" s="197"/>
      <c r="RK5" s="197"/>
      <c r="RL5" s="197"/>
      <c r="RM5" s="197"/>
      <c r="RN5" s="197"/>
      <c r="RO5" s="197"/>
      <c r="RP5" s="197"/>
      <c r="RQ5" s="197"/>
      <c r="RR5" s="197"/>
      <c r="RS5" s="197"/>
      <c r="RT5" s="197"/>
      <c r="RU5" s="197"/>
      <c r="RV5" s="197"/>
      <c r="RW5" s="197"/>
      <c r="RX5" s="197"/>
      <c r="RY5" s="197"/>
      <c r="RZ5" s="197"/>
      <c r="SA5" s="197"/>
      <c r="SB5" s="197"/>
      <c r="SC5" s="197"/>
      <c r="SD5" s="197"/>
      <c r="SE5" s="197"/>
      <c r="SF5" s="197"/>
      <c r="SG5" s="197"/>
      <c r="SH5" s="197"/>
      <c r="SI5" s="197"/>
      <c r="SJ5" s="197"/>
      <c r="SK5" s="197"/>
      <c r="SL5" s="197"/>
      <c r="SM5" s="197"/>
      <c r="SN5" s="197"/>
      <c r="SO5" s="197"/>
      <c r="SP5" s="197"/>
      <c r="SQ5" s="197"/>
      <c r="SR5" s="197"/>
      <c r="SS5" s="197"/>
      <c r="ST5" s="197"/>
      <c r="SU5" s="197"/>
      <c r="SV5" s="197"/>
      <c r="SW5" s="204"/>
      <c r="SX5" s="204"/>
      <c r="SY5" s="204"/>
      <c r="SZ5" s="204"/>
      <c r="TA5" s="204"/>
      <c r="TB5" s="204"/>
      <c r="TC5" s="204"/>
      <c r="TD5" s="197"/>
      <c r="TE5" s="197"/>
      <c r="TF5" s="197"/>
      <c r="TG5" s="197"/>
      <c r="TH5" s="197"/>
      <c r="TI5" s="197"/>
      <c r="TJ5" s="197"/>
      <c r="TK5" s="197"/>
      <c r="TL5" s="197"/>
      <c r="TM5" s="197"/>
      <c r="TN5" s="197"/>
      <c r="TO5" s="197"/>
      <c r="TP5" s="197"/>
      <c r="TQ5" s="197"/>
      <c r="TR5" s="197"/>
      <c r="TS5" s="197"/>
      <c r="TT5" s="197"/>
      <c r="TU5" s="197"/>
      <c r="TV5" s="197"/>
      <c r="TW5" s="197"/>
      <c r="TX5" s="197"/>
      <c r="TY5" s="197"/>
      <c r="TZ5" s="197"/>
      <c r="UA5" s="197"/>
      <c r="UB5" s="197"/>
      <c r="UC5" s="197"/>
      <c r="UD5" s="197"/>
      <c r="UE5" s="197"/>
      <c r="UF5" s="197"/>
      <c r="UG5" s="197"/>
      <c r="UH5" s="197"/>
      <c r="UI5" s="197"/>
      <c r="UJ5" s="197"/>
      <c r="UK5" s="197"/>
      <c r="UL5" s="197"/>
      <c r="UM5" s="197"/>
      <c r="UN5" s="197"/>
      <c r="UO5" s="197"/>
      <c r="UP5" s="197"/>
      <c r="UQ5" s="197"/>
      <c r="UR5" s="197"/>
      <c r="US5" s="197"/>
      <c r="UT5" s="197"/>
      <c r="UU5" s="197"/>
      <c r="UV5" s="197"/>
      <c r="UW5" s="197"/>
      <c r="UX5" s="197"/>
      <c r="UY5" s="197"/>
      <c r="UZ5" s="197"/>
      <c r="VA5" s="197"/>
      <c r="VB5" s="197"/>
      <c r="VC5" s="197"/>
      <c r="VD5" s="197"/>
      <c r="VE5" s="197"/>
      <c r="VF5" s="197"/>
      <c r="VG5" s="197"/>
      <c r="VH5" s="197"/>
      <c r="VI5" s="197"/>
      <c r="VJ5" s="197"/>
      <c r="VK5" s="197"/>
      <c r="VL5" s="197"/>
      <c r="VM5" s="197"/>
      <c r="VN5" s="197"/>
      <c r="VO5" s="197"/>
      <c r="VP5" s="197"/>
      <c r="VQ5" s="197"/>
      <c r="VR5" s="197"/>
      <c r="VS5" s="197"/>
      <c r="VT5" s="197"/>
      <c r="VU5" s="197"/>
      <c r="VV5" s="197"/>
      <c r="VW5" s="197"/>
      <c r="VX5" s="197"/>
      <c r="VY5" s="206"/>
      <c r="VZ5" s="206"/>
      <c r="WA5" s="206"/>
      <c r="WB5" s="206"/>
      <c r="WC5" s="206"/>
      <c r="WD5" s="205"/>
      <c r="WE5" s="205"/>
      <c r="WF5" s="205"/>
      <c r="WG5" s="205"/>
      <c r="ZV5" s="207"/>
    </row>
    <row r="6" spans="1:716" ht="49.8" customHeight="1">
      <c r="A6" s="532"/>
      <c r="B6" s="534"/>
      <c r="C6" s="536"/>
      <c r="D6" s="538"/>
      <c r="E6" s="538"/>
      <c r="F6" s="538"/>
      <c r="G6" s="208" t="s">
        <v>96</v>
      </c>
      <c r="H6" s="208" t="s">
        <v>27</v>
      </c>
      <c r="I6" s="208" t="s">
        <v>97</v>
      </c>
      <c r="J6" s="208" t="s">
        <v>98</v>
      </c>
      <c r="K6" s="209" t="s">
        <v>96</v>
      </c>
      <c r="L6" s="209" t="s">
        <v>27</v>
      </c>
      <c r="M6" s="209" t="s">
        <v>97</v>
      </c>
      <c r="N6" s="209" t="s">
        <v>98</v>
      </c>
      <c r="O6" s="210" t="s">
        <v>96</v>
      </c>
      <c r="P6" s="210" t="s">
        <v>27</v>
      </c>
      <c r="Q6" s="210" t="s">
        <v>97</v>
      </c>
      <c r="R6" s="209" t="s">
        <v>98</v>
      </c>
      <c r="S6" s="210" t="s">
        <v>96</v>
      </c>
      <c r="T6" s="210" t="s">
        <v>27</v>
      </c>
      <c r="U6" s="210" t="s">
        <v>97</v>
      </c>
      <c r="V6" s="209" t="s">
        <v>98</v>
      </c>
      <c r="W6" s="210" t="s">
        <v>96</v>
      </c>
      <c r="X6" s="210" t="s">
        <v>27</v>
      </c>
      <c r="Y6" s="210" t="s">
        <v>97</v>
      </c>
      <c r="Z6" s="209" t="s">
        <v>98</v>
      </c>
      <c r="AA6" s="211" t="s">
        <v>96</v>
      </c>
      <c r="AB6" s="211" t="s">
        <v>27</v>
      </c>
      <c r="AC6" s="211" t="s">
        <v>97</v>
      </c>
      <c r="AD6" s="212" t="s">
        <v>98</v>
      </c>
      <c r="AE6" s="213" t="s">
        <v>96</v>
      </c>
      <c r="AF6" s="214" t="s">
        <v>27</v>
      </c>
      <c r="AG6" s="215" t="s">
        <v>97</v>
      </c>
      <c r="AH6" s="216" t="s">
        <v>98</v>
      </c>
      <c r="AI6" s="217" t="s">
        <v>96</v>
      </c>
      <c r="AJ6" s="218" t="s">
        <v>27</v>
      </c>
      <c r="AK6" s="218" t="s">
        <v>97</v>
      </c>
      <c r="AL6" s="218" t="s">
        <v>98</v>
      </c>
      <c r="AM6" s="218" t="s">
        <v>96</v>
      </c>
      <c r="AN6" s="218" t="s">
        <v>27</v>
      </c>
      <c r="AO6" s="218" t="s">
        <v>97</v>
      </c>
      <c r="AP6" s="218" t="s">
        <v>98</v>
      </c>
      <c r="AQ6" s="218" t="s">
        <v>96</v>
      </c>
      <c r="AR6" s="218" t="s">
        <v>27</v>
      </c>
      <c r="AS6" s="218" t="s">
        <v>97</v>
      </c>
      <c r="AT6" s="218" t="s">
        <v>98</v>
      </c>
      <c r="AU6" s="528"/>
      <c r="AV6" s="530"/>
      <c r="AW6" s="296"/>
      <c r="AX6" s="523"/>
      <c r="AY6" s="516"/>
      <c r="AZ6" s="516"/>
      <c r="BA6" s="516"/>
      <c r="BB6" s="516"/>
      <c r="BC6" s="516"/>
      <c r="BD6" s="516"/>
      <c r="BE6" s="518"/>
      <c r="BF6" s="516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S6" s="219"/>
      <c r="BT6" s="219"/>
      <c r="BU6" s="219"/>
      <c r="BV6" s="219"/>
      <c r="BW6" s="219"/>
      <c r="BX6" s="219"/>
      <c r="BY6" s="219"/>
      <c r="BZ6" s="219"/>
      <c r="CA6" s="219"/>
      <c r="CB6" s="219"/>
      <c r="CC6" s="219"/>
      <c r="CD6" s="219"/>
      <c r="CE6" s="219"/>
      <c r="CF6" s="219"/>
      <c r="CG6" s="219"/>
      <c r="CH6" s="219"/>
      <c r="CI6" s="219"/>
      <c r="CJ6" s="219"/>
      <c r="CK6" s="219"/>
      <c r="CL6" s="219"/>
      <c r="CM6" s="219"/>
      <c r="CN6" s="219"/>
      <c r="CO6" s="219"/>
      <c r="CP6" s="219"/>
      <c r="CQ6" s="219"/>
      <c r="CR6" s="219"/>
      <c r="CS6" s="219"/>
      <c r="CT6" s="219"/>
      <c r="CU6" s="219"/>
      <c r="CV6" s="219"/>
      <c r="CW6" s="219"/>
      <c r="CX6" s="219"/>
      <c r="CY6" s="219"/>
      <c r="CZ6" s="219"/>
      <c r="DA6" s="220"/>
      <c r="DB6" s="220"/>
      <c r="DC6" s="220"/>
      <c r="DD6" s="220"/>
      <c r="DE6" s="220"/>
      <c r="DF6" s="220"/>
      <c r="DG6" s="220"/>
      <c r="DH6" s="220"/>
      <c r="DI6" s="220"/>
      <c r="DJ6" s="220"/>
      <c r="DK6" s="220"/>
      <c r="DL6" s="220"/>
      <c r="DM6" s="220"/>
      <c r="DN6" s="220"/>
      <c r="DO6" s="220"/>
      <c r="DP6" s="220"/>
      <c r="DQ6" s="220"/>
      <c r="DR6" s="182" t="s">
        <v>82</v>
      </c>
      <c r="DS6" s="182" t="s">
        <v>24</v>
      </c>
      <c r="DT6" s="183"/>
      <c r="DU6" s="184" t="s">
        <v>99</v>
      </c>
      <c r="DV6" s="184"/>
      <c r="DW6" s="184"/>
      <c r="DX6" s="184" t="s">
        <v>100</v>
      </c>
      <c r="DY6" s="184"/>
      <c r="DZ6" s="184"/>
      <c r="EA6" s="220"/>
      <c r="EB6" s="220"/>
      <c r="EC6" s="220"/>
      <c r="ED6" s="220"/>
      <c r="EE6" s="220"/>
      <c r="EF6" s="220"/>
      <c r="EG6" s="220"/>
      <c r="EH6" s="220"/>
      <c r="EI6" s="220"/>
      <c r="EJ6" s="220"/>
      <c r="EK6" s="183"/>
      <c r="EL6" s="183"/>
      <c r="EN6" s="183"/>
      <c r="EO6" s="202" t="s">
        <v>101</v>
      </c>
      <c r="EP6" s="202" t="s">
        <v>102</v>
      </c>
      <c r="EQ6" s="202" t="s">
        <v>103</v>
      </c>
      <c r="ER6" s="197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222"/>
      <c r="GV6" s="222"/>
      <c r="GW6" s="222"/>
      <c r="GX6" s="222"/>
      <c r="GY6" s="222"/>
      <c r="GZ6" s="222"/>
      <c r="HA6" s="222"/>
      <c r="HB6" s="222"/>
      <c r="HC6" s="222"/>
      <c r="HD6" s="222"/>
      <c r="HE6" s="222"/>
      <c r="HF6" s="222"/>
      <c r="HG6" s="222"/>
      <c r="HH6" s="222"/>
      <c r="HI6" s="222"/>
      <c r="HJ6" s="222"/>
      <c r="HK6" s="222"/>
      <c r="HL6" s="222"/>
      <c r="HM6" s="222"/>
      <c r="HN6" s="222"/>
      <c r="HO6" s="222"/>
      <c r="HP6" s="221"/>
      <c r="HQ6" s="221"/>
      <c r="HR6" s="221"/>
      <c r="HS6" s="221"/>
      <c r="HT6" s="222"/>
      <c r="HU6" s="222"/>
      <c r="HV6" s="222"/>
      <c r="HW6" s="222"/>
      <c r="HX6" s="222"/>
      <c r="HY6" s="222"/>
      <c r="HZ6" s="222"/>
      <c r="IA6" s="222"/>
      <c r="IB6" s="183"/>
      <c r="IC6" s="183"/>
      <c r="ID6" s="183"/>
      <c r="IE6" s="223" t="s">
        <v>82</v>
      </c>
      <c r="IF6" s="182" t="s">
        <v>24</v>
      </c>
      <c r="IG6" s="183"/>
      <c r="IH6" s="184" t="s">
        <v>99</v>
      </c>
      <c r="II6" s="184"/>
      <c r="IJ6" s="184"/>
      <c r="IK6" s="184" t="s">
        <v>100</v>
      </c>
      <c r="IL6" s="184"/>
      <c r="IM6" s="184"/>
      <c r="IN6" s="183"/>
      <c r="IO6" s="221"/>
      <c r="IP6" s="221"/>
      <c r="IQ6" s="222"/>
      <c r="IR6" s="222"/>
      <c r="IS6" s="222"/>
      <c r="IT6" s="222"/>
      <c r="IU6" s="222"/>
      <c r="IV6" s="222"/>
      <c r="IW6" s="222"/>
      <c r="IX6" s="183"/>
      <c r="IY6" s="221"/>
      <c r="IZ6" s="221"/>
      <c r="JA6" s="221"/>
      <c r="JB6" s="221"/>
      <c r="JC6" s="221"/>
      <c r="JD6" s="183"/>
      <c r="JE6" s="183"/>
      <c r="JF6" s="183"/>
      <c r="JG6" s="183"/>
      <c r="JH6" s="183"/>
      <c r="JI6" s="183"/>
      <c r="JJ6" s="183"/>
      <c r="JK6" s="183"/>
      <c r="JL6" s="183"/>
      <c r="JM6" s="183"/>
      <c r="JN6" s="183"/>
      <c r="JO6" s="183"/>
      <c r="JP6" s="183"/>
      <c r="JQ6" s="183"/>
      <c r="JR6" s="183"/>
      <c r="JS6" s="183"/>
      <c r="JT6" s="183"/>
      <c r="JU6" s="183"/>
      <c r="JV6" s="183"/>
      <c r="JW6" s="183"/>
      <c r="JX6" s="183"/>
      <c r="JY6" s="183"/>
      <c r="JZ6" s="183"/>
      <c r="KA6" s="183"/>
      <c r="KB6" s="183"/>
      <c r="KC6" s="183"/>
      <c r="KD6" s="183"/>
      <c r="KE6" s="183"/>
      <c r="KF6" s="183"/>
      <c r="KG6" s="183"/>
      <c r="KH6" s="183"/>
      <c r="KI6" s="183"/>
      <c r="KJ6" s="183"/>
      <c r="KK6" s="183"/>
      <c r="KL6" s="183"/>
      <c r="KM6" s="183"/>
      <c r="KN6" s="183"/>
      <c r="KO6" s="183"/>
      <c r="KP6" s="183"/>
      <c r="KQ6" s="183"/>
      <c r="KR6" s="183"/>
      <c r="KS6" s="183"/>
      <c r="KT6" s="183"/>
      <c r="KU6" s="183"/>
      <c r="KV6" s="183"/>
      <c r="KW6" s="183"/>
      <c r="KX6" s="183"/>
      <c r="KY6" s="183"/>
      <c r="KZ6" s="183"/>
      <c r="LA6" s="183"/>
      <c r="LB6" s="183"/>
      <c r="LC6" s="183"/>
      <c r="LD6" s="183"/>
      <c r="LE6" s="183"/>
      <c r="LF6" s="183"/>
      <c r="LG6" s="183"/>
      <c r="LH6" s="183"/>
      <c r="LI6" s="183"/>
      <c r="LJ6" s="183"/>
      <c r="LK6" s="183"/>
      <c r="LL6" s="183"/>
      <c r="LM6" s="183"/>
      <c r="LN6" s="183"/>
      <c r="LO6" s="183"/>
      <c r="LP6" s="183"/>
      <c r="LQ6" s="183"/>
      <c r="LR6" s="183"/>
      <c r="LS6" s="183"/>
      <c r="LT6" s="183"/>
      <c r="LU6" s="183"/>
      <c r="LV6" s="183"/>
      <c r="LW6" s="183"/>
      <c r="LX6" s="183"/>
      <c r="LY6" s="183"/>
      <c r="LZ6" s="183"/>
      <c r="MA6" s="183"/>
      <c r="MB6" s="183"/>
      <c r="MC6" s="183"/>
      <c r="MD6" s="183"/>
      <c r="ME6" s="183"/>
      <c r="MF6" s="183"/>
      <c r="MG6" s="183"/>
      <c r="MH6" s="183"/>
      <c r="MI6" s="183"/>
      <c r="MJ6" s="183"/>
      <c r="MK6" s="183"/>
      <c r="ML6" s="183"/>
      <c r="MM6" s="183"/>
      <c r="MN6" s="183"/>
      <c r="MO6" s="183"/>
      <c r="MP6" s="183"/>
      <c r="MQ6" s="183"/>
      <c r="MR6" s="183"/>
      <c r="MS6" s="183"/>
      <c r="MT6" s="183"/>
      <c r="MU6" s="183"/>
      <c r="MV6" s="183"/>
      <c r="MW6" s="183"/>
      <c r="MX6" s="183"/>
      <c r="MY6" s="183"/>
      <c r="MZ6" s="183"/>
      <c r="NA6" s="183"/>
      <c r="NB6" s="183"/>
      <c r="NC6" s="183"/>
      <c r="ND6" s="183"/>
      <c r="NE6" s="183"/>
      <c r="NF6" s="183"/>
      <c r="NG6" s="183"/>
      <c r="NH6" s="183"/>
      <c r="NI6" s="183"/>
      <c r="NJ6" s="183"/>
      <c r="NK6" s="183"/>
      <c r="NL6" s="183"/>
      <c r="NM6" s="183"/>
      <c r="NN6" s="183"/>
      <c r="NO6" s="183"/>
      <c r="NP6" s="183"/>
      <c r="NQ6" s="183"/>
      <c r="NR6" s="183"/>
      <c r="NS6" s="183"/>
      <c r="NT6" s="183"/>
      <c r="NU6" s="183"/>
      <c r="NV6" s="183"/>
      <c r="NW6" s="183"/>
      <c r="NX6" s="183"/>
      <c r="NY6" s="183"/>
      <c r="NZ6" s="183"/>
      <c r="OA6" s="183"/>
      <c r="OB6" s="183"/>
      <c r="OC6" s="183"/>
      <c r="OD6" s="183"/>
      <c r="OE6" s="183"/>
      <c r="OF6" s="183"/>
      <c r="OG6" s="183"/>
      <c r="OH6" s="183"/>
      <c r="OI6" s="183"/>
      <c r="OJ6" s="183"/>
      <c r="OK6" s="183"/>
      <c r="OL6" s="183"/>
      <c r="OM6" s="183"/>
      <c r="ON6" s="183"/>
      <c r="OO6" s="183"/>
      <c r="OP6" s="183"/>
      <c r="OQ6" s="183"/>
      <c r="OR6" s="183"/>
      <c r="OS6" s="183"/>
      <c r="OT6" s="183"/>
      <c r="OU6" s="183"/>
      <c r="OV6" s="183"/>
      <c r="OW6" s="183"/>
      <c r="OX6" s="183"/>
      <c r="OY6" s="183"/>
      <c r="OZ6" s="183"/>
      <c r="PA6" s="183"/>
      <c r="PB6" s="183"/>
      <c r="PC6" s="183"/>
      <c r="PD6" s="183"/>
      <c r="PE6" s="183"/>
      <c r="PF6" s="183"/>
      <c r="PG6" s="183"/>
      <c r="PH6" s="183"/>
      <c r="PI6" s="183"/>
      <c r="PJ6" s="183"/>
      <c r="PK6" s="183"/>
      <c r="PL6" s="183"/>
      <c r="PM6" s="183"/>
      <c r="PN6" s="183"/>
      <c r="PO6" s="183"/>
      <c r="PP6" s="183"/>
      <c r="PQ6" s="183"/>
      <c r="PR6" s="183"/>
      <c r="PS6" s="183"/>
      <c r="PT6" s="183"/>
      <c r="PU6" s="183"/>
      <c r="PV6" s="183"/>
      <c r="PW6" s="183"/>
      <c r="PX6" s="183"/>
      <c r="PY6" s="183"/>
      <c r="PZ6" s="183"/>
      <c r="QA6" s="183"/>
      <c r="QB6" s="183"/>
      <c r="QC6" s="183"/>
      <c r="QD6" s="183"/>
      <c r="QE6" s="183"/>
      <c r="QF6" s="183"/>
      <c r="QG6" s="183"/>
      <c r="QH6" s="183"/>
      <c r="QI6" s="183"/>
      <c r="QJ6" s="183"/>
      <c r="QK6" s="221"/>
      <c r="QL6" s="221"/>
      <c r="QM6" s="221"/>
      <c r="QN6" s="221"/>
      <c r="QO6" s="221"/>
      <c r="QP6" s="221"/>
      <c r="QQ6" s="221"/>
      <c r="QR6" s="221"/>
      <c r="QS6" s="221"/>
      <c r="QT6" s="183"/>
      <c r="QU6" s="183"/>
      <c r="QV6" s="183"/>
      <c r="QW6" s="183"/>
      <c r="QX6" s="183"/>
      <c r="QY6" s="183"/>
      <c r="QZ6" s="183"/>
      <c r="RA6" s="183"/>
      <c r="RB6" s="183"/>
      <c r="RC6" s="183"/>
      <c r="RD6" s="183"/>
      <c r="RE6" s="183"/>
      <c r="RF6" s="183"/>
      <c r="RG6" s="183"/>
      <c r="RH6" s="183"/>
      <c r="RI6" s="183"/>
      <c r="RJ6" s="183"/>
      <c r="RK6" s="183"/>
      <c r="RL6" s="183"/>
      <c r="RM6" s="183"/>
      <c r="RN6" s="183"/>
      <c r="RO6" s="183"/>
      <c r="RP6" s="183"/>
      <c r="RQ6" s="183"/>
      <c r="RR6" s="183"/>
      <c r="RS6" s="183"/>
      <c r="RT6" s="183"/>
      <c r="RU6" s="183"/>
      <c r="RV6" s="183"/>
      <c r="RW6" s="183"/>
      <c r="RX6" s="183"/>
      <c r="RY6" s="183"/>
      <c r="RZ6" s="183"/>
      <c r="SA6" s="183"/>
      <c r="SB6" s="183"/>
      <c r="SC6" s="183"/>
      <c r="SD6" s="183"/>
      <c r="SE6" s="183"/>
      <c r="SF6" s="183"/>
      <c r="SG6" s="183"/>
      <c r="SH6" s="183"/>
      <c r="SI6" s="183"/>
      <c r="SJ6" s="183"/>
      <c r="SK6" s="183"/>
      <c r="SL6" s="183"/>
      <c r="SM6" s="183"/>
      <c r="SN6" s="183"/>
      <c r="SO6" s="183"/>
      <c r="SP6" s="183"/>
      <c r="SQ6" s="183"/>
      <c r="SR6" s="183"/>
      <c r="SS6" s="183"/>
      <c r="ST6" s="183"/>
      <c r="SU6" s="183"/>
      <c r="SV6" s="183"/>
      <c r="SW6" s="221"/>
      <c r="SX6" s="221"/>
      <c r="SY6" s="221"/>
      <c r="SZ6" s="221"/>
      <c r="TA6" s="221"/>
      <c r="TB6" s="221"/>
      <c r="TC6" s="221"/>
      <c r="TD6" s="183"/>
      <c r="TE6" s="183"/>
      <c r="TF6" s="183"/>
      <c r="TG6" s="183"/>
      <c r="TH6" s="183"/>
      <c r="TI6" s="183"/>
      <c r="TJ6" s="183"/>
      <c r="TK6" s="183"/>
      <c r="TL6" s="183"/>
      <c r="TM6" s="183"/>
      <c r="TN6" s="183"/>
      <c r="TO6" s="183"/>
      <c r="TP6" s="183"/>
      <c r="TQ6" s="183"/>
      <c r="TR6" s="183"/>
      <c r="TS6" s="183"/>
      <c r="TT6" s="183"/>
      <c r="TU6" s="183"/>
      <c r="TV6" s="183"/>
      <c r="TW6" s="183"/>
      <c r="TX6" s="183"/>
      <c r="TY6" s="183"/>
      <c r="TZ6" s="183"/>
      <c r="UA6" s="183"/>
      <c r="UB6" s="183"/>
      <c r="UC6" s="183"/>
      <c r="UD6" s="183"/>
      <c r="UE6" s="183"/>
      <c r="UF6" s="183"/>
      <c r="UG6" s="183"/>
      <c r="UH6" s="183"/>
      <c r="UI6" s="183"/>
      <c r="UJ6" s="183"/>
      <c r="UK6" s="183"/>
      <c r="UL6" s="183"/>
      <c r="UM6" s="183"/>
      <c r="UN6" s="183"/>
      <c r="UO6" s="183"/>
      <c r="UP6" s="183"/>
      <c r="UQ6" s="183"/>
      <c r="UR6" s="183"/>
      <c r="US6" s="183"/>
      <c r="UT6" s="183"/>
      <c r="UU6" s="183"/>
      <c r="UV6" s="183"/>
      <c r="UW6" s="183"/>
      <c r="UX6" s="183"/>
      <c r="UY6" s="183"/>
      <c r="UZ6" s="183"/>
      <c r="VA6" s="183"/>
      <c r="VB6" s="183"/>
      <c r="VC6" s="183"/>
      <c r="VD6" s="183"/>
      <c r="VE6" s="183"/>
      <c r="VF6" s="183"/>
      <c r="VG6" s="183"/>
      <c r="VH6" s="183"/>
      <c r="VI6" s="183"/>
      <c r="VJ6" s="183"/>
      <c r="VK6" s="183"/>
      <c r="VL6" s="183"/>
      <c r="VM6" s="183"/>
      <c r="VN6" s="183"/>
      <c r="VO6" s="183"/>
      <c r="VP6" s="183"/>
      <c r="VQ6" s="183"/>
      <c r="VR6" s="183"/>
      <c r="VS6" s="183"/>
      <c r="VT6" s="183"/>
      <c r="VU6" s="183"/>
      <c r="VV6" s="183"/>
      <c r="VW6" s="183"/>
      <c r="VX6" s="183"/>
      <c r="VY6" s="224"/>
      <c r="VZ6" s="224"/>
      <c r="WA6" s="224"/>
      <c r="WB6" s="224"/>
      <c r="WC6" s="224"/>
      <c r="WD6" s="222"/>
      <c r="WE6" s="222"/>
      <c r="WF6" s="222"/>
      <c r="WG6" s="222"/>
      <c r="XN6" s="225"/>
      <c r="XO6" s="169" t="s">
        <v>104</v>
      </c>
      <c r="XP6" s="169"/>
      <c r="XQ6" s="169"/>
      <c r="XR6" s="169" t="s">
        <v>105</v>
      </c>
      <c r="XS6" s="169"/>
      <c r="XT6" s="226"/>
      <c r="YH6" s="168" t="s">
        <v>24</v>
      </c>
      <c r="YI6" s="168" t="s">
        <v>106</v>
      </c>
      <c r="ZV6" s="227" t="s">
        <v>82</v>
      </c>
      <c r="ZW6" s="168" t="s">
        <v>24</v>
      </c>
      <c r="AAK6" s="228" t="s">
        <v>107</v>
      </c>
      <c r="AAL6" s="228" t="s">
        <v>108</v>
      </c>
    </row>
    <row r="7" spans="1:716" ht="22.05" customHeight="1">
      <c r="A7" s="409"/>
      <c r="B7" s="412"/>
      <c r="C7" s="129"/>
      <c r="D7" s="129"/>
      <c r="E7" s="129"/>
      <c r="F7" s="129"/>
      <c r="G7" s="319">
        <v>184043.93855245606</v>
      </c>
      <c r="H7" s="318">
        <v>180075.57470818202</v>
      </c>
      <c r="I7" s="318">
        <v>191900.13458023762</v>
      </c>
      <c r="J7" s="318">
        <v>203212.18688954756</v>
      </c>
      <c r="K7" s="318">
        <v>178069.44955052988</v>
      </c>
      <c r="L7" s="318">
        <v>202730.1706804524</v>
      </c>
      <c r="M7" s="318">
        <v>211980.00466022047</v>
      </c>
      <c r="N7" s="318">
        <v>248446.10707543039</v>
      </c>
      <c r="O7" s="131">
        <v>254473.85054997011</v>
      </c>
      <c r="P7" s="131">
        <v>243400.81050491819</v>
      </c>
      <c r="Q7" s="131">
        <v>246373.66180224158</v>
      </c>
      <c r="R7" s="131">
        <v>291457.50917741127</v>
      </c>
      <c r="S7" s="131">
        <v>279471.92095671134</v>
      </c>
      <c r="T7" s="131">
        <v>277258.61728259741</v>
      </c>
      <c r="U7" s="131">
        <v>277634.04851326579</v>
      </c>
      <c r="V7" s="354">
        <v>324863.71619590558</v>
      </c>
      <c r="W7" s="131">
        <v>302883.036582609</v>
      </c>
      <c r="X7" s="131">
        <v>292716.54476028658</v>
      </c>
      <c r="Y7" s="131">
        <v>289714.19499469065</v>
      </c>
      <c r="Z7" s="131">
        <v>287249.24075360078</v>
      </c>
      <c r="AA7" s="131">
        <v>278956.97445415129</v>
      </c>
      <c r="AB7" s="131">
        <v>264259.35815234273</v>
      </c>
      <c r="AC7" s="131">
        <v>302439.34188794706</v>
      </c>
      <c r="AD7" s="131">
        <v>367136.21016017022</v>
      </c>
      <c r="AE7" s="131">
        <v>347683.1743236109</v>
      </c>
      <c r="AF7" s="131">
        <v>410923.6519450114</v>
      </c>
      <c r="AG7" s="131">
        <v>458898.6949745352</v>
      </c>
      <c r="AH7" s="131">
        <v>492528.37533878273</v>
      </c>
      <c r="AI7" s="131">
        <v>360872.48842417076</v>
      </c>
      <c r="AJ7" s="131">
        <v>230078.58004266338</v>
      </c>
      <c r="AK7" s="131">
        <v>341583.13612556271</v>
      </c>
      <c r="AL7" s="131">
        <v>383270.68991753279</v>
      </c>
      <c r="AM7" s="131">
        <v>360226.96374107449</v>
      </c>
      <c r="AN7" s="131">
        <v>318811.41561505501</v>
      </c>
      <c r="AO7" s="131">
        <v>270878.20133976382</v>
      </c>
      <c r="AP7" s="131">
        <v>318555.3800903486</v>
      </c>
      <c r="AQ7" s="131">
        <v>381838.70252921263</v>
      </c>
      <c r="AR7" s="131">
        <v>379268.51543523488</v>
      </c>
      <c r="AS7" s="131">
        <v>376452.95001909236</v>
      </c>
      <c r="AT7" s="131">
        <v>422852.50619546708</v>
      </c>
      <c r="AU7" s="131">
        <f>AM7+AN7+AO7+AP7</f>
        <v>1268471.960786242</v>
      </c>
      <c r="AV7" s="131">
        <f>AQ7+AR7+AS7+AT7</f>
        <v>1560412.6741790068</v>
      </c>
      <c r="AW7" s="489"/>
      <c r="AX7" s="131">
        <f>G7+H7+I7+J7</f>
        <v>759231.83473042329</v>
      </c>
      <c r="AY7" s="131">
        <f>K7+L7+M7+N7</f>
        <v>841225.73196663312</v>
      </c>
      <c r="AZ7" s="131">
        <f>O7+P7+Q7+R7</f>
        <v>1035705.8320345411</v>
      </c>
      <c r="BA7" s="131">
        <f>S7+T7+U7+V7</f>
        <v>1159228.30294848</v>
      </c>
      <c r="BB7" s="131">
        <f>W7+X7+Y7+Z7</f>
        <v>1172563.0170911869</v>
      </c>
      <c r="BC7" s="131">
        <f>AA7+AB7+AC7+AD7</f>
        <v>1212791.8846546113</v>
      </c>
      <c r="BD7" s="131">
        <f>AE7+AF7+AG7+AH7</f>
        <v>1710033.8965819404</v>
      </c>
      <c r="BE7" s="131">
        <f>AI7+AJ7+AK7+AL7</f>
        <v>1315804.8945099297</v>
      </c>
      <c r="BF7" s="131">
        <f>AM7+AN7+AO7+AP7</f>
        <v>1268471.960786242</v>
      </c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30"/>
      <c r="DB7" s="230"/>
      <c r="DC7" s="230"/>
      <c r="DJ7" s="230"/>
      <c r="DK7" s="230"/>
      <c r="DL7" s="230"/>
      <c r="DM7" s="230"/>
      <c r="DN7" s="230"/>
      <c r="DO7" s="230"/>
      <c r="DP7" s="230"/>
      <c r="DQ7" s="230"/>
      <c r="DR7" s="230"/>
      <c r="DS7" s="230"/>
      <c r="DT7" s="230"/>
      <c r="DU7" s="230"/>
      <c r="DV7" s="230"/>
      <c r="DW7" s="230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1"/>
      <c r="EL7" s="231"/>
      <c r="EM7" s="232"/>
      <c r="EN7" s="232"/>
      <c r="EO7" s="232"/>
      <c r="EP7" s="232"/>
      <c r="EQ7" s="232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  <c r="FR7" s="231"/>
      <c r="FS7" s="231"/>
      <c r="FT7" s="231"/>
      <c r="FU7" s="231"/>
      <c r="FV7" s="231"/>
      <c r="FW7" s="231"/>
      <c r="FX7" s="231"/>
      <c r="FY7" s="231"/>
      <c r="FZ7" s="231"/>
      <c r="GA7" s="231"/>
      <c r="GB7" s="231"/>
      <c r="GC7" s="231"/>
      <c r="GD7" s="231"/>
      <c r="GE7" s="231"/>
      <c r="GF7" s="231"/>
      <c r="GG7" s="231"/>
      <c r="GH7" s="231"/>
      <c r="GI7" s="231"/>
      <c r="GJ7" s="231"/>
      <c r="GK7" s="231"/>
      <c r="GL7" s="231"/>
      <c r="GM7" s="231"/>
      <c r="GN7" s="231"/>
      <c r="GO7" s="231"/>
      <c r="GP7" s="231"/>
      <c r="GQ7" s="231"/>
      <c r="GR7" s="231"/>
      <c r="GS7" s="231"/>
      <c r="GT7" s="231"/>
      <c r="GU7" s="234"/>
      <c r="GV7" s="234"/>
      <c r="GW7" s="234"/>
      <c r="GX7" s="234"/>
      <c r="GY7" s="234"/>
      <c r="GZ7" s="234"/>
      <c r="HA7" s="234"/>
      <c r="HB7" s="234"/>
      <c r="HC7" s="234"/>
      <c r="HD7" s="234"/>
      <c r="HE7" s="234"/>
      <c r="HF7" s="234"/>
      <c r="HG7" s="234"/>
      <c r="HH7" s="234"/>
      <c r="HI7" s="234"/>
      <c r="HJ7" s="234"/>
      <c r="HK7" s="234"/>
      <c r="HL7" s="234"/>
      <c r="HM7" s="234"/>
      <c r="HN7" s="234"/>
      <c r="HO7" s="234"/>
      <c r="HP7" s="233"/>
      <c r="HQ7" s="233"/>
      <c r="HR7" s="233"/>
      <c r="HS7" s="233"/>
      <c r="HT7" s="234"/>
      <c r="HU7" s="234"/>
      <c r="HV7" s="234"/>
      <c r="HW7" s="234"/>
      <c r="HX7" s="234"/>
      <c r="HY7" s="234"/>
      <c r="HZ7" s="234"/>
      <c r="IA7" s="234"/>
      <c r="IB7" s="231"/>
      <c r="IC7" s="231"/>
      <c r="ID7" s="231"/>
      <c r="IE7" s="231"/>
      <c r="IF7" s="231"/>
      <c r="IG7" s="231"/>
      <c r="IH7" s="231"/>
      <c r="II7" s="231"/>
      <c r="IJ7" s="231"/>
      <c r="IK7" s="231"/>
      <c r="IL7" s="231"/>
      <c r="IM7" s="231"/>
      <c r="IN7" s="231"/>
      <c r="IO7" s="233"/>
      <c r="IP7" s="233"/>
      <c r="IQ7" s="234"/>
      <c r="IR7" s="234"/>
      <c r="IS7" s="234"/>
      <c r="IT7" s="234"/>
      <c r="IU7" s="234"/>
      <c r="IV7" s="234"/>
      <c r="IW7" s="234"/>
      <c r="IX7" s="231"/>
      <c r="IY7" s="233"/>
      <c r="IZ7" s="233"/>
      <c r="JA7" s="233"/>
      <c r="JB7" s="233"/>
      <c r="JC7" s="233"/>
      <c r="JD7" s="231"/>
      <c r="JE7" s="231"/>
      <c r="JF7" s="231"/>
      <c r="JG7" s="231"/>
      <c r="JH7" s="231"/>
      <c r="JI7" s="231"/>
      <c r="JJ7" s="231"/>
      <c r="JK7" s="231"/>
      <c r="JL7" s="231"/>
      <c r="JM7" s="231"/>
      <c r="JN7" s="231"/>
      <c r="JO7" s="231"/>
      <c r="JP7" s="231"/>
      <c r="JQ7" s="231"/>
      <c r="JR7" s="231"/>
      <c r="JS7" s="231"/>
      <c r="JT7" s="231"/>
      <c r="JU7" s="231"/>
      <c r="JV7" s="231"/>
      <c r="JW7" s="231"/>
      <c r="JX7" s="231"/>
      <c r="JY7" s="231"/>
      <c r="JZ7" s="231"/>
      <c r="KA7" s="231"/>
      <c r="KB7" s="231"/>
      <c r="KC7" s="231"/>
      <c r="KD7" s="231"/>
      <c r="KE7" s="231"/>
      <c r="KF7" s="231"/>
      <c r="KG7" s="231"/>
      <c r="KH7" s="231"/>
      <c r="KI7" s="231"/>
      <c r="KJ7" s="231"/>
      <c r="KK7" s="231"/>
      <c r="KL7" s="231"/>
      <c r="KM7" s="231"/>
      <c r="KN7" s="231"/>
      <c r="KO7" s="231"/>
      <c r="KP7" s="231"/>
      <c r="KQ7" s="231"/>
      <c r="KR7" s="231"/>
      <c r="KS7" s="231"/>
      <c r="KT7" s="231"/>
      <c r="KU7" s="231"/>
      <c r="KV7" s="231"/>
      <c r="KW7" s="231"/>
      <c r="KX7" s="231"/>
      <c r="KY7" s="231"/>
      <c r="KZ7" s="231"/>
      <c r="LA7" s="231"/>
      <c r="LB7" s="231"/>
      <c r="LC7" s="231"/>
      <c r="LD7" s="231"/>
      <c r="LE7" s="231"/>
      <c r="LF7" s="231"/>
      <c r="LG7" s="231"/>
      <c r="LH7" s="231"/>
      <c r="LI7" s="231"/>
      <c r="LJ7" s="231"/>
      <c r="LK7" s="231"/>
      <c r="LL7" s="231"/>
      <c r="LM7" s="231"/>
      <c r="LN7" s="231"/>
      <c r="LO7" s="231"/>
      <c r="LP7" s="231"/>
      <c r="LQ7" s="231"/>
      <c r="LR7" s="231"/>
      <c r="LS7" s="231"/>
      <c r="LT7" s="231"/>
      <c r="LU7" s="231"/>
      <c r="LV7" s="231"/>
      <c r="LW7" s="231"/>
      <c r="LX7" s="231"/>
      <c r="LY7" s="231"/>
      <c r="LZ7" s="231"/>
      <c r="MA7" s="231"/>
      <c r="MB7" s="231"/>
      <c r="MC7" s="231"/>
      <c r="MD7" s="231"/>
      <c r="ME7" s="231"/>
      <c r="MF7" s="231"/>
      <c r="MG7" s="231"/>
      <c r="MH7" s="231"/>
      <c r="MI7" s="231"/>
      <c r="MJ7" s="231"/>
      <c r="MK7" s="231"/>
      <c r="ML7" s="231"/>
      <c r="MM7" s="231"/>
      <c r="MN7" s="231"/>
      <c r="MO7" s="231"/>
      <c r="MP7" s="231"/>
      <c r="MQ7" s="231"/>
      <c r="MR7" s="231"/>
      <c r="MS7" s="231"/>
      <c r="MT7" s="231"/>
      <c r="MU7" s="231"/>
      <c r="MV7" s="231"/>
      <c r="MW7" s="231"/>
      <c r="MX7" s="231"/>
      <c r="MY7" s="231"/>
      <c r="MZ7" s="231"/>
      <c r="NA7" s="231"/>
      <c r="NB7" s="231"/>
      <c r="NC7" s="231"/>
      <c r="ND7" s="231"/>
      <c r="NE7" s="231"/>
      <c r="NF7" s="231"/>
      <c r="NG7" s="231"/>
      <c r="NH7" s="231"/>
      <c r="NI7" s="231"/>
      <c r="NJ7" s="231"/>
      <c r="NK7" s="231"/>
      <c r="NL7" s="231"/>
      <c r="NM7" s="231"/>
      <c r="NN7" s="231"/>
      <c r="NO7" s="231"/>
      <c r="NP7" s="231"/>
      <c r="NQ7" s="231"/>
      <c r="NR7" s="231"/>
      <c r="NS7" s="231"/>
      <c r="NT7" s="231"/>
      <c r="NU7" s="231"/>
      <c r="NV7" s="231"/>
      <c r="NW7" s="231"/>
      <c r="NX7" s="231"/>
      <c r="NY7" s="231"/>
      <c r="NZ7" s="231"/>
      <c r="OA7" s="231"/>
      <c r="OB7" s="231"/>
      <c r="OC7" s="231"/>
      <c r="OD7" s="231"/>
      <c r="OE7" s="231"/>
      <c r="OF7" s="231"/>
      <c r="OG7" s="231"/>
      <c r="OH7" s="231"/>
      <c r="OI7" s="231"/>
      <c r="OJ7" s="231"/>
      <c r="OK7" s="231"/>
      <c r="OL7" s="231"/>
      <c r="OM7" s="231"/>
      <c r="ON7" s="231"/>
      <c r="OO7" s="231"/>
      <c r="OP7" s="231"/>
      <c r="OQ7" s="231"/>
      <c r="OR7" s="231"/>
      <c r="OS7" s="231"/>
      <c r="OT7" s="231"/>
      <c r="OU7" s="231"/>
      <c r="OV7" s="231"/>
      <c r="OW7" s="231"/>
      <c r="OX7" s="231"/>
      <c r="OY7" s="231"/>
      <c r="OZ7" s="231"/>
      <c r="PA7" s="231"/>
      <c r="PB7" s="231"/>
      <c r="PC7" s="231"/>
      <c r="PD7" s="231"/>
      <c r="PE7" s="231"/>
      <c r="PF7" s="231"/>
      <c r="PG7" s="231"/>
      <c r="PH7" s="231"/>
      <c r="PI7" s="231"/>
      <c r="PJ7" s="231"/>
      <c r="PK7" s="231"/>
      <c r="PL7" s="231"/>
      <c r="PM7" s="231"/>
      <c r="PN7" s="231"/>
      <c r="PO7" s="231"/>
      <c r="PP7" s="231"/>
      <c r="PQ7" s="231"/>
      <c r="PR7" s="231"/>
      <c r="PS7" s="231"/>
      <c r="PT7" s="231"/>
      <c r="PU7" s="231"/>
      <c r="PV7" s="231"/>
      <c r="PW7" s="231"/>
      <c r="PX7" s="231"/>
      <c r="PY7" s="231"/>
      <c r="PZ7" s="231"/>
      <c r="QA7" s="231"/>
      <c r="QB7" s="231"/>
      <c r="QC7" s="231"/>
      <c r="QD7" s="231"/>
      <c r="QE7" s="231"/>
      <c r="QF7" s="231"/>
      <c r="QG7" s="231"/>
      <c r="QH7" s="231"/>
      <c r="QI7" s="231"/>
      <c r="QJ7" s="231"/>
      <c r="QK7" s="233"/>
      <c r="QL7" s="233"/>
      <c r="QM7" s="233"/>
      <c r="QN7" s="233"/>
      <c r="QO7" s="233"/>
      <c r="QP7" s="233"/>
      <c r="QQ7" s="233"/>
      <c r="QR7" s="233"/>
      <c r="QS7" s="233"/>
      <c r="QT7" s="231"/>
      <c r="QU7" s="231"/>
      <c r="QV7" s="231"/>
      <c r="QW7" s="231"/>
      <c r="QX7" s="231"/>
      <c r="QY7" s="231"/>
      <c r="QZ7" s="231"/>
      <c r="RA7" s="231"/>
      <c r="RB7" s="231"/>
      <c r="RC7" s="231"/>
      <c r="RD7" s="231"/>
      <c r="RE7" s="231"/>
      <c r="RF7" s="231"/>
      <c r="RG7" s="231"/>
      <c r="RH7" s="231"/>
      <c r="RI7" s="231"/>
      <c r="RJ7" s="231"/>
      <c r="RK7" s="231"/>
      <c r="RL7" s="231"/>
      <c r="RM7" s="231"/>
      <c r="RN7" s="231"/>
      <c r="RO7" s="231"/>
      <c r="RP7" s="231"/>
      <c r="RQ7" s="231"/>
      <c r="RR7" s="231"/>
      <c r="RS7" s="231"/>
      <c r="RT7" s="231"/>
      <c r="RU7" s="231"/>
      <c r="RV7" s="231"/>
      <c r="RW7" s="231"/>
      <c r="RX7" s="231"/>
      <c r="RY7" s="231"/>
      <c r="RZ7" s="231"/>
      <c r="SA7" s="231"/>
      <c r="SB7" s="231"/>
      <c r="SC7" s="231"/>
      <c r="SD7" s="231"/>
      <c r="SE7" s="231"/>
      <c r="SF7" s="231"/>
      <c r="SG7" s="231"/>
      <c r="SH7" s="231"/>
      <c r="SI7" s="231"/>
      <c r="SJ7" s="231"/>
      <c r="SK7" s="231"/>
      <c r="SL7" s="231"/>
      <c r="SM7" s="231"/>
      <c r="SN7" s="231"/>
      <c r="SO7" s="231"/>
      <c r="SP7" s="231"/>
      <c r="SQ7" s="231"/>
      <c r="SR7" s="231"/>
      <c r="SS7" s="231"/>
      <c r="ST7" s="231"/>
      <c r="SU7" s="231"/>
      <c r="SV7" s="231"/>
      <c r="SW7" s="233"/>
      <c r="SX7" s="233"/>
      <c r="SY7" s="233"/>
      <c r="SZ7" s="233"/>
      <c r="TA7" s="233"/>
      <c r="TB7" s="233"/>
      <c r="TC7" s="233"/>
      <c r="TD7" s="231"/>
      <c r="TE7" s="231"/>
      <c r="TF7" s="231"/>
      <c r="TG7" s="231"/>
      <c r="TH7" s="231"/>
      <c r="TI7" s="231"/>
      <c r="TJ7" s="231"/>
      <c r="TK7" s="231"/>
      <c r="TL7" s="231"/>
      <c r="TM7" s="231"/>
      <c r="TN7" s="231"/>
      <c r="TO7" s="231"/>
      <c r="TP7" s="231"/>
      <c r="TQ7" s="231"/>
      <c r="TR7" s="231"/>
      <c r="TS7" s="231"/>
      <c r="TT7" s="231"/>
      <c r="TU7" s="231"/>
      <c r="TV7" s="231"/>
      <c r="TW7" s="231"/>
      <c r="TX7" s="231"/>
      <c r="TY7" s="231"/>
      <c r="TZ7" s="231"/>
      <c r="UA7" s="231"/>
      <c r="UB7" s="231"/>
      <c r="UC7" s="231"/>
      <c r="UD7" s="231"/>
      <c r="UE7" s="231"/>
      <c r="UF7" s="231"/>
      <c r="UG7" s="231"/>
      <c r="UH7" s="231"/>
      <c r="UI7" s="231"/>
      <c r="UJ7" s="231"/>
      <c r="UK7" s="231"/>
      <c r="UL7" s="231"/>
      <c r="UM7" s="231"/>
      <c r="UN7" s="231"/>
      <c r="UO7" s="231"/>
      <c r="UP7" s="231"/>
      <c r="UQ7" s="231"/>
      <c r="UR7" s="231"/>
      <c r="US7" s="231"/>
      <c r="UT7" s="231"/>
      <c r="UU7" s="231"/>
      <c r="UV7" s="231"/>
      <c r="UW7" s="231"/>
      <c r="UX7" s="231"/>
      <c r="UY7" s="231"/>
      <c r="UZ7" s="231"/>
      <c r="VA7" s="231"/>
      <c r="VB7" s="231"/>
      <c r="VC7" s="231"/>
      <c r="VD7" s="231"/>
      <c r="VE7" s="231"/>
      <c r="VF7" s="231"/>
      <c r="VG7" s="231"/>
      <c r="VH7" s="231"/>
      <c r="VI7" s="231"/>
      <c r="VJ7" s="231"/>
      <c r="VK7" s="231"/>
      <c r="VL7" s="231"/>
      <c r="VM7" s="231"/>
      <c r="VN7" s="231"/>
      <c r="VO7" s="231"/>
      <c r="VP7" s="231"/>
      <c r="VQ7" s="231"/>
      <c r="VR7" s="231"/>
      <c r="VS7" s="231"/>
      <c r="VT7" s="231"/>
      <c r="VU7" s="231"/>
      <c r="VV7" s="231"/>
      <c r="VW7" s="231"/>
      <c r="VX7" s="231"/>
      <c r="VY7" s="235"/>
      <c r="VZ7" s="235"/>
      <c r="WA7" s="235"/>
      <c r="WB7" s="235"/>
      <c r="WC7" s="235"/>
      <c r="WD7" s="234"/>
      <c r="WE7" s="234"/>
      <c r="WF7" s="234"/>
      <c r="WG7" s="234"/>
      <c r="ZV7" s="207"/>
    </row>
    <row r="8" spans="1:716" ht="20.100000000000001" customHeight="1">
      <c r="A8" s="133">
        <v>1</v>
      </c>
      <c r="B8" s="413" t="str">
        <f>IF('1'!$A$1=1,D8,F8)</f>
        <v>Польща</v>
      </c>
      <c r="C8" s="357"/>
      <c r="D8" s="385" t="s">
        <v>175</v>
      </c>
      <c r="E8" s="395"/>
      <c r="F8" s="395" t="s">
        <v>43</v>
      </c>
      <c r="G8" s="237">
        <v>7575.6885777167408</v>
      </c>
      <c r="H8" s="136">
        <v>7155.9047086482296</v>
      </c>
      <c r="I8" s="136">
        <v>9160.6107258399807</v>
      </c>
      <c r="J8" s="136">
        <v>9064.3919275726603</v>
      </c>
      <c r="K8" s="136">
        <v>8601.3805171192598</v>
      </c>
      <c r="L8" s="136">
        <v>10240.25483425271</v>
      </c>
      <c r="M8" s="136">
        <v>11078.61549162916</v>
      </c>
      <c r="N8" s="136">
        <v>13225.65099019132</v>
      </c>
      <c r="O8" s="136">
        <v>12617.9086912723</v>
      </c>
      <c r="P8" s="136">
        <v>12496.322910934179</v>
      </c>
      <c r="Q8" s="136">
        <v>13693.956496489809</v>
      </c>
      <c r="R8" s="136">
        <v>15342.06321609652</v>
      </c>
      <c r="S8" s="136">
        <v>16305.882500846961</v>
      </c>
      <c r="T8" s="136">
        <v>16013.58072644554</v>
      </c>
      <c r="U8" s="136">
        <v>16708.36069462707</v>
      </c>
      <c r="V8" s="238">
        <v>18030.80684402079</v>
      </c>
      <c r="W8" s="136">
        <v>16927.175285649413</v>
      </c>
      <c r="X8" s="136">
        <v>17935.44053975986</v>
      </c>
      <c r="Y8" s="136">
        <v>16693.782211838221</v>
      </c>
      <c r="Z8" s="136">
        <v>14179.59519886379</v>
      </c>
      <c r="AA8" s="136">
        <v>15969.206557978738</v>
      </c>
      <c r="AB8" s="136">
        <v>13553.212271779779</v>
      </c>
      <c r="AC8" s="136">
        <v>18381.297019856491</v>
      </c>
      <c r="AD8" s="136">
        <v>20158.69511708587</v>
      </c>
      <c r="AE8" s="136">
        <v>23026.844396930999</v>
      </c>
      <c r="AF8" s="136">
        <v>29912.457665225698</v>
      </c>
      <c r="AG8" s="136">
        <v>38357.335016391196</v>
      </c>
      <c r="AH8" s="136">
        <v>27777.132307570129</v>
      </c>
      <c r="AI8" s="136">
        <v>34909.739982068328</v>
      </c>
      <c r="AJ8" s="136">
        <v>48999.1946757279</v>
      </c>
      <c r="AK8" s="136">
        <v>58652.028605720203</v>
      </c>
      <c r="AL8" s="136">
        <v>52014.917435180891</v>
      </c>
      <c r="AM8" s="136">
        <v>51042.800594512701</v>
      </c>
      <c r="AN8" s="136">
        <v>40045.853573423301</v>
      </c>
      <c r="AO8" s="136">
        <v>34801.826319814398</v>
      </c>
      <c r="AP8" s="136">
        <v>35686.025673563498</v>
      </c>
      <c r="AQ8" s="136">
        <v>37978.750432625893</v>
      </c>
      <c r="AR8" s="136">
        <v>41694.0154383681</v>
      </c>
      <c r="AS8" s="136">
        <v>43947.158100856002</v>
      </c>
      <c r="AT8" s="136">
        <v>40566.390029228402</v>
      </c>
      <c r="AU8" s="136">
        <f>AM8+AN8+AO8+AP8</f>
        <v>161576.50616131391</v>
      </c>
      <c r="AV8" s="136">
        <f>AQ8+AR8+AS8+AT8</f>
        <v>164186.3140010784</v>
      </c>
      <c r="AW8" s="136"/>
      <c r="AX8" s="136">
        <f t="shared" ref="AX8:AX43" si="0">G8+H8+I8+J8</f>
        <v>32956.59593977761</v>
      </c>
      <c r="AY8" s="136">
        <f t="shared" ref="AY8:AY43" si="1">K8+L8+M8+N8</f>
        <v>43145.901833192445</v>
      </c>
      <c r="AZ8" s="136">
        <f t="shared" ref="AZ8:AZ43" si="2">O8+P8+Q8+R8</f>
        <v>54150.251314792804</v>
      </c>
      <c r="BA8" s="136">
        <f t="shared" ref="BA8:BA43" si="3">S8+T8+U8+V8</f>
        <v>67058.630765940354</v>
      </c>
      <c r="BB8" s="136">
        <f t="shared" ref="BB8:BB43" si="4">W8+X8+Y8+Z8</f>
        <v>65735.993236111273</v>
      </c>
      <c r="BC8" s="136">
        <f t="shared" ref="BC8:BC43" si="5">AA8+AB8+AC8+AD8</f>
        <v>68062.410966700874</v>
      </c>
      <c r="BD8" s="136">
        <f t="shared" ref="BD8:BD43" si="6">AE8+AF8+AG8+AH8</f>
        <v>119073.76938611802</v>
      </c>
      <c r="BE8" s="136">
        <f t="shared" ref="BE8:BE43" si="7">AI8+AJ8+AK8+AL8</f>
        <v>194575.88069869732</v>
      </c>
      <c r="BF8" s="136">
        <f t="shared" ref="BF8:BF16" si="8">AM8+AN8+AO8+AP8</f>
        <v>161576.50616131391</v>
      </c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  <c r="BW8" s="229"/>
      <c r="BX8" s="229"/>
      <c r="BY8" s="229"/>
      <c r="BZ8" s="229"/>
      <c r="CA8" s="229"/>
      <c r="CB8" s="229"/>
      <c r="CC8" s="229"/>
      <c r="CD8" s="229"/>
      <c r="CE8" s="229"/>
      <c r="CF8" s="229"/>
      <c r="CG8" s="229"/>
      <c r="CH8" s="229"/>
      <c r="CI8" s="229"/>
      <c r="CJ8" s="229"/>
      <c r="CK8" s="229"/>
      <c r="CL8" s="229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29"/>
      <c r="CY8" s="229"/>
      <c r="CZ8" s="229"/>
      <c r="DA8" s="230"/>
      <c r="DB8" s="230"/>
      <c r="DC8" s="230"/>
      <c r="DJ8" s="230"/>
      <c r="DK8" s="230"/>
      <c r="DL8" s="230"/>
      <c r="DM8" s="230"/>
      <c r="DN8" s="230"/>
      <c r="DO8" s="230"/>
      <c r="DP8" s="230"/>
      <c r="DQ8" s="230"/>
      <c r="DR8" s="183" t="s">
        <v>109</v>
      </c>
      <c r="DS8" s="183"/>
      <c r="DT8" s="183"/>
      <c r="DU8" s="230"/>
      <c r="DV8" s="230"/>
      <c r="DW8" s="230"/>
      <c r="DX8" s="230"/>
      <c r="DY8" s="230"/>
      <c r="DZ8" s="230"/>
      <c r="EA8" s="230"/>
      <c r="EB8" s="230"/>
      <c r="EC8" s="230"/>
      <c r="ED8" s="230"/>
      <c r="EE8" s="230"/>
      <c r="EF8" s="230"/>
      <c r="EG8" s="230"/>
      <c r="EH8" s="230"/>
      <c r="EI8" s="230"/>
      <c r="EJ8" s="230"/>
      <c r="EK8" s="231"/>
      <c r="EL8" s="231"/>
      <c r="EM8" s="231"/>
      <c r="EN8" s="231"/>
      <c r="EO8" s="231"/>
      <c r="EP8" s="231"/>
      <c r="EQ8" s="231"/>
      <c r="ER8" s="231"/>
      <c r="ES8" s="231"/>
      <c r="ET8" s="231"/>
      <c r="EU8" s="231"/>
      <c r="EV8" s="231"/>
      <c r="EW8" s="231"/>
      <c r="EX8" s="223" t="s">
        <v>82</v>
      </c>
      <c r="EY8" s="182" t="s">
        <v>24</v>
      </c>
      <c r="EZ8" s="183"/>
      <c r="FA8" s="184" t="s">
        <v>110</v>
      </c>
      <c r="FB8" s="184"/>
      <c r="FC8" s="184"/>
      <c r="FD8" s="184" t="s">
        <v>111</v>
      </c>
      <c r="FE8" s="184"/>
      <c r="FF8" s="184"/>
      <c r="FG8" s="231"/>
      <c r="FH8" s="231"/>
      <c r="FI8" s="231"/>
      <c r="FJ8" s="231"/>
      <c r="FK8" s="231"/>
      <c r="FL8" s="231"/>
      <c r="FM8" s="231"/>
      <c r="FN8" s="231"/>
      <c r="FO8" s="231"/>
      <c r="FP8" s="231"/>
      <c r="FQ8" s="231"/>
      <c r="FR8" s="231"/>
      <c r="FS8" s="231"/>
      <c r="FT8" s="231"/>
      <c r="FU8" s="231"/>
      <c r="FV8" s="231"/>
      <c r="FW8" s="231"/>
      <c r="FX8" s="231"/>
      <c r="FY8" s="231"/>
      <c r="FZ8" s="231"/>
      <c r="GA8" s="231"/>
      <c r="GB8" s="231"/>
      <c r="GC8" s="231"/>
      <c r="GD8" s="231"/>
      <c r="GE8" s="231"/>
      <c r="GF8" s="231"/>
      <c r="GG8" s="231"/>
      <c r="GH8" s="231"/>
      <c r="GI8" s="231"/>
      <c r="GJ8" s="231"/>
      <c r="GK8" s="231"/>
      <c r="GL8" s="231"/>
      <c r="GM8" s="231"/>
      <c r="GN8" s="231"/>
      <c r="GO8" s="231"/>
      <c r="GP8" s="231"/>
      <c r="GQ8" s="231"/>
      <c r="GR8" s="231"/>
      <c r="GS8" s="231"/>
      <c r="GT8" s="231"/>
      <c r="GU8" s="234"/>
      <c r="GV8" s="234"/>
      <c r="GW8" s="234"/>
      <c r="GX8" s="234"/>
      <c r="GY8" s="234"/>
      <c r="GZ8" s="234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4"/>
      <c r="HO8" s="234"/>
      <c r="HP8" s="233"/>
      <c r="HQ8" s="233"/>
      <c r="HR8" s="233"/>
      <c r="HS8" s="233"/>
      <c r="HT8" s="234"/>
      <c r="HU8" s="234"/>
      <c r="HV8" s="234"/>
      <c r="HW8" s="234"/>
      <c r="HX8" s="234"/>
      <c r="HY8" s="234"/>
      <c r="HZ8" s="234"/>
      <c r="IA8" s="234"/>
      <c r="IB8" s="231"/>
      <c r="IC8" s="231"/>
      <c r="ID8" s="231"/>
      <c r="IE8" s="231"/>
      <c r="IF8" s="231"/>
      <c r="IG8" s="231"/>
      <c r="IH8" s="231"/>
      <c r="II8" s="231"/>
      <c r="IJ8" s="231"/>
      <c r="IK8" s="231"/>
      <c r="IL8" s="231"/>
      <c r="IM8" s="231"/>
      <c r="IN8" s="231"/>
      <c r="IO8" s="233"/>
      <c r="IP8" s="233"/>
      <c r="IQ8" s="234"/>
      <c r="IR8" s="234"/>
      <c r="IS8" s="234"/>
      <c r="IT8" s="234"/>
      <c r="IU8" s="234"/>
      <c r="IV8" s="234"/>
      <c r="IW8" s="234"/>
      <c r="IX8" s="231"/>
      <c r="IY8" s="233"/>
      <c r="IZ8" s="233"/>
      <c r="JA8" s="233"/>
      <c r="JB8" s="233"/>
      <c r="JC8" s="233"/>
      <c r="JD8" s="231"/>
      <c r="JE8" s="231"/>
      <c r="JF8" s="231"/>
      <c r="JG8" s="231"/>
      <c r="JH8" s="231"/>
      <c r="JI8" s="231"/>
      <c r="JJ8" s="231"/>
      <c r="JK8" s="231"/>
      <c r="JL8" s="231"/>
      <c r="JM8" s="231"/>
      <c r="JN8" s="231"/>
      <c r="JO8" s="231"/>
      <c r="JP8" s="231"/>
      <c r="JQ8" s="231"/>
      <c r="JR8" s="231"/>
      <c r="JS8" s="231"/>
      <c r="JT8" s="231"/>
      <c r="JU8" s="231"/>
      <c r="JV8" s="231"/>
      <c r="JW8" s="231"/>
      <c r="JX8" s="231"/>
      <c r="JY8" s="231"/>
      <c r="JZ8" s="231"/>
      <c r="KA8" s="231"/>
      <c r="KB8" s="231"/>
      <c r="KC8" s="231"/>
      <c r="KD8" s="231"/>
      <c r="KE8" s="231"/>
      <c r="KF8" s="231"/>
      <c r="KG8" s="231"/>
      <c r="KH8" s="231"/>
      <c r="KI8" s="231"/>
      <c r="KJ8" s="231"/>
      <c r="KK8" s="231"/>
      <c r="KL8" s="231"/>
      <c r="KM8" s="231"/>
      <c r="KN8" s="231"/>
      <c r="KO8" s="231"/>
      <c r="KP8" s="231"/>
      <c r="KQ8" s="231"/>
      <c r="KR8" s="231"/>
      <c r="KS8" s="231"/>
      <c r="KT8" s="231"/>
      <c r="KU8" s="231"/>
      <c r="KV8" s="231"/>
      <c r="KW8" s="231"/>
      <c r="KX8" s="231"/>
      <c r="KY8" s="231"/>
      <c r="KZ8" s="231"/>
      <c r="LA8" s="231"/>
      <c r="LB8" s="231"/>
      <c r="LC8" s="231"/>
      <c r="LD8" s="231"/>
      <c r="LE8" s="231"/>
      <c r="LF8" s="231"/>
      <c r="LG8" s="231"/>
      <c r="LH8" s="231"/>
      <c r="LI8" s="231"/>
      <c r="LJ8" s="231"/>
      <c r="LK8" s="231"/>
      <c r="LL8" s="231"/>
      <c r="LM8" s="231"/>
      <c r="LN8" s="231"/>
      <c r="LO8" s="231"/>
      <c r="LP8" s="231"/>
      <c r="LQ8" s="231"/>
      <c r="LR8" s="231"/>
      <c r="LS8" s="231"/>
      <c r="LT8" s="231"/>
      <c r="LU8" s="231"/>
      <c r="LV8" s="231"/>
      <c r="LW8" s="231"/>
      <c r="LX8" s="231"/>
      <c r="LY8" s="231"/>
      <c r="LZ8" s="231"/>
      <c r="MA8" s="231"/>
      <c r="MB8" s="231"/>
      <c r="MC8" s="231"/>
      <c r="MD8" s="231"/>
      <c r="ME8" s="231"/>
      <c r="MF8" s="231"/>
      <c r="MG8" s="231"/>
      <c r="MH8" s="231"/>
      <c r="MI8" s="231"/>
      <c r="MJ8" s="231"/>
      <c r="MK8" s="231"/>
      <c r="ML8" s="231"/>
      <c r="MM8" s="231"/>
      <c r="MN8" s="231"/>
      <c r="MO8" s="231"/>
      <c r="MP8" s="231"/>
      <c r="MQ8" s="231"/>
      <c r="MR8" s="231"/>
      <c r="MS8" s="231"/>
      <c r="MT8" s="231"/>
      <c r="MU8" s="231"/>
      <c r="MV8" s="231"/>
      <c r="MW8" s="231"/>
      <c r="MX8" s="231"/>
      <c r="MY8" s="231"/>
      <c r="MZ8" s="231"/>
      <c r="NA8" s="231"/>
      <c r="NB8" s="231"/>
      <c r="NC8" s="231"/>
      <c r="ND8" s="231"/>
      <c r="NE8" s="231"/>
      <c r="NF8" s="231"/>
      <c r="NG8" s="231"/>
      <c r="NH8" s="231"/>
      <c r="NI8" s="231"/>
      <c r="NJ8" s="231"/>
      <c r="NK8" s="231"/>
      <c r="NL8" s="231"/>
      <c r="NM8" s="231"/>
      <c r="NN8" s="231"/>
      <c r="NO8" s="231"/>
      <c r="NP8" s="231"/>
      <c r="NQ8" s="231"/>
      <c r="NR8" s="231"/>
      <c r="NS8" s="231"/>
      <c r="NT8" s="231"/>
      <c r="NU8" s="231"/>
      <c r="NV8" s="231"/>
      <c r="NW8" s="231"/>
      <c r="NX8" s="231"/>
      <c r="NY8" s="231"/>
      <c r="NZ8" s="231"/>
      <c r="OA8" s="231"/>
      <c r="OB8" s="231"/>
      <c r="OC8" s="231"/>
      <c r="OD8" s="231"/>
      <c r="OE8" s="231"/>
      <c r="OF8" s="231"/>
      <c r="OG8" s="231"/>
      <c r="OH8" s="231"/>
      <c r="OI8" s="231"/>
      <c r="OJ8" s="231"/>
      <c r="OK8" s="231"/>
      <c r="OL8" s="231"/>
      <c r="OM8" s="231"/>
      <c r="ON8" s="231"/>
      <c r="OO8" s="231"/>
      <c r="OP8" s="231"/>
      <c r="OQ8" s="231"/>
      <c r="OR8" s="231"/>
      <c r="OS8" s="231"/>
      <c r="OT8" s="231"/>
      <c r="OU8" s="231"/>
      <c r="OV8" s="231"/>
      <c r="OW8" s="231"/>
      <c r="OX8" s="231"/>
      <c r="OY8" s="231"/>
      <c r="OZ8" s="231"/>
      <c r="PA8" s="231"/>
      <c r="PB8" s="231"/>
      <c r="PC8" s="231"/>
      <c r="PD8" s="231"/>
      <c r="PE8" s="231"/>
      <c r="PF8" s="231"/>
      <c r="PG8" s="231"/>
      <c r="PH8" s="231"/>
      <c r="PI8" s="231"/>
      <c r="PJ8" s="231"/>
      <c r="PK8" s="231"/>
      <c r="PL8" s="231"/>
      <c r="PM8" s="231"/>
      <c r="PN8" s="231"/>
      <c r="PO8" s="231"/>
      <c r="PP8" s="231"/>
      <c r="PQ8" s="231"/>
      <c r="PR8" s="231"/>
      <c r="PS8" s="231"/>
      <c r="PT8" s="231"/>
      <c r="PU8" s="231"/>
      <c r="PV8" s="231"/>
      <c r="PW8" s="231"/>
      <c r="PX8" s="231"/>
      <c r="PY8" s="231"/>
      <c r="PZ8" s="231"/>
      <c r="QA8" s="231"/>
      <c r="QB8" s="231"/>
      <c r="QC8" s="231"/>
      <c r="QD8" s="231"/>
      <c r="QE8" s="231"/>
      <c r="QF8" s="231"/>
      <c r="QG8" s="231"/>
      <c r="QH8" s="231"/>
      <c r="QI8" s="231"/>
      <c r="QJ8" s="231"/>
      <c r="QK8" s="233"/>
      <c r="QL8" s="233"/>
      <c r="QM8" s="233"/>
      <c r="QN8" s="233"/>
      <c r="QO8" s="233"/>
      <c r="QP8" s="233"/>
      <c r="QQ8" s="233"/>
      <c r="QR8" s="233"/>
      <c r="QS8" s="233"/>
      <c r="QT8" s="231"/>
      <c r="QU8" s="231"/>
      <c r="QV8" s="231"/>
      <c r="QW8" s="231"/>
      <c r="QX8" s="231"/>
      <c r="QY8" s="231"/>
      <c r="QZ8" s="231"/>
      <c r="RA8" s="231"/>
      <c r="RB8" s="231"/>
      <c r="RC8" s="231"/>
      <c r="RD8" s="231"/>
      <c r="RE8" s="231"/>
      <c r="RF8" s="231"/>
      <c r="RG8" s="231"/>
      <c r="RH8" s="231"/>
      <c r="RI8" s="231"/>
      <c r="RJ8" s="231"/>
      <c r="RK8" s="231"/>
      <c r="RL8" s="231"/>
      <c r="RM8" s="231"/>
      <c r="RN8" s="231"/>
      <c r="RO8" s="231"/>
      <c r="RP8" s="231"/>
      <c r="RQ8" s="231"/>
      <c r="RR8" s="231"/>
      <c r="RS8" s="231"/>
      <c r="RT8" s="231"/>
      <c r="RU8" s="231"/>
      <c r="RV8" s="231"/>
      <c r="RW8" s="231"/>
      <c r="RX8" s="231"/>
      <c r="RY8" s="231"/>
      <c r="RZ8" s="231"/>
      <c r="SA8" s="231"/>
      <c r="SB8" s="231"/>
      <c r="SC8" s="231"/>
      <c r="SD8" s="231"/>
      <c r="SE8" s="231"/>
      <c r="SF8" s="231"/>
      <c r="SG8" s="231"/>
      <c r="SH8" s="231"/>
      <c r="SI8" s="231"/>
      <c r="SJ8" s="231"/>
      <c r="SK8" s="231"/>
      <c r="SL8" s="231"/>
      <c r="SM8" s="231"/>
      <c r="SN8" s="231"/>
      <c r="SO8" s="231"/>
      <c r="SP8" s="231"/>
      <c r="SQ8" s="231"/>
      <c r="SR8" s="231"/>
      <c r="SS8" s="231"/>
      <c r="ST8" s="231"/>
      <c r="SU8" s="231"/>
      <c r="SV8" s="231"/>
      <c r="SW8" s="233"/>
      <c r="SX8" s="233"/>
      <c r="SY8" s="233"/>
      <c r="SZ8" s="233"/>
      <c r="TA8" s="233"/>
      <c r="TB8" s="233"/>
      <c r="TC8" s="233"/>
      <c r="TD8" s="231"/>
      <c r="TE8" s="231"/>
      <c r="TF8" s="231"/>
      <c r="TG8" s="231"/>
      <c r="TH8" s="231"/>
      <c r="TI8" s="231"/>
      <c r="TJ8" s="231"/>
      <c r="TK8" s="231"/>
      <c r="TL8" s="231"/>
      <c r="TM8" s="231"/>
      <c r="TN8" s="231"/>
      <c r="TO8" s="231"/>
      <c r="TP8" s="231"/>
      <c r="TQ8" s="231"/>
      <c r="TR8" s="231"/>
      <c r="TS8" s="231"/>
      <c r="TT8" s="231"/>
      <c r="TU8" s="231"/>
      <c r="TV8" s="231"/>
      <c r="TW8" s="231"/>
      <c r="TX8" s="231"/>
      <c r="TY8" s="231"/>
      <c r="TZ8" s="231"/>
      <c r="UA8" s="231"/>
      <c r="UB8" s="231"/>
      <c r="UC8" s="231"/>
      <c r="UD8" s="231"/>
      <c r="UE8" s="231"/>
      <c r="UF8" s="231"/>
      <c r="UG8" s="231"/>
      <c r="UH8" s="231"/>
      <c r="UI8" s="231"/>
      <c r="UJ8" s="231"/>
      <c r="UK8" s="231"/>
      <c r="UL8" s="231"/>
      <c r="UM8" s="231"/>
      <c r="UN8" s="231"/>
      <c r="UO8" s="231"/>
      <c r="UP8" s="231"/>
      <c r="UQ8" s="231"/>
      <c r="UR8" s="231"/>
      <c r="US8" s="231"/>
      <c r="UT8" s="231"/>
      <c r="UU8" s="231"/>
      <c r="UV8" s="231"/>
      <c r="UW8" s="231"/>
      <c r="UX8" s="231"/>
      <c r="UY8" s="231"/>
      <c r="UZ8" s="231"/>
      <c r="VA8" s="231"/>
      <c r="VB8" s="231"/>
      <c r="VC8" s="231"/>
      <c r="VD8" s="231"/>
      <c r="VE8" s="231"/>
      <c r="VF8" s="231"/>
      <c r="VG8" s="231"/>
      <c r="VH8" s="231"/>
      <c r="VI8" s="231"/>
      <c r="VJ8" s="231"/>
      <c r="VK8" s="231"/>
      <c r="VL8" s="231"/>
      <c r="VM8" s="231"/>
      <c r="VN8" s="231"/>
      <c r="VO8" s="231"/>
      <c r="VP8" s="231"/>
      <c r="VQ8" s="231"/>
      <c r="VR8" s="231"/>
      <c r="VS8" s="231"/>
      <c r="VT8" s="231"/>
      <c r="VU8" s="231"/>
      <c r="VV8" s="231"/>
      <c r="VW8" s="231"/>
      <c r="VX8" s="231"/>
      <c r="VY8" s="235"/>
      <c r="VZ8" s="235"/>
      <c r="WA8" s="235"/>
      <c r="WB8" s="235"/>
      <c r="WC8" s="235"/>
      <c r="WD8" s="234"/>
      <c r="WE8" s="234"/>
      <c r="WF8" s="234"/>
      <c r="WG8" s="234"/>
      <c r="ZV8" s="168" t="s">
        <v>112</v>
      </c>
      <c r="ZW8" s="239" t="s">
        <v>113</v>
      </c>
      <c r="ZX8" s="239"/>
    </row>
    <row r="9" spans="1:716" ht="20.100000000000001" customHeight="1">
      <c r="A9" s="133">
        <v>2</v>
      </c>
      <c r="B9" s="413" t="str">
        <f>IF('1'!$A$1=1,D9,F9)</f>
        <v>Іспанія</v>
      </c>
      <c r="C9" s="242"/>
      <c r="D9" s="379" t="s">
        <v>178</v>
      </c>
      <c r="E9" s="379"/>
      <c r="F9" s="389" t="s">
        <v>50</v>
      </c>
      <c r="G9" s="237">
        <v>5452.5489571845201</v>
      </c>
      <c r="H9" s="136">
        <v>3856.9119209300679</v>
      </c>
      <c r="I9" s="136">
        <v>3899.6595253781798</v>
      </c>
      <c r="J9" s="136">
        <v>9458.7729056582612</v>
      </c>
      <c r="K9" s="136">
        <v>8022.6566189552195</v>
      </c>
      <c r="L9" s="136">
        <v>5323.0162765759706</v>
      </c>
      <c r="M9" s="136">
        <v>4299.3686922077195</v>
      </c>
      <c r="N9" s="136">
        <v>7592.7371778373199</v>
      </c>
      <c r="O9" s="136">
        <v>9420.6201913200093</v>
      </c>
      <c r="P9" s="136">
        <v>8927.5372090557194</v>
      </c>
      <c r="Q9" s="136">
        <v>7358.8364141865904</v>
      </c>
      <c r="R9" s="136">
        <v>7375.4655310625103</v>
      </c>
      <c r="S9" s="136">
        <v>10149.61651000283</v>
      </c>
      <c r="T9" s="136">
        <v>6351.8785367500604</v>
      </c>
      <c r="U9" s="136">
        <v>5996.7553983777998</v>
      </c>
      <c r="V9" s="238">
        <v>14766.540064216309</v>
      </c>
      <c r="W9" s="136">
        <v>10952.453943962249</v>
      </c>
      <c r="X9" s="136">
        <v>8033.9571692967802</v>
      </c>
      <c r="Y9" s="136">
        <v>8336.5276628653792</v>
      </c>
      <c r="Z9" s="136">
        <v>11074.62366110352</v>
      </c>
      <c r="AA9" s="136">
        <v>9839.0603682619094</v>
      </c>
      <c r="AB9" s="136">
        <v>8209.5348137832207</v>
      </c>
      <c r="AC9" s="136">
        <v>5015.2820791731701</v>
      </c>
      <c r="AD9" s="136">
        <v>10124.51651834706</v>
      </c>
      <c r="AE9" s="136">
        <v>10866.754144701899</v>
      </c>
      <c r="AF9" s="136">
        <v>9116.8794801148906</v>
      </c>
      <c r="AG9" s="136">
        <v>7572.5104143159097</v>
      </c>
      <c r="AH9" s="136">
        <v>17634.63266082287</v>
      </c>
      <c r="AI9" s="136">
        <v>16833.915038400191</v>
      </c>
      <c r="AJ9" s="136">
        <v>2382.0256305695448</v>
      </c>
      <c r="AK9" s="136">
        <v>10371.855931082329</v>
      </c>
      <c r="AL9" s="136">
        <v>21859.92630936997</v>
      </c>
      <c r="AM9" s="136">
        <v>16334.270181302021</v>
      </c>
      <c r="AN9" s="136">
        <v>15975.72464146934</v>
      </c>
      <c r="AO9" s="136">
        <v>12531.768701854349</v>
      </c>
      <c r="AP9" s="136">
        <v>28479.770893849149</v>
      </c>
      <c r="AQ9" s="136">
        <v>30972.959060571491</v>
      </c>
      <c r="AR9" s="136">
        <v>31499.643497852558</v>
      </c>
      <c r="AS9" s="136">
        <v>22040.52613092812</v>
      </c>
      <c r="AT9" s="136">
        <v>29649.464769481041</v>
      </c>
      <c r="AU9" s="136">
        <f t="shared" ref="AU9:AU43" si="9">AM9+AN9+AO9+AP9</f>
        <v>73321.534418474854</v>
      </c>
      <c r="AV9" s="136">
        <f t="shared" ref="AV9:AV41" si="10">AQ9+AR9+AS9+AT9</f>
        <v>114162.5934588332</v>
      </c>
      <c r="AW9" s="136"/>
      <c r="AX9" s="136">
        <f t="shared" ref="AX9:AX15" si="11">G9+H9+I9+J9</f>
        <v>22667.893309151026</v>
      </c>
      <c r="AY9" s="136">
        <f t="shared" ref="AY9:AY15" si="12">K9+L9+M9+N9</f>
        <v>25237.778765576229</v>
      </c>
      <c r="AZ9" s="136">
        <f t="shared" ref="AZ9:AZ15" si="13">O9+P9+Q9+R9</f>
        <v>33082.459345624826</v>
      </c>
      <c r="BA9" s="136">
        <f t="shared" ref="BA9:BA15" si="14">S9+T9+U9+V9</f>
        <v>37264.790509346996</v>
      </c>
      <c r="BB9" s="136">
        <f t="shared" ref="BB9:BB15" si="15">W9+X9+Y9+Z9</f>
        <v>38397.562437227927</v>
      </c>
      <c r="BC9" s="136">
        <f t="shared" ref="BC9:BC15" si="16">AA9+AB9+AC9+AD9</f>
        <v>33188.393779565362</v>
      </c>
      <c r="BD9" s="136">
        <f t="shared" ref="BD9:BD15" si="17">AE9+AF9+AG9+AH9</f>
        <v>45190.776699955568</v>
      </c>
      <c r="BE9" s="136">
        <f t="shared" ref="BE9:BE15" si="18">AI9+AJ9+AK9+AL9</f>
        <v>51447.722909422038</v>
      </c>
      <c r="BF9" s="136">
        <f t="shared" ref="BF9:BF15" si="19">AM9+AN9+AO9+AP9</f>
        <v>73321.534418474854</v>
      </c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30"/>
      <c r="DB9" s="230"/>
      <c r="DC9" s="230"/>
      <c r="DD9" s="230"/>
      <c r="DE9" s="230"/>
      <c r="DF9" s="230"/>
      <c r="DG9" s="230"/>
      <c r="DH9" s="230"/>
      <c r="DI9" s="230"/>
      <c r="DJ9" s="230"/>
      <c r="DK9" s="230"/>
      <c r="DL9" s="230"/>
      <c r="DM9" s="230"/>
      <c r="DN9" s="230"/>
      <c r="DO9" s="230"/>
      <c r="DP9" s="230"/>
      <c r="DQ9" s="230"/>
      <c r="DR9" s="230"/>
      <c r="DS9" s="230"/>
      <c r="DT9" s="230"/>
      <c r="DU9" s="230"/>
      <c r="DV9" s="230"/>
      <c r="DW9" s="230"/>
      <c r="DX9" s="230"/>
      <c r="DY9" s="230"/>
      <c r="DZ9" s="230"/>
      <c r="EA9" s="230"/>
      <c r="EB9" s="230"/>
      <c r="EC9" s="230"/>
      <c r="ED9" s="230"/>
      <c r="EE9" s="230"/>
      <c r="EF9" s="230"/>
      <c r="EG9" s="230"/>
      <c r="EH9" s="230"/>
      <c r="EI9" s="230"/>
      <c r="EJ9" s="230"/>
      <c r="EK9" s="231"/>
      <c r="EL9" s="231"/>
      <c r="EM9" s="231"/>
      <c r="EN9" s="231"/>
      <c r="EO9" s="231"/>
      <c r="EP9" s="231"/>
      <c r="EQ9" s="231"/>
      <c r="ER9" s="231"/>
      <c r="ES9" s="231"/>
      <c r="ET9" s="231"/>
      <c r="EU9" s="231"/>
      <c r="EV9" s="231"/>
      <c r="EW9" s="231"/>
      <c r="EX9" s="231"/>
      <c r="EY9" s="231"/>
      <c r="EZ9" s="231"/>
      <c r="FA9" s="231"/>
      <c r="FB9" s="231"/>
      <c r="FC9" s="231"/>
      <c r="FD9" s="231"/>
      <c r="FE9" s="231"/>
      <c r="FF9" s="231"/>
      <c r="FG9" s="231"/>
      <c r="FH9" s="231"/>
      <c r="FI9" s="231"/>
      <c r="FJ9" s="231"/>
      <c r="FK9" s="231"/>
      <c r="FL9" s="231"/>
      <c r="FM9" s="231"/>
      <c r="FN9" s="231"/>
      <c r="FO9" s="231"/>
      <c r="FP9" s="231"/>
      <c r="FQ9" s="231"/>
      <c r="FR9" s="231"/>
      <c r="FS9" s="231"/>
      <c r="FT9" s="231"/>
      <c r="FU9" s="231"/>
      <c r="FV9" s="231"/>
      <c r="FW9" s="231"/>
      <c r="FX9" s="231"/>
      <c r="FY9" s="231"/>
      <c r="FZ9" s="231"/>
      <c r="GA9" s="231"/>
      <c r="GB9" s="231"/>
      <c r="GC9" s="231"/>
      <c r="GD9" s="231"/>
      <c r="GE9" s="231"/>
      <c r="GF9" s="231"/>
      <c r="GG9" s="231"/>
      <c r="GH9" s="231"/>
      <c r="GI9" s="231"/>
      <c r="GJ9" s="231"/>
      <c r="GK9" s="231"/>
      <c r="GL9" s="231"/>
      <c r="GM9" s="231"/>
      <c r="GN9" s="231"/>
      <c r="GO9" s="231"/>
      <c r="GP9" s="231"/>
      <c r="GQ9" s="231"/>
      <c r="GR9" s="231"/>
      <c r="GS9" s="231"/>
      <c r="GT9" s="231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3"/>
      <c r="HQ9" s="233"/>
      <c r="HR9" s="233"/>
      <c r="HS9" s="233"/>
      <c r="HT9" s="234"/>
      <c r="HU9" s="234"/>
      <c r="HV9" s="234"/>
      <c r="HW9" s="234"/>
      <c r="HX9" s="234"/>
      <c r="HY9" s="234"/>
      <c r="HZ9" s="234"/>
      <c r="IA9" s="234"/>
      <c r="IB9" s="231"/>
      <c r="IC9" s="231"/>
      <c r="ID9" s="231"/>
      <c r="IE9" s="231"/>
      <c r="IF9" s="231"/>
      <c r="IG9" s="231"/>
      <c r="IH9" s="231"/>
      <c r="II9" s="231"/>
      <c r="IJ9" s="231"/>
      <c r="IK9" s="231"/>
      <c r="IL9" s="231"/>
      <c r="IM9" s="231"/>
      <c r="IN9" s="231"/>
      <c r="IO9" s="233"/>
      <c r="IP9" s="233"/>
      <c r="IQ9" s="234"/>
      <c r="IR9" s="234"/>
      <c r="IS9" s="234"/>
      <c r="IT9" s="234"/>
      <c r="IU9" s="234"/>
      <c r="IV9" s="234"/>
      <c r="IW9" s="234"/>
      <c r="IX9" s="231"/>
      <c r="IY9" s="233"/>
      <c r="IZ9" s="233"/>
      <c r="JA9" s="233"/>
      <c r="JB9" s="233"/>
      <c r="JC9" s="233"/>
      <c r="JD9" s="231"/>
      <c r="JE9" s="231"/>
      <c r="JF9" s="231"/>
      <c r="JG9" s="231"/>
      <c r="JH9" s="231"/>
      <c r="JI9" s="231"/>
      <c r="JJ9" s="231"/>
      <c r="JK9" s="231"/>
      <c r="JL9" s="231"/>
      <c r="JM9" s="231"/>
      <c r="JN9" s="231"/>
      <c r="JO9" s="231"/>
      <c r="JP9" s="231"/>
      <c r="JQ9" s="231"/>
      <c r="JR9" s="231"/>
      <c r="JS9" s="231"/>
      <c r="JT9" s="231"/>
      <c r="JU9" s="231"/>
      <c r="JV9" s="231"/>
      <c r="JW9" s="231"/>
      <c r="JX9" s="231"/>
      <c r="JY9" s="231"/>
      <c r="JZ9" s="231"/>
      <c r="KA9" s="231"/>
      <c r="KB9" s="231"/>
      <c r="KC9" s="231"/>
      <c r="KD9" s="231"/>
      <c r="KE9" s="231"/>
      <c r="KF9" s="231"/>
      <c r="KG9" s="231"/>
      <c r="KH9" s="231"/>
      <c r="KI9" s="231"/>
      <c r="KJ9" s="231"/>
      <c r="KK9" s="231"/>
      <c r="KL9" s="231"/>
      <c r="KM9" s="231"/>
      <c r="KN9" s="231"/>
      <c r="KO9" s="231"/>
      <c r="KP9" s="231"/>
      <c r="KQ9" s="231"/>
      <c r="KR9" s="231"/>
      <c r="KS9" s="231"/>
      <c r="KT9" s="231"/>
      <c r="KU9" s="231"/>
      <c r="KV9" s="231"/>
      <c r="KW9" s="231"/>
      <c r="KX9" s="231"/>
      <c r="KY9" s="231"/>
      <c r="KZ9" s="231"/>
      <c r="LA9" s="231"/>
      <c r="LB9" s="231"/>
      <c r="LC9" s="231"/>
      <c r="LD9" s="231"/>
      <c r="LE9" s="231"/>
      <c r="LF9" s="231"/>
      <c r="LG9" s="231"/>
      <c r="LH9" s="231"/>
      <c r="LI9" s="231"/>
      <c r="LJ9" s="231"/>
      <c r="LK9" s="231"/>
      <c r="LL9" s="231"/>
      <c r="LM9" s="231"/>
      <c r="LN9" s="231"/>
      <c r="LO9" s="231"/>
      <c r="LP9" s="231"/>
      <c r="LQ9" s="231"/>
      <c r="LR9" s="231"/>
      <c r="LS9" s="231"/>
      <c r="LT9" s="231"/>
      <c r="LU9" s="231"/>
      <c r="LV9" s="231"/>
      <c r="LW9" s="231"/>
      <c r="LX9" s="231"/>
      <c r="LY9" s="231"/>
      <c r="LZ9" s="231"/>
      <c r="MA9" s="231"/>
      <c r="MB9" s="231"/>
      <c r="MC9" s="231"/>
      <c r="MD9" s="231"/>
      <c r="ME9" s="231"/>
      <c r="MF9" s="231"/>
      <c r="MG9" s="231"/>
      <c r="MH9" s="231"/>
      <c r="MI9" s="231"/>
      <c r="MJ9" s="231"/>
      <c r="MK9" s="231"/>
      <c r="ML9" s="231"/>
      <c r="MM9" s="231"/>
      <c r="MN9" s="231"/>
      <c r="MO9" s="231"/>
      <c r="MP9" s="231"/>
      <c r="MQ9" s="231"/>
      <c r="MR9" s="231"/>
      <c r="MS9" s="231"/>
      <c r="MT9" s="231"/>
      <c r="MU9" s="231"/>
      <c r="MV9" s="231"/>
      <c r="MW9" s="231"/>
      <c r="MX9" s="231"/>
      <c r="MY9" s="231"/>
      <c r="MZ9" s="231"/>
      <c r="NA9" s="231"/>
      <c r="NB9" s="231"/>
      <c r="NC9" s="231"/>
      <c r="ND9" s="231"/>
      <c r="NE9" s="231"/>
      <c r="NF9" s="231"/>
      <c r="NG9" s="231"/>
      <c r="NH9" s="231"/>
      <c r="NI9" s="231"/>
      <c r="NJ9" s="231"/>
      <c r="NK9" s="231"/>
      <c r="NL9" s="231"/>
      <c r="NM9" s="231"/>
      <c r="NN9" s="231"/>
      <c r="NO9" s="231"/>
      <c r="NP9" s="231"/>
      <c r="NQ9" s="231"/>
      <c r="NR9" s="231"/>
      <c r="NS9" s="231"/>
      <c r="NT9" s="231"/>
      <c r="NU9" s="231"/>
      <c r="NV9" s="231"/>
      <c r="NW9" s="231"/>
      <c r="NX9" s="231"/>
      <c r="NY9" s="231"/>
      <c r="NZ9" s="231"/>
      <c r="OA9" s="231"/>
      <c r="OB9" s="231"/>
      <c r="OC9" s="231"/>
      <c r="OD9" s="231"/>
      <c r="OE9" s="231"/>
      <c r="OF9" s="231"/>
      <c r="OG9" s="231"/>
      <c r="OH9" s="231"/>
      <c r="OI9" s="231"/>
      <c r="OJ9" s="231"/>
      <c r="OK9" s="231"/>
      <c r="OL9" s="231"/>
      <c r="OM9" s="231"/>
      <c r="ON9" s="231"/>
      <c r="OO9" s="231"/>
      <c r="OP9" s="231"/>
      <c r="OQ9" s="231"/>
      <c r="OR9" s="231"/>
      <c r="OS9" s="231"/>
      <c r="OT9" s="231"/>
      <c r="OU9" s="231"/>
      <c r="OV9" s="231"/>
      <c r="OW9" s="231"/>
      <c r="OX9" s="231"/>
      <c r="OY9" s="231"/>
      <c r="OZ9" s="231"/>
      <c r="PA9" s="231"/>
      <c r="PB9" s="231"/>
      <c r="PC9" s="231"/>
      <c r="PD9" s="231"/>
      <c r="PE9" s="231"/>
      <c r="PF9" s="231"/>
      <c r="PG9" s="231"/>
      <c r="PH9" s="231"/>
      <c r="PI9" s="231"/>
      <c r="PJ9" s="231"/>
      <c r="PK9" s="231"/>
      <c r="PL9" s="231"/>
      <c r="PM9" s="231"/>
      <c r="PN9" s="231"/>
      <c r="PO9" s="231"/>
      <c r="PP9" s="231"/>
      <c r="PQ9" s="231"/>
      <c r="PR9" s="231"/>
      <c r="PS9" s="231"/>
      <c r="PT9" s="231"/>
      <c r="PU9" s="231"/>
      <c r="PV9" s="231"/>
      <c r="PW9" s="231"/>
      <c r="PX9" s="231"/>
      <c r="PY9" s="231"/>
      <c r="PZ9" s="231"/>
      <c r="QA9" s="231"/>
      <c r="QB9" s="231"/>
      <c r="QC9" s="231"/>
      <c r="QD9" s="231"/>
      <c r="QE9" s="231"/>
      <c r="QF9" s="231"/>
      <c r="QG9" s="231"/>
      <c r="QH9" s="231"/>
      <c r="QI9" s="231"/>
      <c r="QJ9" s="231"/>
      <c r="QK9" s="233"/>
      <c r="QL9" s="233"/>
      <c r="QM9" s="233"/>
      <c r="QN9" s="233"/>
      <c r="QO9" s="233"/>
      <c r="QP9" s="233"/>
      <c r="QQ9" s="233"/>
      <c r="QR9" s="233"/>
      <c r="QS9" s="233"/>
      <c r="QT9" s="231"/>
      <c r="QU9" s="231"/>
      <c r="QV9" s="231"/>
      <c r="QW9" s="231"/>
      <c r="QX9" s="231"/>
      <c r="QY9" s="231"/>
      <c r="QZ9" s="231"/>
      <c r="RA9" s="231"/>
      <c r="RB9" s="231"/>
      <c r="RC9" s="231"/>
      <c r="RD9" s="231"/>
      <c r="RE9" s="231"/>
      <c r="RF9" s="231"/>
      <c r="RG9" s="231"/>
      <c r="RH9" s="231"/>
      <c r="RI9" s="231"/>
      <c r="RJ9" s="231"/>
      <c r="RK9" s="231"/>
      <c r="RL9" s="231"/>
      <c r="RM9" s="231"/>
      <c r="RN9" s="231"/>
      <c r="RO9" s="231"/>
      <c r="RP9" s="231"/>
      <c r="RQ9" s="231"/>
      <c r="RR9" s="231"/>
      <c r="RS9" s="231"/>
      <c r="RT9" s="231"/>
      <c r="RU9" s="231"/>
      <c r="RV9" s="231"/>
      <c r="RW9" s="231"/>
      <c r="RX9" s="231"/>
      <c r="RY9" s="231"/>
      <c r="RZ9" s="231"/>
      <c r="SA9" s="231"/>
      <c r="SB9" s="231"/>
      <c r="SC9" s="231"/>
      <c r="SD9" s="231"/>
      <c r="SE9" s="231"/>
      <c r="SF9" s="231"/>
      <c r="SG9" s="231"/>
      <c r="SH9" s="231"/>
      <c r="SI9" s="231"/>
      <c r="SJ9" s="231"/>
      <c r="SK9" s="231"/>
      <c r="SL9" s="231"/>
      <c r="SM9" s="231"/>
      <c r="SN9" s="231"/>
      <c r="SO9" s="231"/>
      <c r="SP9" s="231"/>
      <c r="SQ9" s="231"/>
      <c r="SR9" s="231"/>
      <c r="SS9" s="231"/>
      <c r="ST9" s="231"/>
      <c r="SU9" s="231"/>
      <c r="SV9" s="231"/>
      <c r="SW9" s="233"/>
      <c r="SX9" s="233"/>
      <c r="SY9" s="233"/>
      <c r="SZ9" s="233"/>
      <c r="TA9" s="233"/>
      <c r="TB9" s="233"/>
      <c r="TC9" s="233"/>
      <c r="TD9" s="231"/>
      <c r="TE9" s="231"/>
      <c r="TF9" s="231"/>
      <c r="TG9" s="231"/>
      <c r="TH9" s="231"/>
      <c r="TI9" s="231"/>
      <c r="TJ9" s="231"/>
      <c r="TK9" s="231"/>
      <c r="TL9" s="231"/>
      <c r="TM9" s="231"/>
      <c r="TN9" s="231"/>
      <c r="TO9" s="231"/>
      <c r="TP9" s="231"/>
      <c r="TQ9" s="231"/>
      <c r="TR9" s="231"/>
      <c r="TS9" s="231"/>
      <c r="TT9" s="231"/>
      <c r="TU9" s="231"/>
      <c r="TV9" s="231"/>
      <c r="TW9" s="231"/>
      <c r="TX9" s="231"/>
      <c r="TY9" s="231"/>
      <c r="TZ9" s="231"/>
      <c r="UA9" s="231"/>
      <c r="UB9" s="231"/>
      <c r="UC9" s="231"/>
      <c r="UD9" s="231"/>
      <c r="UE9" s="231"/>
      <c r="UF9" s="231"/>
      <c r="UG9" s="231"/>
      <c r="UH9" s="231"/>
      <c r="UI9" s="231"/>
      <c r="UJ9" s="231"/>
      <c r="UK9" s="231"/>
      <c r="UL9" s="231"/>
      <c r="UM9" s="231"/>
      <c r="UN9" s="231"/>
      <c r="UO9" s="231"/>
      <c r="UP9" s="231"/>
      <c r="UQ9" s="231"/>
      <c r="UR9" s="231"/>
      <c r="US9" s="231"/>
      <c r="UT9" s="231"/>
      <c r="UU9" s="231"/>
      <c r="UV9" s="231"/>
      <c r="UW9" s="231"/>
      <c r="UX9" s="231"/>
      <c r="UY9" s="231"/>
      <c r="UZ9" s="231"/>
      <c r="VA9" s="231"/>
      <c r="VB9" s="231"/>
      <c r="VC9" s="231"/>
      <c r="VD9" s="231"/>
      <c r="VE9" s="231"/>
      <c r="VF9" s="231"/>
      <c r="VG9" s="231"/>
      <c r="VH9" s="231"/>
      <c r="VI9" s="231"/>
      <c r="VJ9" s="231"/>
      <c r="VK9" s="231"/>
      <c r="VL9" s="231"/>
      <c r="VM9" s="231"/>
      <c r="VN9" s="231"/>
      <c r="VO9" s="231"/>
      <c r="VP9" s="231"/>
      <c r="VQ9" s="231"/>
      <c r="VR9" s="231"/>
      <c r="VS9" s="231"/>
      <c r="VT9" s="231"/>
      <c r="VU9" s="231"/>
      <c r="VV9" s="231"/>
      <c r="VW9" s="231"/>
      <c r="VX9" s="231"/>
      <c r="VY9" s="235"/>
      <c r="VZ9" s="235"/>
      <c r="WA9" s="235"/>
      <c r="WB9" s="235"/>
      <c r="WC9" s="235"/>
      <c r="WD9" s="234"/>
      <c r="WE9" s="234"/>
      <c r="WF9" s="234"/>
      <c r="WG9" s="234"/>
    </row>
    <row r="10" spans="1:716" ht="20.100000000000001" customHeight="1">
      <c r="A10" s="133">
        <v>3</v>
      </c>
      <c r="B10" s="413" t="str">
        <f>IF('1'!$A$1=1,D10,F10)</f>
        <v>Китай</v>
      </c>
      <c r="C10" s="242"/>
      <c r="D10" s="379" t="s">
        <v>162</v>
      </c>
      <c r="E10" s="379"/>
      <c r="F10" s="379" t="s">
        <v>42</v>
      </c>
      <c r="G10" s="237">
        <v>14183.538315453348</v>
      </c>
      <c r="H10" s="136">
        <v>16234.120004434069</v>
      </c>
      <c r="I10" s="136">
        <v>11727.7227410878</v>
      </c>
      <c r="J10" s="136">
        <v>9110.1480585732606</v>
      </c>
      <c r="K10" s="136">
        <v>15166.505888514061</v>
      </c>
      <c r="L10" s="136">
        <v>13154.36750817623</v>
      </c>
      <c r="M10" s="136">
        <v>8457.3121449916289</v>
      </c>
      <c r="N10" s="136">
        <v>9921.1009778543103</v>
      </c>
      <c r="O10" s="136">
        <v>9948.744253176279</v>
      </c>
      <c r="P10" s="136">
        <v>15410.59142719949</v>
      </c>
      <c r="Q10" s="136">
        <v>13109.456735694359</v>
      </c>
      <c r="R10" s="136">
        <v>15672.12626537028</v>
      </c>
      <c r="S10" s="136">
        <v>10452.10200469174</v>
      </c>
      <c r="T10" s="136">
        <v>15997.69577655926</v>
      </c>
      <c r="U10" s="136">
        <v>12136.718643440759</v>
      </c>
      <c r="V10" s="238">
        <v>21127.895290348799</v>
      </c>
      <c r="W10" s="136">
        <v>16888.090526706059</v>
      </c>
      <c r="X10" s="136">
        <v>23899.48759482666</v>
      </c>
      <c r="Y10" s="136">
        <v>25483.407003840879</v>
      </c>
      <c r="Z10" s="136">
        <v>24079.502989146822</v>
      </c>
      <c r="AA10" s="136">
        <v>31016.549266997012</v>
      </c>
      <c r="AB10" s="136">
        <v>46422.820571003896</v>
      </c>
      <c r="AC10" s="136">
        <v>48552.387703681496</v>
      </c>
      <c r="AD10" s="136">
        <v>64509.078238884904</v>
      </c>
      <c r="AE10" s="136">
        <v>54207.032723165699</v>
      </c>
      <c r="AF10" s="136">
        <v>64380.992965026409</v>
      </c>
      <c r="AG10" s="136">
        <v>47936.424568100701</v>
      </c>
      <c r="AH10" s="136">
        <v>48957.070794052699</v>
      </c>
      <c r="AI10" s="136">
        <v>41769.764176300378</v>
      </c>
      <c r="AJ10" s="136">
        <v>2244.2430440082207</v>
      </c>
      <c r="AK10" s="136">
        <v>8100.8133180517898</v>
      </c>
      <c r="AL10" s="136">
        <v>24829.047983368408</v>
      </c>
      <c r="AM10" s="136">
        <v>36896.633918824104</v>
      </c>
      <c r="AN10" s="136">
        <v>23733.177763311058</v>
      </c>
      <c r="AO10" s="136">
        <v>8449.4471025781204</v>
      </c>
      <c r="AP10" s="136">
        <v>18856.206183032009</v>
      </c>
      <c r="AQ10" s="136">
        <v>30147.725394345631</v>
      </c>
      <c r="AR10" s="136">
        <v>32034.029646718503</v>
      </c>
      <c r="AS10" s="136">
        <v>16342.18849985741</v>
      </c>
      <c r="AT10" s="136">
        <v>16618.520661125622</v>
      </c>
      <c r="AU10" s="136">
        <f t="shared" si="9"/>
        <v>87935.464967745298</v>
      </c>
      <c r="AV10" s="136">
        <f t="shared" si="10"/>
        <v>95142.46420204718</v>
      </c>
      <c r="AW10" s="136"/>
      <c r="AX10" s="136">
        <f t="shared" si="11"/>
        <v>51255.529119548475</v>
      </c>
      <c r="AY10" s="136">
        <f t="shared" si="12"/>
        <v>46699.286519536225</v>
      </c>
      <c r="AZ10" s="136">
        <f t="shared" si="13"/>
        <v>54140.918681440409</v>
      </c>
      <c r="BA10" s="136">
        <f t="shared" si="14"/>
        <v>59714.411715040551</v>
      </c>
      <c r="BB10" s="136">
        <f t="shared" si="15"/>
        <v>90350.488114520413</v>
      </c>
      <c r="BC10" s="136">
        <f t="shared" si="16"/>
        <v>190500.83578056731</v>
      </c>
      <c r="BD10" s="136">
        <f t="shared" si="17"/>
        <v>215481.52105034553</v>
      </c>
      <c r="BE10" s="136">
        <f t="shared" si="18"/>
        <v>76943.8685217288</v>
      </c>
      <c r="BF10" s="136">
        <f t="shared" si="19"/>
        <v>87935.464967745298</v>
      </c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30"/>
      <c r="DB10" s="230"/>
      <c r="DC10" s="230"/>
      <c r="DJ10" s="230"/>
      <c r="DK10" s="230"/>
      <c r="DL10" s="230"/>
      <c r="DM10" s="230"/>
      <c r="DN10" s="230"/>
      <c r="DO10" s="230"/>
      <c r="DP10" s="230"/>
      <c r="DQ10" s="230"/>
      <c r="DR10" s="230"/>
      <c r="DS10" s="230"/>
      <c r="DT10" s="230"/>
      <c r="DU10" s="230"/>
      <c r="DV10" s="230"/>
      <c r="DW10" s="230"/>
      <c r="DX10" s="230"/>
      <c r="DY10" s="230"/>
      <c r="DZ10" s="230"/>
      <c r="EA10" s="230"/>
      <c r="EB10" s="230"/>
      <c r="EC10" s="230"/>
      <c r="ED10" s="230"/>
      <c r="EE10" s="230"/>
      <c r="EF10" s="230"/>
      <c r="EG10" s="230"/>
      <c r="EH10" s="230"/>
      <c r="EI10" s="230"/>
      <c r="EJ10" s="230"/>
      <c r="EK10" s="231"/>
      <c r="EL10" s="231"/>
      <c r="EM10" s="232"/>
      <c r="EN10" s="232"/>
      <c r="EO10" s="232"/>
      <c r="EP10" s="232"/>
      <c r="EQ10" s="232"/>
      <c r="ER10" s="231"/>
      <c r="ES10" s="231"/>
      <c r="ET10" s="231"/>
      <c r="EU10" s="231"/>
      <c r="EV10" s="231"/>
      <c r="EW10" s="231"/>
      <c r="EX10" s="231"/>
      <c r="EY10" s="231"/>
      <c r="EZ10" s="231"/>
      <c r="FA10" s="231"/>
      <c r="FB10" s="231"/>
      <c r="FC10" s="231"/>
      <c r="FD10" s="231"/>
      <c r="FE10" s="231"/>
      <c r="FF10" s="231"/>
      <c r="FG10" s="231"/>
      <c r="FH10" s="231"/>
      <c r="FI10" s="231"/>
      <c r="FJ10" s="231"/>
      <c r="FK10" s="231"/>
      <c r="FL10" s="231"/>
      <c r="FM10" s="231"/>
      <c r="FN10" s="231"/>
      <c r="FO10" s="231"/>
      <c r="FP10" s="231"/>
      <c r="FQ10" s="231"/>
      <c r="FR10" s="231"/>
      <c r="FS10" s="231"/>
      <c r="FT10" s="231"/>
      <c r="FU10" s="231"/>
      <c r="FV10" s="231"/>
      <c r="FW10" s="231"/>
      <c r="FX10" s="231"/>
      <c r="FY10" s="231"/>
      <c r="FZ10" s="231"/>
      <c r="GA10" s="231"/>
      <c r="GB10" s="231"/>
      <c r="GC10" s="231"/>
      <c r="GD10" s="231"/>
      <c r="GE10" s="231"/>
      <c r="GF10" s="231"/>
      <c r="GG10" s="231"/>
      <c r="GH10" s="231"/>
      <c r="GI10" s="231"/>
      <c r="GJ10" s="231"/>
      <c r="GK10" s="231"/>
      <c r="GL10" s="231"/>
      <c r="GM10" s="231"/>
      <c r="GN10" s="231"/>
      <c r="GO10" s="231"/>
      <c r="GP10" s="231"/>
      <c r="GQ10" s="231"/>
      <c r="GR10" s="231"/>
      <c r="GS10" s="231"/>
      <c r="GT10" s="231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3"/>
      <c r="HQ10" s="233"/>
      <c r="HR10" s="233"/>
      <c r="HS10" s="233"/>
      <c r="HT10" s="234"/>
      <c r="HU10" s="234"/>
      <c r="HV10" s="234"/>
      <c r="HW10" s="234"/>
      <c r="HX10" s="234"/>
      <c r="HY10" s="234"/>
      <c r="HZ10" s="234"/>
      <c r="IA10" s="234"/>
      <c r="IB10" s="231"/>
      <c r="IC10" s="231"/>
      <c r="ID10" s="231"/>
      <c r="IE10" s="231"/>
      <c r="IF10" s="231"/>
      <c r="IG10" s="231"/>
      <c r="IH10" s="231"/>
      <c r="II10" s="231"/>
      <c r="IJ10" s="231"/>
      <c r="IK10" s="231"/>
      <c r="IL10" s="231"/>
      <c r="IM10" s="231"/>
      <c r="IN10" s="231"/>
      <c r="IO10" s="233"/>
      <c r="IP10" s="233"/>
      <c r="IQ10" s="234"/>
      <c r="IR10" s="234"/>
      <c r="IS10" s="234"/>
      <c r="IT10" s="234"/>
      <c r="IU10" s="234"/>
      <c r="IV10" s="234"/>
      <c r="IW10" s="234"/>
      <c r="IX10" s="231"/>
      <c r="IY10" s="233"/>
      <c r="IZ10" s="233"/>
      <c r="JA10" s="233"/>
      <c r="JB10" s="233"/>
      <c r="JC10" s="233"/>
      <c r="JD10" s="231"/>
      <c r="JE10" s="231"/>
      <c r="JF10" s="231"/>
      <c r="JG10" s="231"/>
      <c r="JH10" s="231"/>
      <c r="JI10" s="231"/>
      <c r="JJ10" s="231"/>
      <c r="JK10" s="231"/>
      <c r="JL10" s="231"/>
      <c r="JM10" s="231"/>
      <c r="JN10" s="231"/>
      <c r="JO10" s="231"/>
      <c r="JP10" s="231"/>
      <c r="JQ10" s="231"/>
      <c r="JR10" s="231"/>
      <c r="JS10" s="231"/>
      <c r="JT10" s="231"/>
      <c r="JU10" s="231"/>
      <c r="JV10" s="231"/>
      <c r="JW10" s="231"/>
      <c r="JX10" s="231"/>
      <c r="JY10" s="231"/>
      <c r="JZ10" s="231"/>
      <c r="KA10" s="231"/>
      <c r="KB10" s="231"/>
      <c r="KC10" s="231"/>
      <c r="KD10" s="231"/>
      <c r="KE10" s="231"/>
      <c r="KF10" s="231"/>
      <c r="KG10" s="231"/>
      <c r="KH10" s="231"/>
      <c r="KI10" s="231"/>
      <c r="KJ10" s="231"/>
      <c r="KK10" s="231"/>
      <c r="KL10" s="231"/>
      <c r="KM10" s="231"/>
      <c r="KN10" s="231"/>
      <c r="KO10" s="231"/>
      <c r="KP10" s="231"/>
      <c r="KQ10" s="231"/>
      <c r="KR10" s="231"/>
      <c r="KS10" s="231"/>
      <c r="KT10" s="231"/>
      <c r="KU10" s="231"/>
      <c r="KV10" s="231"/>
      <c r="KW10" s="231"/>
      <c r="KX10" s="231"/>
      <c r="KY10" s="231"/>
      <c r="KZ10" s="231"/>
      <c r="LA10" s="231"/>
      <c r="LB10" s="231"/>
      <c r="LC10" s="231"/>
      <c r="LD10" s="231"/>
      <c r="LE10" s="231"/>
      <c r="LF10" s="231"/>
      <c r="LG10" s="231"/>
      <c r="LH10" s="231"/>
      <c r="LI10" s="231"/>
      <c r="LJ10" s="231"/>
      <c r="LK10" s="231"/>
      <c r="LL10" s="231"/>
      <c r="LM10" s="231"/>
      <c r="LN10" s="231"/>
      <c r="LO10" s="231"/>
      <c r="LP10" s="231"/>
      <c r="LQ10" s="231"/>
      <c r="LR10" s="231"/>
      <c r="LS10" s="231"/>
      <c r="LT10" s="231"/>
      <c r="LU10" s="231"/>
      <c r="LV10" s="231"/>
      <c r="LW10" s="231"/>
      <c r="LX10" s="231"/>
      <c r="LY10" s="231"/>
      <c r="LZ10" s="231"/>
      <c r="MA10" s="231"/>
      <c r="MB10" s="231"/>
      <c r="MC10" s="231"/>
      <c r="MD10" s="231"/>
      <c r="ME10" s="231"/>
      <c r="MF10" s="231"/>
      <c r="MG10" s="231"/>
      <c r="MH10" s="231"/>
      <c r="MI10" s="231"/>
      <c r="MJ10" s="231"/>
      <c r="MK10" s="231"/>
      <c r="ML10" s="231"/>
      <c r="MM10" s="231"/>
      <c r="MN10" s="231"/>
      <c r="MO10" s="231"/>
      <c r="MP10" s="231"/>
      <c r="MQ10" s="231"/>
      <c r="MR10" s="231"/>
      <c r="MS10" s="231"/>
      <c r="MT10" s="231"/>
      <c r="MU10" s="231"/>
      <c r="MV10" s="231"/>
      <c r="MW10" s="231"/>
      <c r="MX10" s="231"/>
      <c r="MY10" s="231"/>
      <c r="MZ10" s="231"/>
      <c r="NA10" s="231"/>
      <c r="NB10" s="231"/>
      <c r="NC10" s="231"/>
      <c r="ND10" s="231"/>
      <c r="NE10" s="231"/>
      <c r="NF10" s="231"/>
      <c r="NG10" s="231"/>
      <c r="NH10" s="231"/>
      <c r="NI10" s="231"/>
      <c r="NJ10" s="231"/>
      <c r="NK10" s="231"/>
      <c r="NL10" s="231"/>
      <c r="NM10" s="231"/>
      <c r="NN10" s="231"/>
      <c r="NO10" s="231"/>
      <c r="NP10" s="231"/>
      <c r="NQ10" s="231"/>
      <c r="NR10" s="231"/>
      <c r="NS10" s="231"/>
      <c r="NT10" s="231"/>
      <c r="NU10" s="231"/>
      <c r="NV10" s="231"/>
      <c r="NW10" s="231"/>
      <c r="NX10" s="231"/>
      <c r="NY10" s="231"/>
      <c r="NZ10" s="231"/>
      <c r="OA10" s="231"/>
      <c r="OB10" s="231"/>
      <c r="OC10" s="231"/>
      <c r="OD10" s="231"/>
      <c r="OE10" s="231"/>
      <c r="OF10" s="231"/>
      <c r="OG10" s="231"/>
      <c r="OH10" s="231"/>
      <c r="OI10" s="231"/>
      <c r="OJ10" s="231"/>
      <c r="OK10" s="231"/>
      <c r="OL10" s="231"/>
      <c r="OM10" s="231"/>
      <c r="ON10" s="231"/>
      <c r="OO10" s="231"/>
      <c r="OP10" s="231"/>
      <c r="OQ10" s="231"/>
      <c r="OR10" s="231"/>
      <c r="OS10" s="231"/>
      <c r="OT10" s="231"/>
      <c r="OU10" s="231"/>
      <c r="OV10" s="231"/>
      <c r="OW10" s="231"/>
      <c r="OX10" s="231"/>
      <c r="OY10" s="231"/>
      <c r="OZ10" s="231"/>
      <c r="PA10" s="231"/>
      <c r="PB10" s="231"/>
      <c r="PC10" s="231"/>
      <c r="PD10" s="231"/>
      <c r="PE10" s="231"/>
      <c r="PF10" s="231"/>
      <c r="PG10" s="231"/>
      <c r="PH10" s="231"/>
      <c r="PI10" s="231"/>
      <c r="PJ10" s="231"/>
      <c r="PK10" s="231"/>
      <c r="PL10" s="231"/>
      <c r="PM10" s="231"/>
      <c r="PN10" s="231"/>
      <c r="PO10" s="231"/>
      <c r="PP10" s="231"/>
      <c r="PQ10" s="231"/>
      <c r="PR10" s="231"/>
      <c r="PS10" s="231"/>
      <c r="PT10" s="231"/>
      <c r="PU10" s="231"/>
      <c r="PV10" s="231"/>
      <c r="PW10" s="231"/>
      <c r="PX10" s="231"/>
      <c r="PY10" s="231"/>
      <c r="PZ10" s="231"/>
      <c r="QA10" s="231"/>
      <c r="QB10" s="231"/>
      <c r="QC10" s="231"/>
      <c r="QD10" s="231"/>
      <c r="QE10" s="231"/>
      <c r="QF10" s="231"/>
      <c r="QG10" s="231"/>
      <c r="QH10" s="231"/>
      <c r="QI10" s="231"/>
      <c r="QJ10" s="231"/>
      <c r="QK10" s="233"/>
      <c r="QL10" s="233"/>
      <c r="QM10" s="233"/>
      <c r="QN10" s="233"/>
      <c r="QO10" s="233"/>
      <c r="QP10" s="233"/>
      <c r="QQ10" s="233"/>
      <c r="QR10" s="233"/>
      <c r="QS10" s="233"/>
      <c r="QT10" s="231"/>
      <c r="QU10" s="231"/>
      <c r="QV10" s="231"/>
      <c r="QW10" s="231"/>
      <c r="QX10" s="231"/>
      <c r="QY10" s="231"/>
      <c r="QZ10" s="231"/>
      <c r="RA10" s="231"/>
      <c r="RB10" s="231"/>
      <c r="RC10" s="231"/>
      <c r="RD10" s="231"/>
      <c r="RE10" s="231"/>
      <c r="RF10" s="231"/>
      <c r="RG10" s="231"/>
      <c r="RH10" s="231"/>
      <c r="RI10" s="231"/>
      <c r="RJ10" s="231"/>
      <c r="RK10" s="231"/>
      <c r="RL10" s="231"/>
      <c r="RM10" s="231"/>
      <c r="RN10" s="231"/>
      <c r="RO10" s="231"/>
      <c r="RP10" s="231"/>
      <c r="RQ10" s="231"/>
      <c r="RR10" s="231"/>
      <c r="RS10" s="231"/>
      <c r="RT10" s="231"/>
      <c r="RU10" s="231"/>
      <c r="RV10" s="231"/>
      <c r="RW10" s="231"/>
      <c r="RX10" s="231"/>
      <c r="RY10" s="231"/>
      <c r="RZ10" s="231"/>
      <c r="SA10" s="231"/>
      <c r="SB10" s="231"/>
      <c r="SC10" s="231"/>
      <c r="SD10" s="231"/>
      <c r="SE10" s="231"/>
      <c r="SF10" s="231"/>
      <c r="SG10" s="231"/>
      <c r="SH10" s="231"/>
      <c r="SI10" s="231"/>
      <c r="SJ10" s="231"/>
      <c r="SK10" s="231"/>
      <c r="SL10" s="231"/>
      <c r="SM10" s="231"/>
      <c r="SN10" s="231"/>
      <c r="SO10" s="231"/>
      <c r="SP10" s="231"/>
      <c r="SQ10" s="231"/>
      <c r="SR10" s="231"/>
      <c r="SS10" s="231"/>
      <c r="ST10" s="231"/>
      <c r="SU10" s="231"/>
      <c r="SV10" s="231"/>
      <c r="SW10" s="233"/>
      <c r="SX10" s="233"/>
      <c r="SY10" s="233"/>
      <c r="SZ10" s="233"/>
      <c r="TA10" s="233"/>
      <c r="TB10" s="233"/>
      <c r="TC10" s="233"/>
      <c r="TD10" s="231"/>
      <c r="TE10" s="231"/>
      <c r="TF10" s="231"/>
      <c r="TG10" s="231"/>
      <c r="TH10" s="231"/>
      <c r="TI10" s="231"/>
      <c r="TJ10" s="231"/>
      <c r="TK10" s="231"/>
      <c r="TL10" s="231"/>
      <c r="TM10" s="231"/>
      <c r="TN10" s="231"/>
      <c r="TO10" s="231"/>
      <c r="TP10" s="231"/>
      <c r="TQ10" s="231"/>
      <c r="TR10" s="231"/>
      <c r="TS10" s="231"/>
      <c r="TT10" s="231"/>
      <c r="TU10" s="231"/>
      <c r="TV10" s="231"/>
      <c r="TW10" s="231"/>
      <c r="TX10" s="231"/>
      <c r="TY10" s="231"/>
      <c r="TZ10" s="231"/>
      <c r="UA10" s="231"/>
      <c r="UB10" s="231"/>
      <c r="UC10" s="231"/>
      <c r="UD10" s="231"/>
      <c r="UE10" s="231"/>
      <c r="UF10" s="231"/>
      <c r="UG10" s="231"/>
      <c r="UH10" s="231"/>
      <c r="UI10" s="231"/>
      <c r="UJ10" s="231"/>
      <c r="UK10" s="231"/>
      <c r="UL10" s="231"/>
      <c r="UM10" s="231"/>
      <c r="UN10" s="231"/>
      <c r="UO10" s="231"/>
      <c r="UP10" s="231"/>
      <c r="UQ10" s="231"/>
      <c r="UR10" s="231"/>
      <c r="US10" s="231"/>
      <c r="UT10" s="231"/>
      <c r="UU10" s="231"/>
      <c r="UV10" s="231"/>
      <c r="UW10" s="231"/>
      <c r="UX10" s="231"/>
      <c r="UY10" s="231"/>
      <c r="UZ10" s="231"/>
      <c r="VA10" s="231"/>
      <c r="VB10" s="231"/>
      <c r="VC10" s="231"/>
      <c r="VD10" s="231"/>
      <c r="VE10" s="231"/>
      <c r="VF10" s="231"/>
      <c r="VG10" s="231"/>
      <c r="VH10" s="231"/>
      <c r="VI10" s="231"/>
      <c r="VJ10" s="231"/>
      <c r="VK10" s="231"/>
      <c r="VL10" s="231"/>
      <c r="VM10" s="231"/>
      <c r="VN10" s="231"/>
      <c r="VO10" s="231"/>
      <c r="VP10" s="231"/>
      <c r="VQ10" s="231"/>
      <c r="VR10" s="231"/>
      <c r="VS10" s="231"/>
      <c r="VT10" s="231"/>
      <c r="VU10" s="231"/>
      <c r="VV10" s="231"/>
      <c r="VW10" s="231"/>
      <c r="VX10" s="231"/>
      <c r="VY10" s="235"/>
      <c r="VZ10" s="235"/>
      <c r="WA10" s="235"/>
      <c r="WB10" s="235"/>
      <c r="WC10" s="235"/>
      <c r="WD10" s="234"/>
      <c r="WE10" s="234"/>
      <c r="WF10" s="234"/>
      <c r="WG10" s="234"/>
    </row>
    <row r="11" spans="1:716" ht="20.100000000000001" customHeight="1">
      <c r="A11" s="133">
        <v>4</v>
      </c>
      <c r="B11" s="413" t="str">
        <f>IF('1'!$A$1=1,D11,F11)</f>
        <v>Німеччина</v>
      </c>
      <c r="C11" s="242"/>
      <c r="D11" s="392" t="s">
        <v>176</v>
      </c>
      <c r="E11" s="379"/>
      <c r="F11" s="379" t="s">
        <v>47</v>
      </c>
      <c r="G11" s="237">
        <v>4428.9083014020289</v>
      </c>
      <c r="H11" s="136">
        <v>3617.0790778518731</v>
      </c>
      <c r="I11" s="136">
        <v>4398.34591715435</v>
      </c>
      <c r="J11" s="136">
        <v>5070.0791653977503</v>
      </c>
      <c r="K11" s="136">
        <v>5197.8174104805094</v>
      </c>
      <c r="L11" s="136">
        <v>5215.1819141845799</v>
      </c>
      <c r="M11" s="136">
        <v>5426.27801683704</v>
      </c>
      <c r="N11" s="136">
        <v>5961.2929306987007</v>
      </c>
      <c r="O11" s="136">
        <v>5295.9308732521604</v>
      </c>
      <c r="P11" s="136">
        <v>5373.9931763451505</v>
      </c>
      <c r="Q11" s="136">
        <v>9382.5728149789211</v>
      </c>
      <c r="R11" s="136">
        <v>8887.9404101251203</v>
      </c>
      <c r="S11" s="136">
        <v>7881.3560437481701</v>
      </c>
      <c r="T11" s="136">
        <v>6784.4543378508188</v>
      </c>
      <c r="U11" s="136">
        <v>11880.01160798037</v>
      </c>
      <c r="V11" s="238">
        <v>15194.20486104922</v>
      </c>
      <c r="W11" s="136">
        <v>10674.041477847661</v>
      </c>
      <c r="X11" s="136">
        <v>9257.9739638795309</v>
      </c>
      <c r="Y11" s="136">
        <v>14443.607590872918</v>
      </c>
      <c r="Z11" s="136">
        <v>11130.091325823141</v>
      </c>
      <c r="AA11" s="136">
        <v>7511.2607038236401</v>
      </c>
      <c r="AB11" s="136">
        <v>6356.0414439366896</v>
      </c>
      <c r="AC11" s="136">
        <v>14475.70923118573</v>
      </c>
      <c r="AD11" s="136">
        <v>12375.66559889909</v>
      </c>
      <c r="AE11" s="136">
        <v>12635.80897742448</v>
      </c>
      <c r="AF11" s="136">
        <v>11687.92684367021</v>
      </c>
      <c r="AG11" s="136">
        <v>19000.516948557932</v>
      </c>
      <c r="AH11" s="136">
        <v>18483.275841927789</v>
      </c>
      <c r="AI11" s="136">
        <v>10985.28833058935</v>
      </c>
      <c r="AJ11" s="136">
        <v>12249.62671118959</v>
      </c>
      <c r="AK11" s="136">
        <v>17027.70212178395</v>
      </c>
      <c r="AL11" s="136">
        <v>18227.96345997059</v>
      </c>
      <c r="AM11" s="136">
        <v>15408.255751676181</v>
      </c>
      <c r="AN11" s="136">
        <v>14834.15914614649</v>
      </c>
      <c r="AO11" s="136">
        <v>18264.262810122709</v>
      </c>
      <c r="AP11" s="136">
        <v>19040.432316265338</v>
      </c>
      <c r="AQ11" s="136">
        <v>20348.887948557072</v>
      </c>
      <c r="AR11" s="136">
        <v>19213.481567783158</v>
      </c>
      <c r="AS11" s="136">
        <v>29881.025675658209</v>
      </c>
      <c r="AT11" s="136">
        <v>21939.136504318667</v>
      </c>
      <c r="AU11" s="136">
        <f t="shared" si="9"/>
        <v>67547.11002421072</v>
      </c>
      <c r="AV11" s="136">
        <f t="shared" si="10"/>
        <v>91382.531696317106</v>
      </c>
      <c r="AW11" s="136"/>
      <c r="AX11" s="136">
        <f>G11+H11+I11+J11</f>
        <v>17514.412461806001</v>
      </c>
      <c r="AY11" s="136">
        <f>K11+L11+M11+N11</f>
        <v>21800.570272200828</v>
      </c>
      <c r="AZ11" s="136">
        <f>O11+P11+Q11+R11</f>
        <v>28940.437274701351</v>
      </c>
      <c r="BA11" s="136">
        <f>S11+T11+U11+V11</f>
        <v>41740.026850628579</v>
      </c>
      <c r="BB11" s="136">
        <f>W11+X11+Y11+Z11</f>
        <v>45505.714358423254</v>
      </c>
      <c r="BC11" s="136">
        <f>AA11+AB11+AC11+AD11</f>
        <v>40718.676977845149</v>
      </c>
      <c r="BD11" s="136">
        <f>AE11+AF11+AG11+AH11</f>
        <v>61807.528611580412</v>
      </c>
      <c r="BE11" s="136">
        <f>AI11+AJ11+AK11+AL11</f>
        <v>58490.580623533482</v>
      </c>
      <c r="BF11" s="136">
        <f>AM11+AN11+AO11+AP11</f>
        <v>67547.11002421072</v>
      </c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29"/>
      <c r="CH11" s="229"/>
      <c r="CI11" s="229"/>
      <c r="CJ11" s="229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30"/>
      <c r="DB11" s="230"/>
      <c r="DC11" s="230"/>
      <c r="DD11" s="230"/>
      <c r="DE11" s="230"/>
      <c r="DF11" s="230"/>
      <c r="DG11" s="230"/>
      <c r="DH11" s="230"/>
      <c r="DI11" s="230"/>
      <c r="DJ11" s="230"/>
      <c r="DK11" s="230"/>
      <c r="DL11" s="230"/>
      <c r="DM11" s="230"/>
      <c r="DN11" s="230"/>
      <c r="DO11" s="230"/>
      <c r="DP11" s="230"/>
      <c r="DQ11" s="230"/>
      <c r="DR11" s="230"/>
      <c r="DS11" s="230"/>
      <c r="DT11" s="230"/>
      <c r="DU11" s="230"/>
      <c r="DV11" s="230"/>
      <c r="DW11" s="230"/>
      <c r="DX11" s="230"/>
      <c r="DY11" s="230"/>
      <c r="DZ11" s="230"/>
      <c r="EA11" s="230"/>
      <c r="EB11" s="230"/>
      <c r="EC11" s="230"/>
      <c r="ED11" s="230"/>
      <c r="EE11" s="230"/>
      <c r="EF11" s="230"/>
      <c r="EG11" s="230"/>
      <c r="EH11" s="230"/>
      <c r="EI11" s="230"/>
      <c r="EJ11" s="230"/>
      <c r="EK11" s="231"/>
      <c r="EL11" s="231"/>
      <c r="EM11" s="231"/>
      <c r="EN11" s="231"/>
      <c r="EO11" s="231"/>
      <c r="EP11" s="231"/>
      <c r="EQ11" s="231"/>
      <c r="ER11" s="231"/>
      <c r="ES11" s="231"/>
      <c r="ET11" s="231"/>
      <c r="EU11" s="231"/>
      <c r="EV11" s="231"/>
      <c r="EW11" s="231"/>
      <c r="EX11" s="231"/>
      <c r="EY11" s="231"/>
      <c r="EZ11" s="231"/>
      <c r="FA11" s="231"/>
      <c r="FB11" s="231"/>
      <c r="FC11" s="231"/>
      <c r="FD11" s="231"/>
      <c r="FE11" s="231"/>
      <c r="FF11" s="231"/>
      <c r="FG11" s="231"/>
      <c r="FH11" s="231"/>
      <c r="FI11" s="231"/>
      <c r="FJ11" s="231"/>
      <c r="FK11" s="231"/>
      <c r="FL11" s="231"/>
      <c r="FM11" s="231"/>
      <c r="FN11" s="231"/>
      <c r="FO11" s="231"/>
      <c r="FP11" s="231"/>
      <c r="FQ11" s="231"/>
      <c r="FR11" s="231"/>
      <c r="FS11" s="231"/>
      <c r="FT11" s="231"/>
      <c r="FU11" s="231"/>
      <c r="FV11" s="231"/>
      <c r="FW11" s="231"/>
      <c r="FX11" s="231"/>
      <c r="FY11" s="231"/>
      <c r="FZ11" s="231"/>
      <c r="GA11" s="231"/>
      <c r="GB11" s="231"/>
      <c r="GC11" s="231"/>
      <c r="GD11" s="231"/>
      <c r="GE11" s="231"/>
      <c r="GF11" s="231"/>
      <c r="GG11" s="231"/>
      <c r="GH11" s="231"/>
      <c r="GI11" s="231"/>
      <c r="GJ11" s="231"/>
      <c r="GK11" s="231"/>
      <c r="GL11" s="231"/>
      <c r="GM11" s="231"/>
      <c r="GN11" s="231"/>
      <c r="GO11" s="231"/>
      <c r="GP11" s="231"/>
      <c r="GQ11" s="231"/>
      <c r="GR11" s="231"/>
      <c r="GS11" s="231"/>
      <c r="GT11" s="231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3"/>
      <c r="HQ11" s="233"/>
      <c r="HR11" s="233"/>
      <c r="HS11" s="233"/>
      <c r="HT11" s="234"/>
      <c r="HU11" s="234"/>
      <c r="HV11" s="234"/>
      <c r="HW11" s="234"/>
      <c r="HX11" s="234"/>
      <c r="HY11" s="234"/>
      <c r="HZ11" s="234"/>
      <c r="IA11" s="234"/>
      <c r="IB11" s="231"/>
      <c r="IC11" s="231"/>
      <c r="ID11" s="231"/>
      <c r="IE11" s="231"/>
      <c r="IF11" s="231"/>
      <c r="IG11" s="231"/>
      <c r="IH11" s="231"/>
      <c r="II11" s="231"/>
      <c r="IJ11" s="231"/>
      <c r="IK11" s="231"/>
      <c r="IL11" s="231"/>
      <c r="IM11" s="231"/>
      <c r="IN11" s="231"/>
      <c r="IO11" s="233"/>
      <c r="IP11" s="233"/>
      <c r="IQ11" s="234"/>
      <c r="IR11" s="234"/>
      <c r="IS11" s="234"/>
      <c r="IT11" s="234"/>
      <c r="IU11" s="234"/>
      <c r="IV11" s="234"/>
      <c r="IW11" s="234"/>
      <c r="IX11" s="231"/>
      <c r="IY11" s="233"/>
      <c r="IZ11" s="233"/>
      <c r="JA11" s="233"/>
      <c r="JB11" s="233"/>
      <c r="JC11" s="233"/>
      <c r="JD11" s="231"/>
      <c r="JE11" s="231"/>
      <c r="JF11" s="231"/>
      <c r="JG11" s="231"/>
      <c r="JH11" s="231"/>
      <c r="JI11" s="231"/>
      <c r="JJ11" s="231"/>
      <c r="JK11" s="231"/>
      <c r="JL11" s="231"/>
      <c r="JM11" s="231"/>
      <c r="JN11" s="231"/>
      <c r="JO11" s="231"/>
      <c r="JP11" s="231"/>
      <c r="JQ11" s="231"/>
      <c r="JR11" s="231"/>
      <c r="JS11" s="231"/>
      <c r="JT11" s="231"/>
      <c r="JU11" s="231"/>
      <c r="JV11" s="231"/>
      <c r="JW11" s="231"/>
      <c r="JX11" s="231"/>
      <c r="JY11" s="231"/>
      <c r="JZ11" s="231"/>
      <c r="KA11" s="231"/>
      <c r="KB11" s="231"/>
      <c r="KC11" s="231"/>
      <c r="KD11" s="231"/>
      <c r="KE11" s="231"/>
      <c r="KF11" s="231"/>
      <c r="KG11" s="231"/>
      <c r="KH11" s="231"/>
      <c r="KI11" s="231"/>
      <c r="KJ11" s="231"/>
      <c r="KK11" s="231"/>
      <c r="KL11" s="231"/>
      <c r="KM11" s="231"/>
      <c r="KN11" s="231"/>
      <c r="KO11" s="231"/>
      <c r="KP11" s="231"/>
      <c r="KQ11" s="231"/>
      <c r="KR11" s="231"/>
      <c r="KS11" s="231"/>
      <c r="KT11" s="231"/>
      <c r="KU11" s="231"/>
      <c r="KV11" s="231"/>
      <c r="KW11" s="231"/>
      <c r="KX11" s="231"/>
      <c r="KY11" s="231"/>
      <c r="KZ11" s="231"/>
      <c r="LA11" s="231"/>
      <c r="LB11" s="231"/>
      <c r="LC11" s="231"/>
      <c r="LD11" s="231"/>
      <c r="LE11" s="231"/>
      <c r="LF11" s="231"/>
      <c r="LG11" s="231"/>
      <c r="LH11" s="231"/>
      <c r="LI11" s="231"/>
      <c r="LJ11" s="231"/>
      <c r="LK11" s="231"/>
      <c r="LL11" s="231"/>
      <c r="LM11" s="231"/>
      <c r="LN11" s="231"/>
      <c r="LO11" s="231"/>
      <c r="LP11" s="231"/>
      <c r="LQ11" s="231"/>
      <c r="LR11" s="231"/>
      <c r="LS11" s="231"/>
      <c r="LT11" s="231"/>
      <c r="LU11" s="231"/>
      <c r="LV11" s="231"/>
      <c r="LW11" s="231"/>
      <c r="LX11" s="231"/>
      <c r="LY11" s="231"/>
      <c r="LZ11" s="231"/>
      <c r="MA11" s="231"/>
      <c r="MB11" s="231"/>
      <c r="MC11" s="231"/>
      <c r="MD11" s="231"/>
      <c r="ME11" s="231"/>
      <c r="MF11" s="231"/>
      <c r="MG11" s="231"/>
      <c r="MH11" s="231"/>
      <c r="MI11" s="231"/>
      <c r="MJ11" s="231"/>
      <c r="MK11" s="231"/>
      <c r="ML11" s="231"/>
      <c r="MM11" s="231"/>
      <c r="MN11" s="231"/>
      <c r="MO11" s="231"/>
      <c r="MP11" s="231"/>
      <c r="MQ11" s="231"/>
      <c r="MR11" s="231"/>
      <c r="MS11" s="231"/>
      <c r="MT11" s="231"/>
      <c r="MU11" s="231"/>
      <c r="MV11" s="231"/>
      <c r="MW11" s="231"/>
      <c r="MX11" s="231"/>
      <c r="MY11" s="231"/>
      <c r="MZ11" s="231"/>
      <c r="NA11" s="231"/>
      <c r="NB11" s="231"/>
      <c r="NC11" s="231"/>
      <c r="ND11" s="231"/>
      <c r="NE11" s="231"/>
      <c r="NF11" s="231"/>
      <c r="NG11" s="231"/>
      <c r="NH11" s="231"/>
      <c r="NI11" s="231"/>
      <c r="NJ11" s="231"/>
      <c r="NK11" s="231"/>
      <c r="NL11" s="231"/>
      <c r="NM11" s="231"/>
      <c r="NN11" s="231"/>
      <c r="NO11" s="231"/>
      <c r="NP11" s="231"/>
      <c r="NQ11" s="231"/>
      <c r="NR11" s="231"/>
      <c r="NS11" s="231"/>
      <c r="NT11" s="231"/>
      <c r="NU11" s="231"/>
      <c r="NV11" s="231"/>
      <c r="NW11" s="231"/>
      <c r="NX11" s="231"/>
      <c r="NY11" s="231"/>
      <c r="NZ11" s="231"/>
      <c r="OA11" s="231"/>
      <c r="OB11" s="231"/>
      <c r="OC11" s="231"/>
      <c r="OD11" s="231"/>
      <c r="OE11" s="231"/>
      <c r="OF11" s="231"/>
      <c r="OG11" s="231"/>
      <c r="OH11" s="231"/>
      <c r="OI11" s="231"/>
      <c r="OJ11" s="231"/>
      <c r="OK11" s="231"/>
      <c r="OL11" s="231"/>
      <c r="OM11" s="231"/>
      <c r="ON11" s="231"/>
      <c r="OO11" s="231"/>
      <c r="OP11" s="231"/>
      <c r="OQ11" s="231"/>
      <c r="OR11" s="231"/>
      <c r="OS11" s="231"/>
      <c r="OT11" s="231"/>
      <c r="OU11" s="231"/>
      <c r="OV11" s="231"/>
      <c r="OW11" s="231"/>
      <c r="OX11" s="231"/>
      <c r="OY11" s="231"/>
      <c r="OZ11" s="231"/>
      <c r="PA11" s="231"/>
      <c r="PB11" s="231"/>
      <c r="PC11" s="231"/>
      <c r="PD11" s="231"/>
      <c r="PE11" s="231"/>
      <c r="PF11" s="231"/>
      <c r="PG11" s="231"/>
      <c r="PH11" s="231"/>
      <c r="PI11" s="231"/>
      <c r="PJ11" s="231"/>
      <c r="PK11" s="231"/>
      <c r="PL11" s="231"/>
      <c r="PM11" s="231"/>
      <c r="PN11" s="231"/>
      <c r="PO11" s="231"/>
      <c r="PP11" s="231"/>
      <c r="PQ11" s="231"/>
      <c r="PR11" s="231"/>
      <c r="PS11" s="231"/>
      <c r="PT11" s="231"/>
      <c r="PU11" s="231"/>
      <c r="PV11" s="231"/>
      <c r="PW11" s="231"/>
      <c r="PX11" s="231"/>
      <c r="PY11" s="231"/>
      <c r="PZ11" s="231"/>
      <c r="QA11" s="231"/>
      <c r="QB11" s="231"/>
      <c r="QC11" s="231"/>
      <c r="QD11" s="231"/>
      <c r="QE11" s="231"/>
      <c r="QF11" s="231"/>
      <c r="QG11" s="231"/>
      <c r="QH11" s="231"/>
      <c r="QI11" s="231"/>
      <c r="QJ11" s="231"/>
      <c r="QK11" s="233"/>
      <c r="QL11" s="233"/>
      <c r="QM11" s="233"/>
      <c r="QN11" s="233"/>
      <c r="QO11" s="233"/>
      <c r="QP11" s="233"/>
      <c r="QQ11" s="233"/>
      <c r="QR11" s="233"/>
      <c r="QS11" s="233"/>
      <c r="QT11" s="231"/>
      <c r="QU11" s="231"/>
      <c r="QV11" s="231"/>
      <c r="QW11" s="231"/>
      <c r="QX11" s="231"/>
      <c r="QY11" s="231"/>
      <c r="QZ11" s="231"/>
      <c r="RA11" s="231"/>
      <c r="RB11" s="231"/>
      <c r="RC11" s="231"/>
      <c r="RD11" s="231"/>
      <c r="RE11" s="231"/>
      <c r="RF11" s="231"/>
      <c r="RG11" s="231"/>
      <c r="RH11" s="231"/>
      <c r="RI11" s="231"/>
      <c r="RJ11" s="231"/>
      <c r="RK11" s="231"/>
      <c r="RL11" s="231"/>
      <c r="RM11" s="231"/>
      <c r="RN11" s="231"/>
      <c r="RO11" s="231"/>
      <c r="RP11" s="231"/>
      <c r="RQ11" s="231"/>
      <c r="RR11" s="231"/>
      <c r="RS11" s="231"/>
      <c r="RT11" s="231"/>
      <c r="RU11" s="231"/>
      <c r="RV11" s="231"/>
      <c r="RW11" s="231"/>
      <c r="RX11" s="231"/>
      <c r="RY11" s="231"/>
      <c r="RZ11" s="231"/>
      <c r="SA11" s="231"/>
      <c r="SB11" s="231"/>
      <c r="SC11" s="231"/>
      <c r="SD11" s="231"/>
      <c r="SE11" s="231"/>
      <c r="SF11" s="231"/>
      <c r="SG11" s="231"/>
      <c r="SH11" s="231"/>
      <c r="SI11" s="231"/>
      <c r="SJ11" s="231"/>
      <c r="SK11" s="231"/>
      <c r="SL11" s="231"/>
      <c r="SM11" s="231"/>
      <c r="SN11" s="231"/>
      <c r="SO11" s="231"/>
      <c r="SP11" s="231"/>
      <c r="SQ11" s="231"/>
      <c r="SR11" s="231"/>
      <c r="SS11" s="231"/>
      <c r="ST11" s="231"/>
      <c r="SU11" s="231"/>
      <c r="SV11" s="231"/>
      <c r="SW11" s="233"/>
      <c r="SX11" s="233"/>
      <c r="SY11" s="233"/>
      <c r="SZ11" s="233"/>
      <c r="TA11" s="233"/>
      <c r="TB11" s="233"/>
      <c r="TC11" s="233"/>
      <c r="TD11" s="231"/>
      <c r="TE11" s="231"/>
      <c r="TF11" s="231"/>
      <c r="TG11" s="231"/>
      <c r="TH11" s="231"/>
      <c r="TI11" s="231"/>
      <c r="TJ11" s="231"/>
      <c r="TK11" s="231"/>
      <c r="TL11" s="231"/>
      <c r="TM11" s="231"/>
      <c r="TN11" s="231"/>
      <c r="TO11" s="231"/>
      <c r="TP11" s="231"/>
      <c r="TQ11" s="231"/>
      <c r="TR11" s="231"/>
      <c r="TS11" s="231"/>
      <c r="TT11" s="231"/>
      <c r="TU11" s="231"/>
      <c r="TV11" s="231"/>
      <c r="TW11" s="231"/>
      <c r="TX11" s="231"/>
      <c r="TY11" s="231"/>
      <c r="TZ11" s="231"/>
      <c r="UA11" s="231"/>
      <c r="UB11" s="231"/>
      <c r="UC11" s="231"/>
      <c r="UD11" s="231"/>
      <c r="UE11" s="231"/>
      <c r="UF11" s="231"/>
      <c r="UG11" s="231"/>
      <c r="UH11" s="231"/>
      <c r="UI11" s="231"/>
      <c r="UJ11" s="231"/>
      <c r="UK11" s="231"/>
      <c r="UL11" s="231"/>
      <c r="UM11" s="231"/>
      <c r="UN11" s="231"/>
      <c r="UO11" s="231"/>
      <c r="UP11" s="231"/>
      <c r="UQ11" s="231"/>
      <c r="UR11" s="231"/>
      <c r="US11" s="231"/>
      <c r="UT11" s="231"/>
      <c r="UU11" s="231"/>
      <c r="UV11" s="231"/>
      <c r="UW11" s="231"/>
      <c r="UX11" s="231"/>
      <c r="UY11" s="231"/>
      <c r="UZ11" s="231"/>
      <c r="VA11" s="231"/>
      <c r="VB11" s="231"/>
      <c r="VC11" s="231"/>
      <c r="VD11" s="231"/>
      <c r="VE11" s="231"/>
      <c r="VF11" s="231"/>
      <c r="VG11" s="231"/>
      <c r="VH11" s="231"/>
      <c r="VI11" s="231"/>
      <c r="VJ11" s="231"/>
      <c r="VK11" s="231"/>
      <c r="VL11" s="231"/>
      <c r="VM11" s="231"/>
      <c r="VN11" s="231"/>
      <c r="VO11" s="231"/>
      <c r="VP11" s="231"/>
      <c r="VQ11" s="231"/>
      <c r="VR11" s="231"/>
      <c r="VS11" s="231"/>
      <c r="VT11" s="231"/>
      <c r="VU11" s="231"/>
      <c r="VV11" s="231"/>
      <c r="VW11" s="231"/>
      <c r="VX11" s="231"/>
      <c r="VY11" s="235"/>
      <c r="VZ11" s="235"/>
      <c r="WA11" s="235"/>
      <c r="WB11" s="235"/>
      <c r="WC11" s="235"/>
      <c r="WD11" s="234"/>
      <c r="WE11" s="234"/>
      <c r="WF11" s="234"/>
      <c r="WG11" s="234"/>
    </row>
    <row r="12" spans="1:716" ht="20.100000000000001" customHeight="1">
      <c r="A12" s="133">
        <v>5</v>
      </c>
      <c r="B12" s="413" t="str">
        <f>IF('1'!$A$1=1,D12,F12)</f>
        <v>Туреччина</v>
      </c>
      <c r="C12" s="242"/>
      <c r="D12" s="379" t="s">
        <v>163</v>
      </c>
      <c r="E12" s="379"/>
      <c r="F12" s="379" t="s">
        <v>44</v>
      </c>
      <c r="G12" s="237">
        <v>14940.542725620551</v>
      </c>
      <c r="H12" s="136">
        <v>16594.52877511131</v>
      </c>
      <c r="I12" s="136">
        <v>12791.005051635118</v>
      </c>
      <c r="J12" s="136">
        <v>15704.92834818142</v>
      </c>
      <c r="K12" s="136">
        <v>11260.511757257409</v>
      </c>
      <c r="L12" s="136">
        <v>14415.267918134869</v>
      </c>
      <c r="M12" s="136">
        <v>12606.220861758089</v>
      </c>
      <c r="N12" s="136">
        <v>13681.46836331677</v>
      </c>
      <c r="O12" s="136">
        <v>16700.07215905327</v>
      </c>
      <c r="P12" s="136">
        <v>16263.566949085791</v>
      </c>
      <c r="Q12" s="136">
        <v>13991.898310859759</v>
      </c>
      <c r="R12" s="136">
        <v>19290.90644719491</v>
      </c>
      <c r="S12" s="136">
        <v>19070.045202197471</v>
      </c>
      <c r="T12" s="136">
        <v>18416.599646073671</v>
      </c>
      <c r="U12" s="136">
        <v>12290.216243197559</v>
      </c>
      <c r="V12" s="238">
        <v>13526.191609960431</v>
      </c>
      <c r="W12" s="136">
        <v>17299.554095204963</v>
      </c>
      <c r="X12" s="136">
        <v>17847.239862099021</v>
      </c>
      <c r="Y12" s="136">
        <v>13409.20888688991</v>
      </c>
      <c r="Z12" s="136">
        <v>18159.61097017732</v>
      </c>
      <c r="AA12" s="136">
        <v>16424.585384235779</v>
      </c>
      <c r="AB12" s="136">
        <v>13338.716979539689</v>
      </c>
      <c r="AC12" s="136">
        <v>13004.180743650701</v>
      </c>
      <c r="AD12" s="136">
        <v>21463.615950100088</v>
      </c>
      <c r="AE12" s="136">
        <v>23836.473400161223</v>
      </c>
      <c r="AF12" s="136">
        <v>24438.169545581371</v>
      </c>
      <c r="AG12" s="136">
        <v>25006.191367728199</v>
      </c>
      <c r="AH12" s="136">
        <v>36054.763975166701</v>
      </c>
      <c r="AI12" s="136">
        <v>22644.50229275212</v>
      </c>
      <c r="AJ12" s="136">
        <v>13133.925072488089</v>
      </c>
      <c r="AK12" s="136">
        <v>32037.19780632613</v>
      </c>
      <c r="AL12" s="136">
        <v>27308.351682164721</v>
      </c>
      <c r="AM12" s="136">
        <v>31003.284856986262</v>
      </c>
      <c r="AN12" s="136">
        <v>27593.722430573631</v>
      </c>
      <c r="AO12" s="136">
        <v>11050.556142918169</v>
      </c>
      <c r="AP12" s="136">
        <v>16951.483807414821</v>
      </c>
      <c r="AQ12" s="136">
        <v>27431.073786534052</v>
      </c>
      <c r="AR12" s="136">
        <v>18420.14761275096</v>
      </c>
      <c r="AS12" s="136">
        <v>13324.675594520908</v>
      </c>
      <c r="AT12" s="136">
        <v>28562.345269693527</v>
      </c>
      <c r="AU12" s="136">
        <f t="shared" si="9"/>
        <v>86599.047237892897</v>
      </c>
      <c r="AV12" s="136">
        <f t="shared" si="10"/>
        <v>87738.242263499444</v>
      </c>
      <c r="AW12" s="136"/>
      <c r="AX12" s="136">
        <f t="shared" si="11"/>
        <v>60031.004900548403</v>
      </c>
      <c r="AY12" s="136">
        <f t="shared" si="12"/>
        <v>51963.468900467138</v>
      </c>
      <c r="AZ12" s="136">
        <f t="shared" si="13"/>
        <v>66246.443866193731</v>
      </c>
      <c r="BA12" s="136">
        <f t="shared" si="14"/>
        <v>63303.052701429129</v>
      </c>
      <c r="BB12" s="136">
        <f t="shared" si="15"/>
        <v>66715.613814371216</v>
      </c>
      <c r="BC12" s="136">
        <f t="shared" si="16"/>
        <v>64231.099057526255</v>
      </c>
      <c r="BD12" s="136">
        <f t="shared" si="17"/>
        <v>109335.5982886375</v>
      </c>
      <c r="BE12" s="136">
        <f t="shared" si="18"/>
        <v>95123.976853731059</v>
      </c>
      <c r="BF12" s="136">
        <f t="shared" si="19"/>
        <v>86599.047237892897</v>
      </c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CA12" s="229"/>
      <c r="CB12" s="229"/>
      <c r="CC12" s="229"/>
      <c r="CD12" s="229"/>
      <c r="CE12" s="229"/>
      <c r="CF12" s="229"/>
      <c r="CG12" s="229"/>
      <c r="CH12" s="229"/>
      <c r="CI12" s="229"/>
      <c r="CJ12" s="229"/>
      <c r="CK12" s="229"/>
      <c r="CL12" s="229"/>
      <c r="CM12" s="229"/>
      <c r="CN12" s="229"/>
      <c r="CO12" s="229"/>
      <c r="CP12" s="229"/>
      <c r="CQ12" s="229"/>
      <c r="CR12" s="229"/>
      <c r="CS12" s="229"/>
      <c r="CT12" s="229"/>
      <c r="CU12" s="229"/>
      <c r="CV12" s="229"/>
      <c r="CW12" s="229"/>
      <c r="CX12" s="229"/>
      <c r="CY12" s="229"/>
      <c r="CZ12" s="229"/>
      <c r="DA12" s="230"/>
      <c r="DB12" s="230"/>
      <c r="DC12" s="230"/>
      <c r="DD12" s="230"/>
      <c r="DE12" s="230"/>
      <c r="DF12" s="230"/>
      <c r="DG12" s="230"/>
      <c r="DH12" s="230"/>
      <c r="DI12" s="230"/>
      <c r="DJ12" s="230"/>
      <c r="DK12" s="230"/>
      <c r="DL12" s="230"/>
      <c r="DM12" s="230"/>
      <c r="DN12" s="230"/>
      <c r="DO12" s="230"/>
      <c r="DP12" s="230"/>
      <c r="DQ12" s="230"/>
      <c r="DR12" s="230"/>
      <c r="DS12" s="230"/>
      <c r="DT12" s="230"/>
      <c r="DU12" s="230"/>
      <c r="DV12" s="230"/>
      <c r="DW12" s="230"/>
      <c r="DX12" s="230"/>
      <c r="DY12" s="230"/>
      <c r="DZ12" s="230"/>
      <c r="EA12" s="230"/>
      <c r="EB12" s="230"/>
      <c r="EC12" s="230"/>
      <c r="ED12" s="230"/>
      <c r="EE12" s="230"/>
      <c r="EF12" s="230"/>
      <c r="EG12" s="230"/>
      <c r="EH12" s="230"/>
      <c r="EI12" s="230"/>
      <c r="EJ12" s="230"/>
      <c r="EK12" s="231"/>
      <c r="EL12" s="231"/>
      <c r="EM12" s="231"/>
      <c r="EN12" s="197"/>
      <c r="EO12" s="197"/>
      <c r="EP12" s="197"/>
      <c r="EQ12" s="231"/>
      <c r="ER12" s="231"/>
      <c r="ES12" s="231"/>
      <c r="ET12" s="231"/>
      <c r="EU12" s="231"/>
      <c r="EV12" s="231"/>
      <c r="EW12" s="231"/>
      <c r="EX12" s="231"/>
      <c r="EY12" s="231"/>
      <c r="EZ12" s="231"/>
      <c r="FA12" s="231"/>
      <c r="FB12" s="231"/>
      <c r="FC12" s="231"/>
      <c r="FD12" s="231"/>
      <c r="FE12" s="231"/>
      <c r="FF12" s="231"/>
      <c r="FG12" s="231"/>
      <c r="FH12" s="231"/>
      <c r="FI12" s="231"/>
      <c r="FJ12" s="231"/>
      <c r="FK12" s="231"/>
      <c r="FL12" s="231"/>
      <c r="FM12" s="231"/>
      <c r="FN12" s="231"/>
      <c r="FO12" s="231"/>
      <c r="FP12" s="231"/>
      <c r="FQ12" s="231"/>
      <c r="FR12" s="231"/>
      <c r="FS12" s="231"/>
      <c r="FT12" s="231"/>
      <c r="FU12" s="231"/>
      <c r="FV12" s="231"/>
      <c r="FW12" s="231"/>
      <c r="FX12" s="231"/>
      <c r="FY12" s="231"/>
      <c r="FZ12" s="231"/>
      <c r="GA12" s="231"/>
      <c r="GB12" s="231"/>
      <c r="GC12" s="231"/>
      <c r="GD12" s="231"/>
      <c r="GE12" s="231"/>
      <c r="GF12" s="231"/>
      <c r="GG12" s="231"/>
      <c r="GH12" s="231"/>
      <c r="GI12" s="231"/>
      <c r="GJ12" s="231"/>
      <c r="GK12" s="231"/>
      <c r="GL12" s="231"/>
      <c r="GM12" s="231"/>
      <c r="GN12" s="231"/>
      <c r="GO12" s="231"/>
      <c r="GP12" s="231"/>
      <c r="GQ12" s="231"/>
      <c r="GR12" s="231"/>
      <c r="GS12" s="231"/>
      <c r="GT12" s="231"/>
      <c r="GU12" s="234"/>
      <c r="GV12" s="234"/>
      <c r="GW12" s="234"/>
      <c r="GX12" s="234"/>
      <c r="GY12" s="234"/>
      <c r="GZ12" s="234"/>
      <c r="HA12" s="234"/>
      <c r="HB12" s="234"/>
      <c r="HC12" s="234"/>
      <c r="HD12" s="234"/>
      <c r="HE12" s="234"/>
      <c r="HF12" s="234"/>
      <c r="HG12" s="234"/>
      <c r="HH12" s="234"/>
      <c r="HI12" s="234"/>
      <c r="HJ12" s="234"/>
      <c r="HK12" s="234"/>
      <c r="HL12" s="234"/>
      <c r="HM12" s="234"/>
      <c r="HN12" s="234"/>
      <c r="HO12" s="234"/>
      <c r="HP12" s="233"/>
      <c r="HQ12" s="233"/>
      <c r="HR12" s="233"/>
      <c r="HS12" s="233"/>
      <c r="HT12" s="234"/>
      <c r="HU12" s="234"/>
      <c r="HV12" s="234"/>
      <c r="HW12" s="234"/>
      <c r="HX12" s="234"/>
      <c r="HY12" s="234"/>
      <c r="HZ12" s="234"/>
      <c r="IA12" s="234"/>
      <c r="IB12" s="231"/>
      <c r="IC12" s="231"/>
      <c r="ID12" s="231"/>
      <c r="IE12" s="231"/>
      <c r="IF12" s="231"/>
      <c r="IG12" s="231"/>
      <c r="IH12" s="231"/>
      <c r="II12" s="231"/>
      <c r="IJ12" s="231"/>
      <c r="IK12" s="231"/>
      <c r="IL12" s="231"/>
      <c r="IM12" s="231"/>
      <c r="IN12" s="231"/>
      <c r="IO12" s="233"/>
      <c r="IP12" s="233"/>
      <c r="IQ12" s="234"/>
      <c r="IR12" s="234"/>
      <c r="IS12" s="234"/>
      <c r="IT12" s="234"/>
      <c r="IU12" s="234"/>
      <c r="IV12" s="234"/>
      <c r="IW12" s="234"/>
      <c r="IX12" s="231"/>
      <c r="IY12" s="233"/>
      <c r="IZ12" s="233"/>
      <c r="JA12" s="233"/>
      <c r="JB12" s="233"/>
      <c r="JC12" s="233"/>
      <c r="JD12" s="231"/>
      <c r="JE12" s="231"/>
      <c r="JF12" s="231"/>
      <c r="JG12" s="231"/>
      <c r="JH12" s="231"/>
      <c r="JI12" s="231"/>
      <c r="JJ12" s="231"/>
      <c r="JK12" s="231"/>
      <c r="JL12" s="231"/>
      <c r="JM12" s="231"/>
      <c r="JN12" s="231"/>
      <c r="JO12" s="231"/>
      <c r="JP12" s="231"/>
      <c r="JQ12" s="231"/>
      <c r="JR12" s="231"/>
      <c r="JS12" s="231"/>
      <c r="JT12" s="231"/>
      <c r="JU12" s="231"/>
      <c r="JV12" s="231"/>
      <c r="JW12" s="231"/>
      <c r="JX12" s="231"/>
      <c r="JY12" s="231"/>
      <c r="JZ12" s="231"/>
      <c r="KA12" s="231"/>
      <c r="KB12" s="231"/>
      <c r="KC12" s="231"/>
      <c r="KD12" s="231"/>
      <c r="KE12" s="231"/>
      <c r="KF12" s="231"/>
      <c r="KG12" s="231"/>
      <c r="KH12" s="231"/>
      <c r="KI12" s="231"/>
      <c r="KJ12" s="231"/>
      <c r="KK12" s="231"/>
      <c r="KL12" s="231"/>
      <c r="KM12" s="231"/>
      <c r="KN12" s="231"/>
      <c r="KO12" s="231"/>
      <c r="KP12" s="231"/>
      <c r="KQ12" s="231"/>
      <c r="KR12" s="231"/>
      <c r="KS12" s="231"/>
      <c r="KT12" s="231"/>
      <c r="KU12" s="231"/>
      <c r="KV12" s="231"/>
      <c r="KW12" s="231"/>
      <c r="KX12" s="231"/>
      <c r="KY12" s="231"/>
      <c r="KZ12" s="231"/>
      <c r="LA12" s="231"/>
      <c r="LB12" s="231"/>
      <c r="LC12" s="231"/>
      <c r="LD12" s="231"/>
      <c r="LE12" s="231"/>
      <c r="LF12" s="231"/>
      <c r="LG12" s="231"/>
      <c r="LH12" s="231"/>
      <c r="LI12" s="231"/>
      <c r="LJ12" s="231"/>
      <c r="LK12" s="231"/>
      <c r="LL12" s="231"/>
      <c r="LM12" s="231"/>
      <c r="LN12" s="231"/>
      <c r="LO12" s="231"/>
      <c r="LP12" s="231"/>
      <c r="LQ12" s="231"/>
      <c r="LR12" s="231"/>
      <c r="LS12" s="231"/>
      <c r="LT12" s="231"/>
      <c r="LU12" s="231"/>
      <c r="LV12" s="231"/>
      <c r="LW12" s="231"/>
      <c r="LX12" s="231"/>
      <c r="LY12" s="231"/>
      <c r="LZ12" s="231"/>
      <c r="MA12" s="231"/>
      <c r="MB12" s="231"/>
      <c r="MC12" s="231"/>
      <c r="MD12" s="231"/>
      <c r="ME12" s="231"/>
      <c r="MF12" s="231"/>
      <c r="MG12" s="231"/>
      <c r="MH12" s="231"/>
      <c r="MI12" s="231"/>
      <c r="MJ12" s="231"/>
      <c r="MK12" s="231"/>
      <c r="ML12" s="231"/>
      <c r="MM12" s="231"/>
      <c r="MN12" s="231"/>
      <c r="MO12" s="231"/>
      <c r="MP12" s="231"/>
      <c r="MQ12" s="231"/>
      <c r="MR12" s="231"/>
      <c r="MS12" s="231"/>
      <c r="MT12" s="231"/>
      <c r="MU12" s="231"/>
      <c r="MV12" s="231"/>
      <c r="MW12" s="231"/>
      <c r="MX12" s="231"/>
      <c r="MY12" s="231"/>
      <c r="MZ12" s="231"/>
      <c r="NA12" s="231"/>
      <c r="NB12" s="231"/>
      <c r="NC12" s="231"/>
      <c r="ND12" s="231"/>
      <c r="NE12" s="231"/>
      <c r="NF12" s="231"/>
      <c r="NG12" s="231"/>
      <c r="NH12" s="231"/>
      <c r="NI12" s="231"/>
      <c r="NJ12" s="231"/>
      <c r="NK12" s="231"/>
      <c r="NL12" s="231"/>
      <c r="NM12" s="231"/>
      <c r="NN12" s="231"/>
      <c r="NO12" s="231"/>
      <c r="NP12" s="231"/>
      <c r="NQ12" s="231"/>
      <c r="NR12" s="231"/>
      <c r="NS12" s="231"/>
      <c r="NT12" s="231"/>
      <c r="NU12" s="231"/>
      <c r="NV12" s="231"/>
      <c r="NW12" s="231"/>
      <c r="NX12" s="231"/>
      <c r="NY12" s="231"/>
      <c r="NZ12" s="231"/>
      <c r="OA12" s="231"/>
      <c r="OB12" s="231"/>
      <c r="OC12" s="231"/>
      <c r="OD12" s="231"/>
      <c r="OE12" s="231"/>
      <c r="OF12" s="231"/>
      <c r="OG12" s="231"/>
      <c r="OH12" s="231"/>
      <c r="OI12" s="231"/>
      <c r="OJ12" s="231"/>
      <c r="OK12" s="231"/>
      <c r="OL12" s="231"/>
      <c r="OM12" s="231"/>
      <c r="ON12" s="231"/>
      <c r="OO12" s="231"/>
      <c r="OP12" s="231"/>
      <c r="OQ12" s="231"/>
      <c r="OR12" s="231"/>
      <c r="OS12" s="231"/>
      <c r="OT12" s="231"/>
      <c r="OU12" s="231"/>
      <c r="OV12" s="231"/>
      <c r="OW12" s="231"/>
      <c r="OX12" s="231"/>
      <c r="OY12" s="231"/>
      <c r="OZ12" s="231"/>
      <c r="PA12" s="231"/>
      <c r="PB12" s="231"/>
      <c r="PC12" s="231"/>
      <c r="PD12" s="231"/>
      <c r="PE12" s="231"/>
      <c r="PF12" s="231"/>
      <c r="PG12" s="231"/>
      <c r="PH12" s="231"/>
      <c r="PI12" s="231"/>
      <c r="PJ12" s="231"/>
      <c r="PK12" s="231"/>
      <c r="PL12" s="231"/>
      <c r="PM12" s="231"/>
      <c r="PN12" s="231"/>
      <c r="PO12" s="231"/>
      <c r="PP12" s="231"/>
      <c r="PQ12" s="231"/>
      <c r="PR12" s="231"/>
      <c r="PS12" s="231"/>
      <c r="PT12" s="231"/>
      <c r="PU12" s="231"/>
      <c r="PV12" s="231"/>
      <c r="PW12" s="231"/>
      <c r="PX12" s="231"/>
      <c r="PY12" s="231"/>
      <c r="PZ12" s="231"/>
      <c r="QA12" s="231"/>
      <c r="QB12" s="231"/>
      <c r="QC12" s="231"/>
      <c r="QD12" s="231"/>
      <c r="QE12" s="231"/>
      <c r="QF12" s="231"/>
      <c r="QG12" s="231"/>
      <c r="QH12" s="231"/>
      <c r="QI12" s="231"/>
      <c r="QJ12" s="231"/>
      <c r="QK12" s="233"/>
      <c r="QL12" s="233"/>
      <c r="QM12" s="233"/>
      <c r="QN12" s="233"/>
      <c r="QO12" s="233"/>
      <c r="QP12" s="233"/>
      <c r="QQ12" s="233"/>
      <c r="QR12" s="233"/>
      <c r="QS12" s="233"/>
      <c r="QT12" s="231"/>
      <c r="QU12" s="231"/>
      <c r="QV12" s="231"/>
      <c r="QW12" s="231"/>
      <c r="QX12" s="231"/>
      <c r="QY12" s="231"/>
      <c r="QZ12" s="231"/>
      <c r="RA12" s="231"/>
      <c r="RB12" s="231"/>
      <c r="RC12" s="231"/>
      <c r="RD12" s="231"/>
      <c r="RE12" s="231"/>
      <c r="RF12" s="231"/>
      <c r="RG12" s="231"/>
      <c r="RH12" s="231"/>
      <c r="RI12" s="231"/>
      <c r="RJ12" s="231"/>
      <c r="RK12" s="231"/>
      <c r="RL12" s="231"/>
      <c r="RM12" s="231"/>
      <c r="RN12" s="231"/>
      <c r="RO12" s="231"/>
      <c r="RP12" s="231"/>
      <c r="RQ12" s="231"/>
      <c r="RR12" s="231"/>
      <c r="RS12" s="231"/>
      <c r="RT12" s="231"/>
      <c r="RU12" s="231"/>
      <c r="RV12" s="231"/>
      <c r="RW12" s="231"/>
      <c r="RX12" s="231"/>
      <c r="RY12" s="231"/>
      <c r="RZ12" s="231"/>
      <c r="SA12" s="231"/>
      <c r="SB12" s="231"/>
      <c r="SC12" s="231"/>
      <c r="SD12" s="231"/>
      <c r="SE12" s="231"/>
      <c r="SF12" s="231"/>
      <c r="SG12" s="231"/>
      <c r="SH12" s="231"/>
      <c r="SI12" s="231"/>
      <c r="SJ12" s="231"/>
      <c r="SK12" s="231"/>
      <c r="SL12" s="231"/>
      <c r="SM12" s="231"/>
      <c r="SN12" s="231"/>
      <c r="SO12" s="231"/>
      <c r="SP12" s="231"/>
      <c r="SQ12" s="231"/>
      <c r="SR12" s="231"/>
      <c r="SS12" s="231"/>
      <c r="ST12" s="231"/>
      <c r="SU12" s="231"/>
      <c r="SV12" s="231"/>
      <c r="SW12" s="233"/>
      <c r="SX12" s="233"/>
      <c r="SY12" s="233"/>
      <c r="SZ12" s="233"/>
      <c r="TA12" s="233"/>
      <c r="TB12" s="233"/>
      <c r="TC12" s="233"/>
      <c r="TD12" s="231"/>
      <c r="TE12" s="231"/>
      <c r="TF12" s="231"/>
      <c r="TG12" s="231"/>
      <c r="TH12" s="231"/>
      <c r="TI12" s="231"/>
      <c r="TJ12" s="231"/>
      <c r="TK12" s="231"/>
      <c r="TL12" s="231"/>
      <c r="TM12" s="231"/>
      <c r="TN12" s="231"/>
      <c r="TO12" s="231"/>
      <c r="TP12" s="231"/>
      <c r="TQ12" s="231"/>
      <c r="TR12" s="231"/>
      <c r="TS12" s="231"/>
      <c r="TT12" s="231"/>
      <c r="TU12" s="231"/>
      <c r="TV12" s="231"/>
      <c r="TW12" s="231"/>
      <c r="TX12" s="231"/>
      <c r="TY12" s="231"/>
      <c r="TZ12" s="231"/>
      <c r="UA12" s="231"/>
      <c r="UB12" s="231"/>
      <c r="UC12" s="231"/>
      <c r="UD12" s="231"/>
      <c r="UE12" s="231"/>
      <c r="UF12" s="231"/>
      <c r="UG12" s="231"/>
      <c r="UH12" s="231"/>
      <c r="UI12" s="231"/>
      <c r="UJ12" s="231"/>
      <c r="UK12" s="231"/>
      <c r="UL12" s="231"/>
      <c r="UM12" s="231"/>
      <c r="UN12" s="231"/>
      <c r="UO12" s="231"/>
      <c r="UP12" s="231"/>
      <c r="UQ12" s="231"/>
      <c r="UR12" s="231"/>
      <c r="US12" s="231"/>
      <c r="UT12" s="231"/>
      <c r="UU12" s="231"/>
      <c r="UV12" s="231"/>
      <c r="UW12" s="231"/>
      <c r="UX12" s="231"/>
      <c r="UY12" s="231"/>
      <c r="UZ12" s="231"/>
      <c r="VA12" s="231"/>
      <c r="VB12" s="231"/>
      <c r="VC12" s="231"/>
      <c r="VD12" s="231"/>
      <c r="VE12" s="231"/>
      <c r="VF12" s="231"/>
      <c r="VG12" s="231"/>
      <c r="VH12" s="231"/>
      <c r="VI12" s="231"/>
      <c r="VJ12" s="231"/>
      <c r="VK12" s="231"/>
      <c r="VL12" s="231"/>
      <c r="VM12" s="231"/>
      <c r="VN12" s="231"/>
      <c r="VO12" s="231"/>
      <c r="VP12" s="231"/>
      <c r="VQ12" s="231"/>
      <c r="VR12" s="231"/>
      <c r="VS12" s="231"/>
      <c r="VT12" s="231"/>
      <c r="VU12" s="231"/>
      <c r="VV12" s="231"/>
      <c r="VW12" s="231"/>
      <c r="VX12" s="231"/>
      <c r="VY12" s="235"/>
      <c r="VZ12" s="235"/>
      <c r="WA12" s="235"/>
      <c r="WB12" s="235"/>
      <c r="WC12" s="235"/>
      <c r="WD12" s="234"/>
      <c r="WE12" s="234"/>
      <c r="WF12" s="234"/>
      <c r="WG12" s="234"/>
      <c r="XX12" s="240"/>
      <c r="XY12" s="240"/>
      <c r="XZ12" s="240"/>
      <c r="YA12" s="240"/>
      <c r="YB12" s="240"/>
      <c r="YC12" s="240"/>
      <c r="YD12" s="240"/>
      <c r="YE12" s="240"/>
      <c r="YF12" s="240"/>
    </row>
    <row r="13" spans="1:716" ht="20.100000000000001" customHeight="1">
      <c r="A13" s="399">
        <v>6</v>
      </c>
      <c r="B13" s="413" t="str">
        <f>IF('1'!$A$1=1,D13,F13)</f>
        <v>Нідерланди</v>
      </c>
      <c r="C13" s="242"/>
      <c r="D13" s="379" t="s">
        <v>179</v>
      </c>
      <c r="E13" s="379"/>
      <c r="F13" s="389" t="s">
        <v>55</v>
      </c>
      <c r="G13" s="237">
        <v>4561.5452796857589</v>
      </c>
      <c r="H13" s="136">
        <v>3296.7988576945741</v>
      </c>
      <c r="I13" s="136">
        <v>2948.9867116737896</v>
      </c>
      <c r="J13" s="136">
        <v>5621.1754719575001</v>
      </c>
      <c r="K13" s="136">
        <v>6337.2841472048995</v>
      </c>
      <c r="L13" s="136">
        <v>5388.5027325403898</v>
      </c>
      <c r="M13" s="136">
        <v>4701.5347330296499</v>
      </c>
      <c r="N13" s="136">
        <v>5962.2359198431895</v>
      </c>
      <c r="O13" s="136">
        <v>7624.3270124165902</v>
      </c>
      <c r="P13" s="136">
        <v>11466.642373351169</v>
      </c>
      <c r="Q13" s="136">
        <v>9597.9470986336801</v>
      </c>
      <c r="R13" s="136">
        <v>12235.06641203001</v>
      </c>
      <c r="S13" s="136">
        <v>9460.8029923724207</v>
      </c>
      <c r="T13" s="136">
        <v>8833.1075451071811</v>
      </c>
      <c r="U13" s="136">
        <v>8671.0676786678996</v>
      </c>
      <c r="V13" s="238">
        <v>12201.105018865161</v>
      </c>
      <c r="W13" s="136">
        <v>12066.33369312246</v>
      </c>
      <c r="X13" s="136">
        <v>11199.558806434579</v>
      </c>
      <c r="Y13" s="136">
        <v>11466.926570886651</v>
      </c>
      <c r="Z13" s="136">
        <v>9636.5916831377999</v>
      </c>
      <c r="AA13" s="136">
        <v>11046.58546790497</v>
      </c>
      <c r="AB13" s="136">
        <v>10050.29023772923</v>
      </c>
      <c r="AC13" s="136">
        <v>7896.2164530190403</v>
      </c>
      <c r="AD13" s="136">
        <v>14591.486941847161</v>
      </c>
      <c r="AE13" s="136">
        <v>10333.452032032801</v>
      </c>
      <c r="AF13" s="136">
        <v>15372.652281203449</v>
      </c>
      <c r="AG13" s="136">
        <v>14402.238210220401</v>
      </c>
      <c r="AH13" s="136">
        <v>17450.13975821693</v>
      </c>
      <c r="AI13" s="136">
        <v>15421.443070938782</v>
      </c>
      <c r="AJ13" s="136">
        <v>8877.7920786026989</v>
      </c>
      <c r="AK13" s="136">
        <v>10461.889531969591</v>
      </c>
      <c r="AL13" s="136">
        <v>11092.937168665729</v>
      </c>
      <c r="AM13" s="136">
        <v>15775.726167343541</v>
      </c>
      <c r="AN13" s="136">
        <v>11419.813751638041</v>
      </c>
      <c r="AO13" s="136">
        <v>10852.75435263944</v>
      </c>
      <c r="AP13" s="136">
        <v>16085.33859066587</v>
      </c>
      <c r="AQ13" s="136">
        <v>16818.2872249375</v>
      </c>
      <c r="AR13" s="136">
        <v>19049.300328368299</v>
      </c>
      <c r="AS13" s="136">
        <v>17941.041325083341</v>
      </c>
      <c r="AT13" s="136">
        <v>25278.986450137141</v>
      </c>
      <c r="AU13" s="136">
        <f t="shared" si="9"/>
        <v>54133.63286228689</v>
      </c>
      <c r="AV13" s="136">
        <f t="shared" si="10"/>
        <v>79087.61532852627</v>
      </c>
      <c r="AW13" s="136"/>
      <c r="AX13" s="136">
        <f>G13+H13+I13+J13</f>
        <v>16428.50632101162</v>
      </c>
      <c r="AY13" s="136">
        <f>K13+L13+M13+N13</f>
        <v>22389.557532618128</v>
      </c>
      <c r="AZ13" s="136">
        <f>O13+P13+Q13+R13</f>
        <v>40923.982896431451</v>
      </c>
      <c r="BA13" s="136">
        <f>S13+T13+U13+V13</f>
        <v>39166.083235012658</v>
      </c>
      <c r="BB13" s="136">
        <f>W13+X13+Y13+Z13</f>
        <v>44369.410753581491</v>
      </c>
      <c r="BC13" s="136">
        <f>AA13+AB13+AC13+AD13</f>
        <v>43584.579100500399</v>
      </c>
      <c r="BD13" s="136">
        <f>AE13+AF13+AG13+AH13</f>
        <v>57558.482281673583</v>
      </c>
      <c r="BE13" s="136">
        <f>AI13+AJ13+AK13+AL13</f>
        <v>45854.061850176804</v>
      </c>
      <c r="BF13" s="136">
        <f>AM13+AN13+AO13+AP13</f>
        <v>54133.63286228689</v>
      </c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1"/>
      <c r="EL13" s="231"/>
      <c r="EM13" s="231"/>
      <c r="EN13" s="231"/>
      <c r="EO13" s="231"/>
      <c r="EP13" s="231"/>
      <c r="EQ13" s="231"/>
      <c r="ER13" s="231"/>
      <c r="ES13" s="231"/>
      <c r="ET13" s="231"/>
      <c r="EU13" s="231"/>
      <c r="EV13" s="231"/>
      <c r="EW13" s="231"/>
      <c r="EX13" s="231"/>
      <c r="EY13" s="231"/>
      <c r="EZ13" s="231"/>
      <c r="FA13" s="231"/>
      <c r="FB13" s="231"/>
      <c r="FC13" s="231"/>
      <c r="FD13" s="231"/>
      <c r="FE13" s="231"/>
      <c r="FF13" s="231"/>
      <c r="FG13" s="231"/>
      <c r="FH13" s="231"/>
      <c r="FI13" s="231"/>
      <c r="FJ13" s="231"/>
      <c r="FK13" s="231"/>
      <c r="FL13" s="231"/>
      <c r="FM13" s="231"/>
      <c r="FN13" s="231"/>
      <c r="FO13" s="231"/>
      <c r="FP13" s="231"/>
      <c r="FQ13" s="231"/>
      <c r="FR13" s="231"/>
      <c r="FS13" s="231"/>
      <c r="FT13" s="231"/>
      <c r="FU13" s="231"/>
      <c r="FV13" s="231"/>
      <c r="FW13" s="231"/>
      <c r="FX13" s="231"/>
      <c r="FY13" s="231"/>
      <c r="FZ13" s="231"/>
      <c r="GA13" s="231"/>
      <c r="GB13" s="231"/>
      <c r="GC13" s="231"/>
      <c r="GD13" s="231"/>
      <c r="GE13" s="231"/>
      <c r="GF13" s="231"/>
      <c r="GG13" s="231"/>
      <c r="GH13" s="231"/>
      <c r="GI13" s="231"/>
      <c r="GJ13" s="231"/>
      <c r="GK13" s="231"/>
      <c r="GL13" s="231"/>
      <c r="GM13" s="231"/>
      <c r="GN13" s="231"/>
      <c r="GO13" s="231"/>
      <c r="GP13" s="231"/>
      <c r="GQ13" s="231"/>
      <c r="GR13" s="231"/>
      <c r="GS13" s="231"/>
      <c r="GT13" s="231"/>
      <c r="GU13" s="234"/>
      <c r="GV13" s="234"/>
      <c r="GW13" s="234"/>
      <c r="GX13" s="234"/>
      <c r="GY13" s="234"/>
      <c r="GZ13" s="234"/>
      <c r="HA13" s="234"/>
      <c r="HB13" s="234"/>
      <c r="HC13" s="234"/>
      <c r="HD13" s="234"/>
      <c r="HE13" s="234"/>
      <c r="HF13" s="234"/>
      <c r="HG13" s="234"/>
      <c r="HH13" s="234"/>
      <c r="HI13" s="234"/>
      <c r="HJ13" s="234"/>
      <c r="HK13" s="234"/>
      <c r="HL13" s="234"/>
      <c r="HM13" s="234"/>
      <c r="HN13" s="234"/>
      <c r="HO13" s="234"/>
      <c r="HP13" s="233"/>
      <c r="HQ13" s="233"/>
      <c r="HR13" s="233"/>
      <c r="HS13" s="233"/>
      <c r="HT13" s="234"/>
      <c r="HU13" s="234"/>
      <c r="HV13" s="234"/>
      <c r="HW13" s="234"/>
      <c r="HX13" s="234"/>
      <c r="HY13" s="234"/>
      <c r="HZ13" s="234"/>
      <c r="IA13" s="234"/>
      <c r="IB13" s="231"/>
      <c r="IC13" s="231"/>
      <c r="ID13" s="231"/>
      <c r="IE13" s="231"/>
      <c r="IF13" s="231"/>
      <c r="IG13" s="231"/>
      <c r="IH13" s="231"/>
      <c r="II13" s="231"/>
      <c r="IJ13" s="231"/>
      <c r="IK13" s="231"/>
      <c r="IL13" s="231"/>
      <c r="IM13" s="231"/>
      <c r="IN13" s="231"/>
      <c r="IO13" s="233"/>
      <c r="IP13" s="233"/>
      <c r="IQ13" s="234"/>
      <c r="IR13" s="234"/>
      <c r="IS13" s="234"/>
      <c r="IT13" s="234"/>
      <c r="IU13" s="234"/>
      <c r="IV13" s="234"/>
      <c r="IW13" s="234"/>
      <c r="IX13" s="231"/>
      <c r="IY13" s="233"/>
      <c r="IZ13" s="233"/>
      <c r="JA13" s="233"/>
      <c r="JB13" s="233"/>
      <c r="JC13" s="233"/>
      <c r="JD13" s="231"/>
      <c r="JE13" s="231"/>
      <c r="JF13" s="231"/>
      <c r="JG13" s="231"/>
      <c r="JH13" s="231"/>
      <c r="JI13" s="231"/>
      <c r="JJ13" s="231"/>
      <c r="JK13" s="231"/>
      <c r="JL13" s="231"/>
      <c r="JM13" s="231"/>
      <c r="JN13" s="231"/>
      <c r="JO13" s="231"/>
      <c r="JP13" s="231"/>
      <c r="JQ13" s="231"/>
      <c r="JR13" s="231"/>
      <c r="JS13" s="231"/>
      <c r="JT13" s="231"/>
      <c r="JU13" s="231"/>
      <c r="JV13" s="231"/>
      <c r="JW13" s="231"/>
      <c r="JX13" s="231"/>
      <c r="JY13" s="231"/>
      <c r="JZ13" s="231"/>
      <c r="KA13" s="231"/>
      <c r="KB13" s="231"/>
      <c r="KC13" s="231"/>
      <c r="KD13" s="231"/>
      <c r="KE13" s="231"/>
      <c r="KF13" s="231"/>
      <c r="KG13" s="231"/>
      <c r="KH13" s="231"/>
      <c r="KI13" s="231"/>
      <c r="KJ13" s="231"/>
      <c r="KK13" s="231"/>
      <c r="KL13" s="231"/>
      <c r="KM13" s="231"/>
      <c r="KN13" s="231"/>
      <c r="KO13" s="231"/>
      <c r="KP13" s="231"/>
      <c r="KQ13" s="231"/>
      <c r="KR13" s="231"/>
      <c r="KS13" s="231"/>
      <c r="KT13" s="231"/>
      <c r="KU13" s="231"/>
      <c r="KV13" s="231"/>
      <c r="KW13" s="231"/>
      <c r="KX13" s="231"/>
      <c r="KY13" s="231"/>
      <c r="KZ13" s="231"/>
      <c r="LA13" s="231"/>
      <c r="LB13" s="231"/>
      <c r="LC13" s="231"/>
      <c r="LD13" s="231"/>
      <c r="LE13" s="231"/>
      <c r="LF13" s="231"/>
      <c r="LG13" s="231"/>
      <c r="LH13" s="231"/>
      <c r="LI13" s="231"/>
      <c r="LJ13" s="231"/>
      <c r="LK13" s="231"/>
      <c r="LL13" s="231"/>
      <c r="LM13" s="231"/>
      <c r="LN13" s="231"/>
      <c r="LO13" s="231"/>
      <c r="LP13" s="231"/>
      <c r="LQ13" s="231"/>
      <c r="LR13" s="231"/>
      <c r="LS13" s="231"/>
      <c r="LT13" s="231"/>
      <c r="LU13" s="231"/>
      <c r="LV13" s="231"/>
      <c r="LW13" s="231"/>
      <c r="LX13" s="231"/>
      <c r="LY13" s="231"/>
      <c r="LZ13" s="231"/>
      <c r="MA13" s="231"/>
      <c r="MB13" s="231"/>
      <c r="MC13" s="231"/>
      <c r="MD13" s="231"/>
      <c r="ME13" s="231"/>
      <c r="MF13" s="231"/>
      <c r="MG13" s="231"/>
      <c r="MH13" s="231"/>
      <c r="MI13" s="231"/>
      <c r="MJ13" s="231"/>
      <c r="MK13" s="231"/>
      <c r="ML13" s="231"/>
      <c r="MM13" s="231"/>
      <c r="MN13" s="231"/>
      <c r="MO13" s="231"/>
      <c r="MP13" s="231"/>
      <c r="MQ13" s="231"/>
      <c r="MR13" s="231"/>
      <c r="MS13" s="231"/>
      <c r="MT13" s="231"/>
      <c r="MU13" s="231"/>
      <c r="MV13" s="231"/>
      <c r="MW13" s="231"/>
      <c r="MX13" s="231"/>
      <c r="MY13" s="231"/>
      <c r="MZ13" s="231"/>
      <c r="NA13" s="231"/>
      <c r="NB13" s="231"/>
      <c r="NC13" s="231"/>
      <c r="ND13" s="231"/>
      <c r="NE13" s="231"/>
      <c r="NF13" s="231"/>
      <c r="NG13" s="231"/>
      <c r="NH13" s="231"/>
      <c r="NI13" s="231"/>
      <c r="NJ13" s="231"/>
      <c r="NK13" s="231"/>
      <c r="NL13" s="231"/>
      <c r="NM13" s="231"/>
      <c r="NN13" s="231"/>
      <c r="NO13" s="231"/>
      <c r="NP13" s="231"/>
      <c r="NQ13" s="231"/>
      <c r="NR13" s="231"/>
      <c r="NS13" s="231"/>
      <c r="NT13" s="231"/>
      <c r="NU13" s="231"/>
      <c r="NV13" s="231"/>
      <c r="NW13" s="231"/>
      <c r="NX13" s="231"/>
      <c r="NY13" s="231"/>
      <c r="NZ13" s="231"/>
      <c r="OA13" s="231"/>
      <c r="OB13" s="231"/>
      <c r="OC13" s="231"/>
      <c r="OD13" s="231"/>
      <c r="OE13" s="231"/>
      <c r="OF13" s="231"/>
      <c r="OG13" s="231"/>
      <c r="OH13" s="231"/>
      <c r="OI13" s="231"/>
      <c r="OJ13" s="231"/>
      <c r="OK13" s="231"/>
      <c r="OL13" s="231"/>
      <c r="OM13" s="231"/>
      <c r="ON13" s="231"/>
      <c r="OO13" s="231"/>
      <c r="OP13" s="231"/>
      <c r="OQ13" s="231"/>
      <c r="OR13" s="231"/>
      <c r="OS13" s="231"/>
      <c r="OT13" s="231"/>
      <c r="OU13" s="231"/>
      <c r="OV13" s="231"/>
      <c r="OW13" s="231"/>
      <c r="OX13" s="231"/>
      <c r="OY13" s="231"/>
      <c r="OZ13" s="231"/>
      <c r="PA13" s="231"/>
      <c r="PB13" s="231"/>
      <c r="PC13" s="231"/>
      <c r="PD13" s="231"/>
      <c r="PE13" s="231"/>
      <c r="PF13" s="231"/>
      <c r="PG13" s="231"/>
      <c r="PH13" s="231"/>
      <c r="PI13" s="231"/>
      <c r="PJ13" s="231"/>
      <c r="PK13" s="231"/>
      <c r="PL13" s="231"/>
      <c r="PM13" s="231"/>
      <c r="PN13" s="231"/>
      <c r="PO13" s="231"/>
      <c r="PP13" s="231"/>
      <c r="PQ13" s="231"/>
      <c r="PR13" s="231"/>
      <c r="PS13" s="231"/>
      <c r="PT13" s="231"/>
      <c r="PU13" s="231"/>
      <c r="PV13" s="231"/>
      <c r="PW13" s="231"/>
      <c r="PX13" s="231"/>
      <c r="PY13" s="231"/>
      <c r="PZ13" s="231"/>
      <c r="QA13" s="231"/>
      <c r="QB13" s="231"/>
      <c r="QC13" s="231"/>
      <c r="QD13" s="231"/>
      <c r="QE13" s="231"/>
      <c r="QF13" s="231"/>
      <c r="QG13" s="231"/>
      <c r="QH13" s="231"/>
      <c r="QI13" s="231"/>
      <c r="QJ13" s="231"/>
      <c r="QK13" s="233"/>
      <c r="QL13" s="233"/>
      <c r="QM13" s="233"/>
      <c r="QN13" s="233"/>
      <c r="QO13" s="233"/>
      <c r="QP13" s="233"/>
      <c r="QQ13" s="233"/>
      <c r="QR13" s="233"/>
      <c r="QS13" s="233"/>
      <c r="QT13" s="231"/>
      <c r="QU13" s="231"/>
      <c r="QV13" s="231"/>
      <c r="QW13" s="231"/>
      <c r="QX13" s="231"/>
      <c r="QY13" s="231"/>
      <c r="QZ13" s="231"/>
      <c r="RA13" s="231"/>
      <c r="RB13" s="231"/>
      <c r="RC13" s="231"/>
      <c r="RD13" s="231"/>
      <c r="RE13" s="231"/>
      <c r="RF13" s="231"/>
      <c r="RG13" s="231"/>
      <c r="RH13" s="231"/>
      <c r="RI13" s="231"/>
      <c r="RJ13" s="231"/>
      <c r="RK13" s="231"/>
      <c r="RL13" s="231"/>
      <c r="RM13" s="231"/>
      <c r="RN13" s="231"/>
      <c r="RO13" s="231"/>
      <c r="RP13" s="231"/>
      <c r="RQ13" s="231"/>
      <c r="RR13" s="231"/>
      <c r="RS13" s="231"/>
      <c r="RT13" s="231"/>
      <c r="RU13" s="231"/>
      <c r="RV13" s="231"/>
      <c r="RW13" s="231"/>
      <c r="RX13" s="231"/>
      <c r="RY13" s="231"/>
      <c r="RZ13" s="231"/>
      <c r="SA13" s="231"/>
      <c r="SB13" s="231"/>
      <c r="SC13" s="231"/>
      <c r="SD13" s="231"/>
      <c r="SE13" s="231"/>
      <c r="SF13" s="231"/>
      <c r="SG13" s="231"/>
      <c r="SH13" s="231"/>
      <c r="SI13" s="231"/>
      <c r="SJ13" s="231"/>
      <c r="SK13" s="231"/>
      <c r="SL13" s="231"/>
      <c r="SM13" s="231"/>
      <c r="SN13" s="231"/>
      <c r="SO13" s="231"/>
      <c r="SP13" s="231"/>
      <c r="SQ13" s="231"/>
      <c r="SR13" s="231"/>
      <c r="SS13" s="231"/>
      <c r="ST13" s="231"/>
      <c r="SU13" s="231"/>
      <c r="SV13" s="231"/>
      <c r="SW13" s="233"/>
      <c r="SX13" s="233"/>
      <c r="SY13" s="233"/>
      <c r="SZ13" s="233"/>
      <c r="TA13" s="233"/>
      <c r="TB13" s="233"/>
      <c r="TC13" s="233"/>
      <c r="TD13" s="231"/>
      <c r="TE13" s="231"/>
      <c r="TF13" s="231"/>
      <c r="TG13" s="231"/>
      <c r="TH13" s="231"/>
      <c r="TI13" s="231"/>
      <c r="TJ13" s="231"/>
      <c r="TK13" s="231"/>
      <c r="TL13" s="231"/>
      <c r="TM13" s="231"/>
      <c r="TN13" s="231"/>
      <c r="TO13" s="231"/>
      <c r="TP13" s="231"/>
      <c r="TQ13" s="231"/>
      <c r="TR13" s="231"/>
      <c r="TS13" s="231"/>
      <c r="TT13" s="231"/>
      <c r="TU13" s="231"/>
      <c r="TV13" s="231"/>
      <c r="TW13" s="231"/>
      <c r="TX13" s="231"/>
      <c r="TY13" s="231"/>
      <c r="TZ13" s="231"/>
      <c r="UA13" s="231"/>
      <c r="UB13" s="231"/>
      <c r="UC13" s="231"/>
      <c r="UD13" s="231"/>
      <c r="UE13" s="231"/>
      <c r="UF13" s="231"/>
      <c r="UG13" s="231"/>
      <c r="UH13" s="231"/>
      <c r="UI13" s="231"/>
      <c r="UJ13" s="231"/>
      <c r="UK13" s="231"/>
      <c r="UL13" s="231"/>
      <c r="UM13" s="231"/>
      <c r="UN13" s="231"/>
      <c r="UO13" s="231"/>
      <c r="UP13" s="231"/>
      <c r="UQ13" s="231"/>
      <c r="UR13" s="231"/>
      <c r="US13" s="231"/>
      <c r="UT13" s="231"/>
      <c r="UU13" s="231"/>
      <c r="UV13" s="231"/>
      <c r="UW13" s="231"/>
      <c r="UX13" s="231"/>
      <c r="UY13" s="231"/>
      <c r="UZ13" s="231"/>
      <c r="VA13" s="231"/>
      <c r="VB13" s="231"/>
      <c r="VC13" s="231"/>
      <c r="VD13" s="231"/>
      <c r="VE13" s="231"/>
      <c r="VF13" s="231"/>
      <c r="VG13" s="231"/>
      <c r="VH13" s="231"/>
      <c r="VI13" s="231"/>
      <c r="VJ13" s="231"/>
      <c r="VK13" s="231"/>
      <c r="VL13" s="231"/>
      <c r="VM13" s="231"/>
      <c r="VN13" s="231"/>
      <c r="VO13" s="231"/>
      <c r="VP13" s="231"/>
      <c r="VQ13" s="231"/>
      <c r="VR13" s="231"/>
      <c r="VS13" s="231"/>
      <c r="VT13" s="231"/>
      <c r="VU13" s="231"/>
      <c r="VV13" s="231"/>
      <c r="VW13" s="231"/>
      <c r="VX13" s="231"/>
      <c r="VY13" s="235"/>
      <c r="VZ13" s="235"/>
      <c r="WA13" s="235"/>
      <c r="WB13" s="235"/>
      <c r="WC13" s="235"/>
      <c r="WD13" s="234"/>
      <c r="WE13" s="234"/>
      <c r="WF13" s="234"/>
      <c r="WG13" s="234"/>
    </row>
    <row r="14" spans="1:716" ht="20.100000000000001" customHeight="1">
      <c r="A14" s="133">
        <v>7</v>
      </c>
      <c r="B14" s="413" t="str">
        <f>IF('1'!$A$1=1,D14,F14)</f>
        <v>Італія</v>
      </c>
      <c r="C14" s="242"/>
      <c r="D14" s="393" t="s">
        <v>164</v>
      </c>
      <c r="E14" s="379"/>
      <c r="F14" s="379" t="s">
        <v>49</v>
      </c>
      <c r="G14" s="237">
        <v>10984.789205250221</v>
      </c>
      <c r="H14" s="136">
        <v>8516.0016749676306</v>
      </c>
      <c r="I14" s="136">
        <v>8533.3847418912901</v>
      </c>
      <c r="J14" s="136">
        <v>11738.35601774355</v>
      </c>
      <c r="K14" s="136">
        <v>9666.9805293346108</v>
      </c>
      <c r="L14" s="136">
        <v>12021.388779171821</v>
      </c>
      <c r="M14" s="136">
        <v>10134.836023878101</v>
      </c>
      <c r="N14" s="136">
        <v>13605.298490267269</v>
      </c>
      <c r="O14" s="136">
        <v>14436.52375422259</v>
      </c>
      <c r="P14" s="136">
        <v>15138.515895478698</v>
      </c>
      <c r="Q14" s="136">
        <v>12954.859516174311</v>
      </c>
      <c r="R14" s="136">
        <v>19435.8410271336</v>
      </c>
      <c r="S14" s="136">
        <v>18615.592300675562</v>
      </c>
      <c r="T14" s="136">
        <v>18885.58855653325</v>
      </c>
      <c r="U14" s="136">
        <v>13596.415220853971</v>
      </c>
      <c r="V14" s="238">
        <v>16682.331424400312</v>
      </c>
      <c r="W14" s="136">
        <v>15998.826305428</v>
      </c>
      <c r="X14" s="136">
        <v>16660.967197008031</v>
      </c>
      <c r="Y14" s="136">
        <v>12991.106311636491</v>
      </c>
      <c r="Z14" s="136">
        <v>13654.896679941648</v>
      </c>
      <c r="AA14" s="136">
        <v>12895.3308863438</v>
      </c>
      <c r="AB14" s="136">
        <v>10947.0995101111</v>
      </c>
      <c r="AC14" s="136">
        <v>10189.54168816954</v>
      </c>
      <c r="AD14" s="136">
        <v>16071.603883324959</v>
      </c>
      <c r="AE14" s="136">
        <v>17074.801957696582</v>
      </c>
      <c r="AF14" s="136">
        <v>22668.257289364901</v>
      </c>
      <c r="AG14" s="136">
        <v>25975.152761235713</v>
      </c>
      <c r="AH14" s="136">
        <v>25111.6184426002</v>
      </c>
      <c r="AI14" s="136">
        <v>16846.655917300679</v>
      </c>
      <c r="AJ14" s="136">
        <v>6393.3659539505697</v>
      </c>
      <c r="AK14" s="136">
        <v>12170.04619595921</v>
      </c>
      <c r="AL14" s="136">
        <v>15427.177916303239</v>
      </c>
      <c r="AM14" s="136">
        <v>13625.02045034689</v>
      </c>
      <c r="AN14" s="136">
        <v>13680.34305646097</v>
      </c>
      <c r="AO14" s="136">
        <v>13140.43637540119</v>
      </c>
      <c r="AP14" s="136">
        <v>15194.11215187495</v>
      </c>
      <c r="AQ14" s="136">
        <v>18433.191310646602</v>
      </c>
      <c r="AR14" s="136">
        <v>18466.269254291568</v>
      </c>
      <c r="AS14" s="136">
        <v>15192.749488679437</v>
      </c>
      <c r="AT14" s="136">
        <v>24118.447810275167</v>
      </c>
      <c r="AU14" s="136">
        <f t="shared" si="9"/>
        <v>55639.912034083995</v>
      </c>
      <c r="AV14" s="136">
        <f t="shared" si="10"/>
        <v>76210.657863892775</v>
      </c>
      <c r="AW14" s="136"/>
      <c r="AX14" s="136">
        <f>G14+H14+I14+J14</f>
        <v>39772.531639852692</v>
      </c>
      <c r="AY14" s="136">
        <f>K14+L14+M14+N14</f>
        <v>45428.503822651801</v>
      </c>
      <c r="AZ14" s="136">
        <f>O14+P14+Q14+R14</f>
        <v>61965.740193009202</v>
      </c>
      <c r="BA14" s="136">
        <f>S14+T14+U14+V14</f>
        <v>67779.927502463092</v>
      </c>
      <c r="BB14" s="136">
        <f>W14+X14+Y14+Z14</f>
        <v>59305.796494014168</v>
      </c>
      <c r="BC14" s="136">
        <f>AA14+AB14+AC14+AD14</f>
        <v>50103.575967949393</v>
      </c>
      <c r="BD14" s="136">
        <f>AE14+AF14+AG14+AH14</f>
        <v>90829.830450897396</v>
      </c>
      <c r="BE14" s="136">
        <f>AI14+AJ14+AK14+AL14</f>
        <v>50837.245983513705</v>
      </c>
      <c r="BF14" s="136">
        <f>AM14+AN14+AO14+AP14</f>
        <v>55639.912034083995</v>
      </c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29"/>
      <c r="CK14" s="229"/>
      <c r="CL14" s="229"/>
      <c r="CM14" s="229"/>
      <c r="CN14" s="229"/>
      <c r="CO14" s="229"/>
      <c r="CP14" s="229"/>
      <c r="CQ14" s="229"/>
      <c r="CR14" s="229"/>
      <c r="CS14" s="229"/>
      <c r="CT14" s="229"/>
      <c r="CU14" s="229"/>
      <c r="CV14" s="229"/>
      <c r="CW14" s="229"/>
      <c r="CX14" s="229"/>
      <c r="CY14" s="229"/>
      <c r="CZ14" s="229"/>
      <c r="DA14" s="230"/>
      <c r="DB14" s="230"/>
      <c r="DC14" s="230"/>
      <c r="DD14" s="230"/>
      <c r="DE14" s="241" t="s">
        <v>160</v>
      </c>
      <c r="DF14" s="423"/>
      <c r="DG14" s="423"/>
      <c r="DH14" s="220" t="s">
        <v>161</v>
      </c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231"/>
      <c r="FS14" s="231"/>
      <c r="FT14" s="231"/>
      <c r="FU14" s="231"/>
      <c r="FV14" s="231"/>
      <c r="FW14" s="231"/>
      <c r="FX14" s="231"/>
      <c r="FY14" s="231"/>
      <c r="FZ14" s="231"/>
      <c r="GA14" s="231"/>
      <c r="GB14" s="231"/>
      <c r="GC14" s="231"/>
      <c r="GD14" s="231"/>
      <c r="GE14" s="231"/>
      <c r="GF14" s="231"/>
      <c r="GG14" s="231"/>
      <c r="GH14" s="231"/>
      <c r="GI14" s="231"/>
      <c r="GJ14" s="231"/>
      <c r="GK14" s="231"/>
      <c r="GL14" s="231"/>
      <c r="GM14" s="231"/>
      <c r="GN14" s="231"/>
      <c r="GO14" s="231"/>
      <c r="GP14" s="231"/>
      <c r="GQ14" s="231"/>
      <c r="GR14" s="231"/>
      <c r="GS14" s="231"/>
      <c r="GT14" s="231"/>
      <c r="GU14" s="234"/>
      <c r="GV14" s="234"/>
      <c r="GW14" s="234"/>
      <c r="GX14" s="234"/>
      <c r="GY14" s="234"/>
      <c r="GZ14" s="234"/>
      <c r="HA14" s="234"/>
      <c r="HB14" s="234"/>
      <c r="HC14" s="234"/>
      <c r="HD14" s="234"/>
      <c r="HE14" s="234"/>
      <c r="HF14" s="234"/>
      <c r="HG14" s="234"/>
      <c r="HH14" s="234"/>
      <c r="HI14" s="234"/>
      <c r="HJ14" s="234"/>
      <c r="HK14" s="234"/>
      <c r="HL14" s="234"/>
      <c r="HM14" s="234"/>
      <c r="HN14" s="234"/>
      <c r="HO14" s="234"/>
      <c r="HP14" s="233"/>
      <c r="HQ14" s="233"/>
      <c r="HR14" s="233"/>
      <c r="HS14" s="233"/>
      <c r="HT14" s="234"/>
      <c r="HU14" s="234"/>
      <c r="HV14" s="234"/>
      <c r="HW14" s="234"/>
      <c r="HX14" s="234"/>
      <c r="HY14" s="234"/>
      <c r="HZ14" s="234"/>
      <c r="IA14" s="234"/>
      <c r="IB14" s="231"/>
      <c r="IC14" s="231"/>
      <c r="ID14" s="231"/>
      <c r="IE14" s="231"/>
      <c r="IF14" s="231"/>
      <c r="IG14" s="231"/>
      <c r="IH14" s="231"/>
      <c r="II14" s="231"/>
      <c r="IJ14" s="231"/>
      <c r="IK14" s="231"/>
      <c r="IL14" s="231"/>
      <c r="IM14" s="231"/>
      <c r="IN14" s="231"/>
      <c r="IO14" s="233"/>
      <c r="IP14" s="233"/>
      <c r="IQ14" s="234"/>
      <c r="IR14" s="234"/>
      <c r="IS14" s="234"/>
      <c r="IT14" s="234"/>
      <c r="IU14" s="234"/>
      <c r="IV14" s="234"/>
      <c r="IW14" s="234"/>
      <c r="IX14" s="231"/>
      <c r="IY14" s="233"/>
      <c r="IZ14" s="233"/>
      <c r="JA14" s="233"/>
      <c r="JB14" s="233"/>
      <c r="JC14" s="233"/>
      <c r="JD14" s="231"/>
      <c r="JE14" s="231"/>
      <c r="JF14" s="231"/>
      <c r="JG14" s="231"/>
      <c r="JH14" s="231"/>
      <c r="JI14" s="231"/>
      <c r="JJ14" s="231"/>
      <c r="JK14" s="231"/>
      <c r="JL14" s="231"/>
      <c r="JM14" s="231"/>
      <c r="JN14" s="231"/>
      <c r="JO14" s="231"/>
      <c r="JP14" s="231"/>
      <c r="JQ14" s="231"/>
      <c r="JR14" s="231"/>
      <c r="JS14" s="231"/>
      <c r="JT14" s="231"/>
      <c r="JU14" s="231"/>
      <c r="JV14" s="231"/>
      <c r="JW14" s="231"/>
      <c r="JX14" s="231"/>
      <c r="JY14" s="231"/>
      <c r="JZ14" s="231"/>
      <c r="KA14" s="231"/>
      <c r="KB14" s="231"/>
      <c r="KC14" s="231"/>
      <c r="KD14" s="231"/>
      <c r="KE14" s="231"/>
      <c r="KF14" s="231"/>
      <c r="KG14" s="231"/>
      <c r="KH14" s="231"/>
      <c r="KI14" s="231"/>
      <c r="KJ14" s="231"/>
      <c r="KK14" s="231"/>
      <c r="KL14" s="231"/>
      <c r="KM14" s="231"/>
      <c r="KN14" s="231"/>
      <c r="KO14" s="231"/>
      <c r="KP14" s="231"/>
      <c r="KQ14" s="231"/>
      <c r="KR14" s="231"/>
      <c r="KS14" s="231"/>
      <c r="KT14" s="231"/>
      <c r="KU14" s="231"/>
      <c r="KV14" s="231"/>
      <c r="KW14" s="231"/>
      <c r="KX14" s="231"/>
      <c r="KY14" s="231"/>
      <c r="KZ14" s="231"/>
      <c r="LA14" s="231"/>
      <c r="LB14" s="231"/>
      <c r="LC14" s="231"/>
      <c r="LD14" s="231"/>
      <c r="LE14" s="231"/>
      <c r="LF14" s="231"/>
      <c r="LG14" s="231"/>
      <c r="LH14" s="231"/>
      <c r="LI14" s="231"/>
      <c r="LJ14" s="231"/>
      <c r="LK14" s="231"/>
      <c r="LL14" s="231"/>
      <c r="LM14" s="231"/>
      <c r="LN14" s="231"/>
      <c r="LO14" s="231"/>
      <c r="LP14" s="231"/>
      <c r="LQ14" s="231"/>
      <c r="LR14" s="231"/>
      <c r="LS14" s="231"/>
      <c r="LT14" s="231"/>
      <c r="LU14" s="231"/>
      <c r="LV14" s="231"/>
      <c r="LW14" s="231"/>
      <c r="LX14" s="231"/>
      <c r="LY14" s="231"/>
      <c r="LZ14" s="231"/>
      <c r="MA14" s="231"/>
      <c r="MB14" s="231"/>
      <c r="MC14" s="231"/>
      <c r="MD14" s="231"/>
      <c r="ME14" s="231"/>
      <c r="MF14" s="231"/>
      <c r="MG14" s="231"/>
      <c r="MH14" s="231"/>
      <c r="MI14" s="231"/>
      <c r="MJ14" s="231"/>
      <c r="MK14" s="231"/>
      <c r="ML14" s="231"/>
      <c r="MM14" s="231"/>
      <c r="MN14" s="231"/>
      <c r="MO14" s="231"/>
      <c r="MP14" s="231"/>
      <c r="MQ14" s="231"/>
      <c r="MR14" s="231"/>
      <c r="MS14" s="231"/>
      <c r="MT14" s="231"/>
      <c r="MU14" s="231"/>
      <c r="MV14" s="231"/>
      <c r="MW14" s="231"/>
      <c r="MX14" s="231"/>
      <c r="MY14" s="231"/>
      <c r="MZ14" s="231"/>
      <c r="NA14" s="231"/>
      <c r="NB14" s="231"/>
      <c r="NC14" s="231"/>
      <c r="ND14" s="231"/>
      <c r="NE14" s="231"/>
      <c r="NF14" s="231"/>
      <c r="NG14" s="231"/>
      <c r="NH14" s="231"/>
      <c r="NI14" s="231"/>
      <c r="NJ14" s="231"/>
      <c r="NK14" s="231"/>
      <c r="NL14" s="231"/>
      <c r="NM14" s="231"/>
      <c r="NN14" s="231"/>
      <c r="NO14" s="231"/>
      <c r="NP14" s="231"/>
      <c r="NQ14" s="231"/>
      <c r="NR14" s="231"/>
      <c r="NS14" s="231"/>
      <c r="NT14" s="231"/>
      <c r="NU14" s="231"/>
      <c r="NV14" s="231"/>
      <c r="NW14" s="231"/>
      <c r="NX14" s="231"/>
      <c r="NY14" s="231"/>
      <c r="NZ14" s="231"/>
      <c r="OA14" s="231"/>
      <c r="OB14" s="231"/>
      <c r="OC14" s="231"/>
      <c r="OD14" s="231"/>
      <c r="OE14" s="231"/>
      <c r="OF14" s="231"/>
      <c r="OG14" s="231"/>
      <c r="OH14" s="231"/>
      <c r="OI14" s="231"/>
      <c r="OJ14" s="231"/>
      <c r="OK14" s="231"/>
      <c r="OL14" s="231"/>
      <c r="OM14" s="231"/>
      <c r="ON14" s="231"/>
      <c r="OO14" s="231"/>
      <c r="OP14" s="231"/>
      <c r="OQ14" s="231"/>
      <c r="OR14" s="231"/>
      <c r="OS14" s="231"/>
      <c r="OT14" s="231"/>
      <c r="OU14" s="231"/>
      <c r="OV14" s="231"/>
      <c r="OW14" s="231"/>
      <c r="OX14" s="231"/>
      <c r="OY14" s="231"/>
      <c r="OZ14" s="231"/>
      <c r="PA14" s="231"/>
      <c r="PB14" s="231"/>
      <c r="PC14" s="231"/>
      <c r="PD14" s="231"/>
      <c r="PE14" s="231"/>
      <c r="PF14" s="231"/>
      <c r="PG14" s="231"/>
      <c r="PH14" s="231"/>
      <c r="PI14" s="231"/>
      <c r="PJ14" s="231"/>
      <c r="PK14" s="231"/>
      <c r="PL14" s="231"/>
      <c r="PM14" s="231"/>
      <c r="PN14" s="231"/>
      <c r="PO14" s="231"/>
      <c r="PP14" s="231"/>
      <c r="PQ14" s="231"/>
      <c r="PR14" s="231"/>
      <c r="PS14" s="231"/>
      <c r="PT14" s="231"/>
      <c r="PU14" s="231"/>
      <c r="PV14" s="231"/>
      <c r="PW14" s="231"/>
      <c r="PX14" s="231"/>
      <c r="PY14" s="231"/>
      <c r="PZ14" s="231"/>
      <c r="QA14" s="231"/>
      <c r="QB14" s="231"/>
      <c r="QC14" s="231"/>
      <c r="QD14" s="231"/>
      <c r="QE14" s="231"/>
      <c r="QF14" s="231"/>
      <c r="QG14" s="231"/>
      <c r="QH14" s="231"/>
      <c r="QI14" s="231"/>
      <c r="QJ14" s="231"/>
      <c r="QK14" s="233"/>
      <c r="QL14" s="233"/>
      <c r="QM14" s="233"/>
      <c r="QN14" s="233"/>
      <c r="QO14" s="233"/>
      <c r="QP14" s="233"/>
      <c r="QQ14" s="233"/>
      <c r="QR14" s="233"/>
      <c r="QS14" s="233"/>
      <c r="QT14" s="231"/>
      <c r="QU14" s="231"/>
      <c r="QV14" s="231"/>
      <c r="QW14" s="231"/>
      <c r="QX14" s="231"/>
      <c r="QY14" s="231"/>
      <c r="QZ14" s="231"/>
      <c r="RA14" s="231"/>
      <c r="RB14" s="231"/>
      <c r="RC14" s="231"/>
      <c r="RD14" s="231"/>
      <c r="RE14" s="231"/>
      <c r="RF14" s="231"/>
      <c r="RG14" s="231"/>
      <c r="RH14" s="231"/>
      <c r="RI14" s="231"/>
      <c r="RJ14" s="231"/>
      <c r="RK14" s="231"/>
      <c r="RL14" s="231"/>
      <c r="RM14" s="231"/>
      <c r="RN14" s="231"/>
      <c r="RO14" s="231"/>
      <c r="RP14" s="231"/>
      <c r="RQ14" s="231"/>
      <c r="RR14" s="231"/>
      <c r="RS14" s="231"/>
      <c r="RT14" s="231"/>
      <c r="RU14" s="231"/>
      <c r="RV14" s="231"/>
      <c r="RW14" s="231"/>
      <c r="RX14" s="231"/>
      <c r="RY14" s="231"/>
      <c r="RZ14" s="231"/>
      <c r="SA14" s="231"/>
      <c r="SB14" s="231"/>
      <c r="SC14" s="231"/>
      <c r="SD14" s="231"/>
      <c r="SE14" s="231"/>
      <c r="SF14" s="231"/>
      <c r="SG14" s="231"/>
      <c r="SH14" s="231"/>
      <c r="SI14" s="231"/>
      <c r="SJ14" s="231"/>
      <c r="SK14" s="231"/>
      <c r="SL14" s="231"/>
      <c r="SM14" s="231"/>
      <c r="SN14" s="231"/>
      <c r="SO14" s="231"/>
      <c r="SP14" s="231"/>
      <c r="SQ14" s="231"/>
      <c r="SR14" s="231"/>
      <c r="SS14" s="231"/>
      <c r="ST14" s="231"/>
      <c r="SU14" s="231"/>
      <c r="SV14" s="231"/>
      <c r="SW14" s="233"/>
      <c r="SX14" s="233"/>
      <c r="SY14" s="233"/>
      <c r="SZ14" s="233"/>
      <c r="TA14" s="233"/>
      <c r="TB14" s="233"/>
      <c r="TC14" s="233"/>
      <c r="TD14" s="231"/>
      <c r="TE14" s="231"/>
      <c r="TF14" s="231"/>
      <c r="TG14" s="231"/>
      <c r="TH14" s="231"/>
      <c r="TI14" s="231"/>
      <c r="TJ14" s="231"/>
      <c r="TK14" s="231"/>
      <c r="TL14" s="231"/>
      <c r="TM14" s="231"/>
      <c r="TN14" s="231"/>
      <c r="TO14" s="231"/>
      <c r="TP14" s="231"/>
      <c r="TQ14" s="231"/>
      <c r="TR14" s="231"/>
      <c r="TS14" s="231"/>
      <c r="TT14" s="231"/>
      <c r="TU14" s="231"/>
      <c r="TV14" s="231"/>
      <c r="TW14" s="231"/>
      <c r="TX14" s="231"/>
      <c r="TY14" s="231"/>
      <c r="TZ14" s="231"/>
      <c r="UA14" s="231"/>
      <c r="UB14" s="231"/>
      <c r="UC14" s="231"/>
      <c r="UD14" s="231"/>
      <c r="UE14" s="231"/>
      <c r="UF14" s="231"/>
      <c r="UG14" s="231"/>
      <c r="UH14" s="231"/>
      <c r="UI14" s="231"/>
      <c r="UJ14" s="231"/>
      <c r="UK14" s="231"/>
      <c r="UL14" s="231"/>
      <c r="UM14" s="231"/>
      <c r="UN14" s="231"/>
      <c r="UO14" s="231"/>
      <c r="UP14" s="231"/>
      <c r="UQ14" s="231"/>
      <c r="UR14" s="231"/>
      <c r="US14" s="231"/>
      <c r="UT14" s="231"/>
      <c r="UU14" s="231"/>
      <c r="UV14" s="231"/>
      <c r="UW14" s="231"/>
      <c r="UX14" s="231"/>
      <c r="UY14" s="231"/>
      <c r="UZ14" s="231"/>
      <c r="VA14" s="231"/>
      <c r="VB14" s="231"/>
      <c r="VC14" s="231"/>
      <c r="VD14" s="231"/>
      <c r="VE14" s="231"/>
      <c r="VF14" s="231"/>
      <c r="VG14" s="231"/>
      <c r="VH14" s="231"/>
      <c r="VI14" s="231"/>
      <c r="VJ14" s="231"/>
      <c r="VK14" s="231"/>
      <c r="VL14" s="231"/>
      <c r="VM14" s="231"/>
      <c r="VN14" s="231"/>
      <c r="VO14" s="231"/>
      <c r="VP14" s="231"/>
      <c r="VQ14" s="231"/>
      <c r="VR14" s="231"/>
      <c r="VS14" s="231"/>
      <c r="VT14" s="231"/>
      <c r="VU14" s="231"/>
      <c r="VV14" s="231"/>
      <c r="VW14" s="231"/>
      <c r="VX14" s="231"/>
      <c r="VY14" s="235"/>
      <c r="VZ14" s="235"/>
      <c r="WA14" s="235"/>
      <c r="WB14" s="235"/>
      <c r="WC14" s="235"/>
      <c r="WD14" s="234"/>
      <c r="WE14" s="234"/>
      <c r="WF14" s="234"/>
      <c r="WG14" s="234"/>
    </row>
    <row r="15" spans="1:716" ht="20.100000000000001" customHeight="1">
      <c r="A15" s="133">
        <v>8</v>
      </c>
      <c r="B15" s="413" t="str">
        <f>IF('1'!$A$1=1,D15,F15)</f>
        <v>Єгипет</v>
      </c>
      <c r="C15" s="242"/>
      <c r="D15" s="393" t="s">
        <v>181</v>
      </c>
      <c r="E15" s="379"/>
      <c r="F15" s="379" t="s">
        <v>71</v>
      </c>
      <c r="G15" s="237">
        <v>12676.257679737671</v>
      </c>
      <c r="H15" s="136">
        <v>11369.728257074061</v>
      </c>
      <c r="I15" s="136">
        <v>9354.9976523145106</v>
      </c>
      <c r="J15" s="136">
        <v>11498.992591233909</v>
      </c>
      <c r="K15" s="136">
        <v>11615.039518566318</v>
      </c>
      <c r="L15" s="136">
        <v>17095.83142759962</v>
      </c>
      <c r="M15" s="136">
        <v>10992.77303752304</v>
      </c>
      <c r="N15" s="136">
        <v>18034.398277250391</v>
      </c>
      <c r="O15" s="136">
        <v>15986.39434104785</v>
      </c>
      <c r="P15" s="136">
        <v>13182.399322060128</v>
      </c>
      <c r="Q15" s="136">
        <v>8354.4478185847001</v>
      </c>
      <c r="R15" s="136">
        <v>11372.812154449908</v>
      </c>
      <c r="S15" s="136">
        <v>13986.48290804894</v>
      </c>
      <c r="T15" s="136">
        <v>10721.45066315332</v>
      </c>
      <c r="U15" s="136">
        <v>9785.1593071696207</v>
      </c>
      <c r="V15" s="238">
        <v>7559.7634469083096</v>
      </c>
      <c r="W15" s="136">
        <v>17817.84614162361</v>
      </c>
      <c r="X15" s="136">
        <v>14121.876875159789</v>
      </c>
      <c r="Y15" s="136">
        <v>12186.056784844179</v>
      </c>
      <c r="Z15" s="136">
        <v>14204.960453561769</v>
      </c>
      <c r="AA15" s="136">
        <v>15908.196719645599</v>
      </c>
      <c r="AB15" s="136">
        <v>8991.8454363849305</v>
      </c>
      <c r="AC15" s="136">
        <v>8026.6065964139507</v>
      </c>
      <c r="AD15" s="136">
        <v>10055.93759417312</v>
      </c>
      <c r="AE15" s="136">
        <v>12022.620684546109</v>
      </c>
      <c r="AF15" s="136">
        <v>8354.1658857555194</v>
      </c>
      <c r="AG15" s="136">
        <v>10841.13394683594</v>
      </c>
      <c r="AH15" s="136">
        <v>21414.336879525301</v>
      </c>
      <c r="AI15" s="136">
        <v>13733.505123737259</v>
      </c>
      <c r="AJ15" s="136">
        <v>1618.1306012960031</v>
      </c>
      <c r="AK15" s="136">
        <v>4844.2170643211502</v>
      </c>
      <c r="AL15" s="136">
        <v>4411.3630960273385</v>
      </c>
      <c r="AM15" s="136">
        <v>5528.925978551586</v>
      </c>
      <c r="AN15" s="136">
        <v>15016.532308751131</v>
      </c>
      <c r="AO15" s="136">
        <v>6369.7500656047905</v>
      </c>
      <c r="AP15" s="136">
        <v>12794.940993075201</v>
      </c>
      <c r="AQ15" s="136">
        <v>19086.47787587831</v>
      </c>
      <c r="AR15" s="136">
        <v>18294.793681524392</v>
      </c>
      <c r="AS15" s="136">
        <v>13948.118370422158</v>
      </c>
      <c r="AT15" s="136">
        <v>13982.2197217883</v>
      </c>
      <c r="AU15" s="136">
        <f t="shared" si="9"/>
        <v>39710.149345982711</v>
      </c>
      <c r="AV15" s="136">
        <f t="shared" si="10"/>
        <v>65311.609649613158</v>
      </c>
      <c r="AW15" s="136"/>
      <c r="AX15" s="136">
        <f t="shared" si="11"/>
        <v>44899.97618036015</v>
      </c>
      <c r="AY15" s="136">
        <f t="shared" si="12"/>
        <v>57738.042260939372</v>
      </c>
      <c r="AZ15" s="136">
        <f t="shared" si="13"/>
        <v>48896.053636142584</v>
      </c>
      <c r="BA15" s="136">
        <f t="shared" si="14"/>
        <v>42052.856325280183</v>
      </c>
      <c r="BB15" s="136">
        <f t="shared" si="15"/>
        <v>58330.740255189346</v>
      </c>
      <c r="BC15" s="136">
        <f t="shared" si="16"/>
        <v>42982.586346617602</v>
      </c>
      <c r="BD15" s="136">
        <f t="shared" si="17"/>
        <v>52632.25739666287</v>
      </c>
      <c r="BE15" s="136">
        <f t="shared" si="18"/>
        <v>24607.215885381753</v>
      </c>
      <c r="BF15" s="136">
        <f t="shared" si="19"/>
        <v>39710.149345982711</v>
      </c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229"/>
      <c r="BR15" s="229"/>
      <c r="BS15" s="229"/>
      <c r="BT15" s="229"/>
      <c r="BU15" s="229"/>
      <c r="BV15" s="229"/>
      <c r="BW15" s="229"/>
      <c r="BX15" s="229"/>
      <c r="BY15" s="229"/>
      <c r="BZ15" s="229"/>
      <c r="CA15" s="229"/>
      <c r="CB15" s="229"/>
      <c r="CC15" s="229"/>
      <c r="CD15" s="229"/>
      <c r="CE15" s="229"/>
      <c r="CF15" s="229"/>
      <c r="CG15" s="229"/>
      <c r="CH15" s="229"/>
      <c r="CI15" s="229"/>
      <c r="CJ15" s="229"/>
      <c r="CK15" s="229"/>
      <c r="CL15" s="229"/>
      <c r="CM15" s="229"/>
      <c r="CN15" s="229"/>
      <c r="CO15" s="229"/>
      <c r="CP15" s="229"/>
      <c r="CQ15" s="229"/>
      <c r="CR15" s="229"/>
      <c r="CS15" s="229"/>
      <c r="CT15" s="229"/>
      <c r="CU15" s="229"/>
      <c r="CV15" s="229"/>
      <c r="CW15" s="229"/>
      <c r="CX15" s="229"/>
      <c r="CY15" s="229"/>
      <c r="CZ15" s="229"/>
      <c r="DA15" s="230"/>
      <c r="DB15" s="230"/>
      <c r="DC15" s="230"/>
      <c r="DD15" s="230"/>
      <c r="DE15" s="230"/>
      <c r="DF15" s="230"/>
      <c r="DG15" s="230"/>
      <c r="DH15" s="230"/>
      <c r="DI15" s="230"/>
      <c r="DJ15" s="230"/>
      <c r="DK15" s="230"/>
      <c r="DL15" s="230"/>
      <c r="DM15" s="230"/>
      <c r="DN15" s="230"/>
      <c r="DO15" s="230"/>
      <c r="DP15" s="230"/>
      <c r="DQ15" s="230"/>
      <c r="DR15" s="203" t="s">
        <v>114</v>
      </c>
      <c r="DS15" s="203"/>
      <c r="DT15" s="203"/>
      <c r="DU15" s="230"/>
      <c r="DV15" s="230"/>
      <c r="DW15" s="230"/>
      <c r="DX15" s="230"/>
      <c r="DY15" s="230"/>
      <c r="DZ15" s="230"/>
      <c r="EA15" s="230"/>
      <c r="EB15" s="230"/>
      <c r="EC15" s="230"/>
      <c r="ED15" s="230"/>
      <c r="EE15" s="230"/>
      <c r="EF15" s="230"/>
      <c r="EG15" s="230"/>
      <c r="EH15" s="230"/>
      <c r="EI15" s="230"/>
      <c r="EJ15" s="230"/>
      <c r="EK15" s="231"/>
      <c r="EL15" s="231"/>
      <c r="EM15" s="231"/>
      <c r="EN15" s="231"/>
      <c r="EO15" s="231"/>
      <c r="EP15" s="231"/>
      <c r="EQ15" s="231"/>
      <c r="ER15" s="231"/>
      <c r="ES15" s="231"/>
      <c r="ET15" s="231"/>
      <c r="EU15" s="231"/>
      <c r="EV15" s="231"/>
      <c r="EW15" s="231"/>
      <c r="EX15" s="231"/>
      <c r="EY15" s="231"/>
      <c r="EZ15" s="231"/>
      <c r="FA15" s="231"/>
      <c r="FB15" s="231"/>
      <c r="FC15" s="231"/>
      <c r="FD15" s="231"/>
      <c r="FE15" s="231"/>
      <c r="FF15" s="231"/>
      <c r="FG15" s="231"/>
      <c r="FH15" s="231"/>
      <c r="FI15" s="231"/>
      <c r="FJ15" s="231"/>
      <c r="FK15" s="231"/>
      <c r="FL15" s="231"/>
      <c r="FM15" s="231"/>
      <c r="FN15" s="231"/>
      <c r="FO15" s="231"/>
      <c r="FP15" s="231"/>
      <c r="FQ15" s="231"/>
      <c r="FR15" s="231"/>
      <c r="FS15" s="231"/>
      <c r="FT15" s="231"/>
      <c r="FU15" s="231"/>
      <c r="FV15" s="231"/>
      <c r="FW15" s="231"/>
      <c r="FX15" s="231"/>
      <c r="FY15" s="231"/>
      <c r="FZ15" s="231"/>
      <c r="GA15" s="231"/>
      <c r="GB15" s="231"/>
      <c r="GC15" s="231"/>
      <c r="GD15" s="231"/>
      <c r="GE15" s="231"/>
      <c r="GF15" s="231"/>
      <c r="GG15" s="231"/>
      <c r="GH15" s="231"/>
      <c r="GI15" s="231"/>
      <c r="GJ15" s="231"/>
      <c r="GK15" s="231"/>
      <c r="GL15" s="231"/>
      <c r="GM15" s="231"/>
      <c r="GN15" s="231"/>
      <c r="GO15" s="231"/>
      <c r="GP15" s="231"/>
      <c r="GQ15" s="231"/>
      <c r="GR15" s="231"/>
      <c r="GS15" s="231"/>
      <c r="GT15" s="231"/>
      <c r="GU15" s="234"/>
      <c r="GV15" s="234"/>
      <c r="GW15" s="234"/>
      <c r="GX15" s="234"/>
      <c r="GY15" s="234"/>
      <c r="GZ15" s="234"/>
      <c r="HA15" s="234"/>
      <c r="HB15" s="234"/>
      <c r="HC15" s="234"/>
      <c r="HD15" s="234"/>
      <c r="HE15" s="234"/>
      <c r="HF15" s="234"/>
      <c r="HG15" s="234"/>
      <c r="HH15" s="234"/>
      <c r="HI15" s="234"/>
      <c r="HJ15" s="234"/>
      <c r="HK15" s="234"/>
      <c r="HL15" s="234"/>
      <c r="HM15" s="234"/>
      <c r="HN15" s="234"/>
      <c r="HO15" s="234"/>
      <c r="HP15" s="233"/>
      <c r="HQ15" s="233"/>
      <c r="HR15" s="233"/>
      <c r="HS15" s="233"/>
      <c r="HT15" s="234"/>
      <c r="HU15" s="234"/>
      <c r="HV15" s="234"/>
      <c r="HW15" s="234"/>
      <c r="HX15" s="234"/>
      <c r="HY15" s="234"/>
      <c r="HZ15" s="234"/>
      <c r="IA15" s="234"/>
      <c r="IB15" s="231"/>
      <c r="IC15" s="231"/>
      <c r="ID15" s="231"/>
      <c r="IE15" s="231"/>
      <c r="IF15" s="231"/>
      <c r="IG15" s="231"/>
      <c r="IH15" s="231"/>
      <c r="II15" s="231"/>
      <c r="IJ15" s="231"/>
      <c r="IK15" s="231"/>
      <c r="IL15" s="231"/>
      <c r="IM15" s="231"/>
      <c r="IN15" s="231"/>
      <c r="IO15" s="233"/>
      <c r="IP15" s="233"/>
      <c r="IQ15" s="234"/>
      <c r="IR15" s="234"/>
      <c r="IS15" s="234"/>
      <c r="IT15" s="234"/>
      <c r="IU15" s="234"/>
      <c r="IV15" s="234"/>
      <c r="IW15" s="234"/>
      <c r="IX15" s="231"/>
      <c r="IY15" s="233"/>
      <c r="IZ15" s="233"/>
      <c r="JA15" s="233"/>
      <c r="JB15" s="233"/>
      <c r="JC15" s="233"/>
      <c r="JD15" s="231"/>
      <c r="JE15" s="231"/>
      <c r="JF15" s="231"/>
      <c r="JG15" s="231"/>
      <c r="JH15" s="231"/>
      <c r="JI15" s="231"/>
      <c r="JJ15" s="231"/>
      <c r="JK15" s="231"/>
      <c r="JL15" s="231"/>
      <c r="JM15" s="231"/>
      <c r="JN15" s="231"/>
      <c r="JO15" s="231"/>
      <c r="JP15" s="231"/>
      <c r="JQ15" s="231"/>
      <c r="JR15" s="231"/>
      <c r="JS15" s="231"/>
      <c r="JT15" s="231"/>
      <c r="JU15" s="231"/>
      <c r="JV15" s="231"/>
      <c r="JW15" s="231"/>
      <c r="JX15" s="231"/>
      <c r="JY15" s="231"/>
      <c r="JZ15" s="231"/>
      <c r="KA15" s="231"/>
      <c r="KB15" s="231"/>
      <c r="KC15" s="231"/>
      <c r="KD15" s="231"/>
      <c r="KE15" s="231"/>
      <c r="KF15" s="231"/>
      <c r="KG15" s="231"/>
      <c r="KH15" s="231"/>
      <c r="KI15" s="231"/>
      <c r="KJ15" s="231"/>
      <c r="KK15" s="231"/>
      <c r="KL15" s="231"/>
      <c r="KM15" s="231"/>
      <c r="KN15" s="231"/>
      <c r="KO15" s="231"/>
      <c r="KP15" s="231"/>
      <c r="KQ15" s="231"/>
      <c r="KR15" s="231"/>
      <c r="KS15" s="231"/>
      <c r="KT15" s="231"/>
      <c r="KU15" s="231"/>
      <c r="KV15" s="231"/>
      <c r="KW15" s="231"/>
      <c r="KX15" s="231"/>
      <c r="KY15" s="231"/>
      <c r="KZ15" s="231"/>
      <c r="LA15" s="231"/>
      <c r="LB15" s="231"/>
      <c r="LC15" s="231"/>
      <c r="LD15" s="231"/>
      <c r="LE15" s="231"/>
      <c r="LF15" s="231"/>
      <c r="LG15" s="231"/>
      <c r="LH15" s="231"/>
      <c r="LI15" s="231"/>
      <c r="LJ15" s="231"/>
      <c r="LK15" s="231"/>
      <c r="LL15" s="231"/>
      <c r="LM15" s="231"/>
      <c r="LN15" s="231"/>
      <c r="LO15" s="231"/>
      <c r="LP15" s="231"/>
      <c r="LQ15" s="231"/>
      <c r="LR15" s="231"/>
      <c r="LS15" s="231"/>
      <c r="LT15" s="231"/>
      <c r="LU15" s="231"/>
      <c r="LV15" s="231"/>
      <c r="LW15" s="231"/>
      <c r="LX15" s="231"/>
      <c r="LY15" s="231"/>
      <c r="LZ15" s="231"/>
      <c r="MA15" s="231"/>
      <c r="MB15" s="231"/>
      <c r="MC15" s="231"/>
      <c r="MD15" s="231"/>
      <c r="ME15" s="231"/>
      <c r="MF15" s="231"/>
      <c r="MG15" s="231"/>
      <c r="MH15" s="231"/>
      <c r="MI15" s="231"/>
      <c r="MJ15" s="231"/>
      <c r="MK15" s="231"/>
      <c r="ML15" s="231"/>
      <c r="MM15" s="231"/>
      <c r="MN15" s="231"/>
      <c r="MO15" s="231"/>
      <c r="MP15" s="231"/>
      <c r="MQ15" s="231"/>
      <c r="MR15" s="231"/>
      <c r="MS15" s="231"/>
      <c r="MT15" s="231"/>
      <c r="MU15" s="231"/>
      <c r="MV15" s="231"/>
      <c r="MW15" s="231"/>
      <c r="MX15" s="231"/>
      <c r="MY15" s="231"/>
      <c r="MZ15" s="231"/>
      <c r="NA15" s="231"/>
      <c r="NB15" s="231"/>
      <c r="NC15" s="231"/>
      <c r="ND15" s="231"/>
      <c r="NE15" s="231"/>
      <c r="NF15" s="231"/>
      <c r="NG15" s="231"/>
      <c r="NH15" s="231"/>
      <c r="NI15" s="231"/>
      <c r="NJ15" s="231"/>
      <c r="NK15" s="231"/>
      <c r="NL15" s="231"/>
      <c r="NM15" s="231"/>
      <c r="NN15" s="231"/>
      <c r="NO15" s="231"/>
      <c r="NP15" s="231"/>
      <c r="NQ15" s="231"/>
      <c r="NR15" s="231"/>
      <c r="NS15" s="231"/>
      <c r="NT15" s="231"/>
      <c r="NU15" s="231"/>
      <c r="NV15" s="231"/>
      <c r="NW15" s="231"/>
      <c r="NX15" s="231"/>
      <c r="NY15" s="231"/>
      <c r="NZ15" s="231"/>
      <c r="OA15" s="231"/>
      <c r="OB15" s="231"/>
      <c r="OC15" s="231"/>
      <c r="OD15" s="231"/>
      <c r="OE15" s="231"/>
      <c r="OF15" s="231"/>
      <c r="OG15" s="231"/>
      <c r="OH15" s="231"/>
      <c r="OI15" s="231"/>
      <c r="OJ15" s="231"/>
      <c r="OK15" s="231"/>
      <c r="OL15" s="231"/>
      <c r="OM15" s="231"/>
      <c r="ON15" s="231"/>
      <c r="OO15" s="231"/>
      <c r="OP15" s="231"/>
      <c r="OQ15" s="231"/>
      <c r="OR15" s="231"/>
      <c r="OS15" s="231"/>
      <c r="OT15" s="231"/>
      <c r="OU15" s="231"/>
      <c r="OV15" s="231"/>
      <c r="OW15" s="231"/>
      <c r="OX15" s="231"/>
      <c r="OY15" s="231"/>
      <c r="OZ15" s="231"/>
      <c r="PA15" s="231"/>
      <c r="PB15" s="231"/>
      <c r="PC15" s="231"/>
      <c r="PD15" s="231"/>
      <c r="PE15" s="231"/>
      <c r="PF15" s="231"/>
      <c r="PG15" s="231"/>
      <c r="PH15" s="231"/>
      <c r="PI15" s="231"/>
      <c r="PJ15" s="231"/>
      <c r="PK15" s="231"/>
      <c r="PL15" s="231"/>
      <c r="PM15" s="231"/>
      <c r="PN15" s="231"/>
      <c r="PO15" s="231"/>
      <c r="PP15" s="231"/>
      <c r="PQ15" s="231"/>
      <c r="PR15" s="231"/>
      <c r="PS15" s="231"/>
      <c r="PT15" s="231"/>
      <c r="PU15" s="231"/>
      <c r="PV15" s="231"/>
      <c r="PW15" s="231"/>
      <c r="PX15" s="231"/>
      <c r="PY15" s="231"/>
      <c r="PZ15" s="231"/>
      <c r="QA15" s="231"/>
      <c r="QB15" s="231"/>
      <c r="QC15" s="231"/>
      <c r="QD15" s="231"/>
      <c r="QE15" s="231"/>
      <c r="QF15" s="231"/>
      <c r="QG15" s="231"/>
      <c r="QH15" s="231"/>
      <c r="QI15" s="231"/>
      <c r="QJ15" s="231"/>
      <c r="QK15" s="233"/>
      <c r="QL15" s="233"/>
      <c r="QM15" s="233"/>
      <c r="QN15" s="233"/>
      <c r="QO15" s="233"/>
      <c r="QP15" s="233"/>
      <c r="QQ15" s="233"/>
      <c r="QR15" s="233"/>
      <c r="QS15" s="233"/>
      <c r="QT15" s="231"/>
      <c r="QU15" s="231"/>
      <c r="QV15" s="231"/>
      <c r="QW15" s="231"/>
      <c r="QX15" s="231"/>
      <c r="QY15" s="231"/>
      <c r="QZ15" s="231"/>
      <c r="RA15" s="231"/>
      <c r="RB15" s="231"/>
      <c r="RC15" s="231"/>
      <c r="RD15" s="231"/>
      <c r="RE15" s="231"/>
      <c r="RF15" s="231"/>
      <c r="RG15" s="231"/>
      <c r="RH15" s="231"/>
      <c r="RI15" s="231"/>
      <c r="RJ15" s="231"/>
      <c r="RK15" s="231"/>
      <c r="RL15" s="231"/>
      <c r="RM15" s="231"/>
      <c r="RN15" s="231"/>
      <c r="RO15" s="231"/>
      <c r="RP15" s="231"/>
      <c r="RQ15" s="231"/>
      <c r="RR15" s="231"/>
      <c r="RS15" s="231"/>
      <c r="RT15" s="231"/>
      <c r="RU15" s="231"/>
      <c r="RV15" s="231"/>
      <c r="RW15" s="231"/>
      <c r="RX15" s="231"/>
      <c r="RY15" s="231"/>
      <c r="RZ15" s="231"/>
      <c r="SA15" s="231"/>
      <c r="SB15" s="231"/>
      <c r="SC15" s="231"/>
      <c r="SD15" s="231"/>
      <c r="SE15" s="231"/>
      <c r="SF15" s="231"/>
      <c r="SG15" s="231"/>
      <c r="SH15" s="231"/>
      <c r="SI15" s="231"/>
      <c r="SJ15" s="231"/>
      <c r="SK15" s="231"/>
      <c r="SL15" s="231"/>
      <c r="SM15" s="231"/>
      <c r="SN15" s="231"/>
      <c r="SO15" s="231"/>
      <c r="SP15" s="231"/>
      <c r="SQ15" s="231"/>
      <c r="SR15" s="231"/>
      <c r="SS15" s="231"/>
      <c r="ST15" s="231"/>
      <c r="SU15" s="231"/>
      <c r="SV15" s="231"/>
      <c r="SW15" s="233"/>
      <c r="SX15" s="233"/>
      <c r="SY15" s="233"/>
      <c r="SZ15" s="233"/>
      <c r="TA15" s="233"/>
      <c r="TB15" s="233"/>
      <c r="TC15" s="233"/>
      <c r="TD15" s="231"/>
      <c r="TE15" s="231"/>
      <c r="TF15" s="231"/>
      <c r="TG15" s="231"/>
      <c r="TH15" s="231"/>
      <c r="TI15" s="231"/>
      <c r="TJ15" s="231"/>
      <c r="TK15" s="231"/>
      <c r="TL15" s="231"/>
      <c r="TM15" s="231"/>
      <c r="TN15" s="231"/>
      <c r="TO15" s="231"/>
      <c r="TP15" s="231"/>
      <c r="TQ15" s="231"/>
      <c r="TR15" s="231"/>
      <c r="TS15" s="231"/>
      <c r="TT15" s="231"/>
      <c r="TU15" s="231"/>
      <c r="TV15" s="231"/>
      <c r="TW15" s="231"/>
      <c r="TX15" s="231"/>
      <c r="TY15" s="231"/>
      <c r="TZ15" s="231"/>
      <c r="UA15" s="231"/>
      <c r="UB15" s="231"/>
      <c r="UC15" s="231"/>
      <c r="UD15" s="231"/>
      <c r="UE15" s="231"/>
      <c r="UF15" s="231"/>
      <c r="UG15" s="231"/>
      <c r="UH15" s="231"/>
      <c r="UI15" s="231"/>
      <c r="UJ15" s="231"/>
      <c r="UK15" s="231"/>
      <c r="UL15" s="231"/>
      <c r="UM15" s="231"/>
      <c r="UN15" s="231"/>
      <c r="UO15" s="231"/>
      <c r="UP15" s="231"/>
      <c r="UQ15" s="231"/>
      <c r="UR15" s="231"/>
      <c r="US15" s="231"/>
      <c r="UT15" s="231"/>
      <c r="UU15" s="231"/>
      <c r="UV15" s="231"/>
      <c r="UW15" s="231"/>
      <c r="UX15" s="231"/>
      <c r="UY15" s="231"/>
      <c r="UZ15" s="231"/>
      <c r="VA15" s="231"/>
      <c r="VB15" s="231"/>
      <c r="VC15" s="231"/>
      <c r="VD15" s="231"/>
      <c r="VE15" s="231"/>
      <c r="VF15" s="231"/>
      <c r="VG15" s="231"/>
      <c r="VH15" s="231"/>
      <c r="VI15" s="231"/>
      <c r="VJ15" s="231"/>
      <c r="VK15" s="231"/>
      <c r="VL15" s="231"/>
      <c r="VM15" s="231"/>
      <c r="VN15" s="231"/>
      <c r="VO15" s="231"/>
      <c r="VP15" s="231"/>
      <c r="VQ15" s="231"/>
      <c r="VR15" s="231"/>
      <c r="VS15" s="231"/>
      <c r="VT15" s="231"/>
      <c r="VU15" s="231"/>
      <c r="VV15" s="231"/>
      <c r="VW15" s="231"/>
      <c r="VX15" s="231"/>
      <c r="VY15" s="235"/>
      <c r="VZ15" s="235"/>
      <c r="WA15" s="235"/>
      <c r="WB15" s="235"/>
      <c r="WC15" s="235"/>
      <c r="WD15" s="234"/>
      <c r="WE15" s="234"/>
      <c r="WF15" s="234"/>
      <c r="WG15" s="234"/>
    </row>
    <row r="16" spans="1:716" ht="20.100000000000001" customHeight="1">
      <c r="A16" s="133">
        <v>9</v>
      </c>
      <c r="B16" s="413" t="str">
        <f>IF('1'!$A$1=1,D16,F16)</f>
        <v>Румунія</v>
      </c>
      <c r="C16" s="242"/>
      <c r="D16" s="379" t="s">
        <v>45</v>
      </c>
      <c r="E16" s="379"/>
      <c r="F16" s="386" t="s">
        <v>46</v>
      </c>
      <c r="G16" s="237">
        <v>2204.6375963723822</v>
      </c>
      <c r="H16" s="136">
        <v>2511.0663222747621</v>
      </c>
      <c r="I16" s="136">
        <v>2711.2105933242869</v>
      </c>
      <c r="J16" s="136">
        <v>2836.8470250810933</v>
      </c>
      <c r="K16" s="136">
        <v>3359.0588269058121</v>
      </c>
      <c r="L16" s="136">
        <v>3568.1462895940999</v>
      </c>
      <c r="M16" s="136">
        <v>3316.0342077718497</v>
      </c>
      <c r="N16" s="136">
        <v>3379.2072436291301</v>
      </c>
      <c r="O16" s="136">
        <v>3596.7436733937502</v>
      </c>
      <c r="P16" s="136">
        <v>3676.2021262098601</v>
      </c>
      <c r="Q16" s="136">
        <v>4062.5578185866598</v>
      </c>
      <c r="R16" s="136">
        <v>4291.5629629558198</v>
      </c>
      <c r="S16" s="136">
        <v>4701.8397517885496</v>
      </c>
      <c r="T16" s="136">
        <v>4322.7513700412201</v>
      </c>
      <c r="U16" s="136">
        <v>4305.4801811840398</v>
      </c>
      <c r="V16" s="238">
        <v>4396.4671002176801</v>
      </c>
      <c r="W16" s="136">
        <v>4545.5292317493504</v>
      </c>
      <c r="X16" s="136">
        <v>4712.4453305464103</v>
      </c>
      <c r="Y16" s="136">
        <v>4357.9811724560805</v>
      </c>
      <c r="Z16" s="136">
        <v>4018.4469848201202</v>
      </c>
      <c r="AA16" s="136">
        <v>5087.9444046894205</v>
      </c>
      <c r="AB16" s="136">
        <v>4317.8561875507003</v>
      </c>
      <c r="AC16" s="136">
        <v>5286.8546545853605</v>
      </c>
      <c r="AD16" s="136">
        <v>6570.7621502890097</v>
      </c>
      <c r="AE16" s="136">
        <v>6065.0944293558596</v>
      </c>
      <c r="AF16" s="136">
        <v>7594.1907926506301</v>
      </c>
      <c r="AG16" s="136">
        <v>10148.87223463772</v>
      </c>
      <c r="AH16" s="136">
        <v>8911.521488601391</v>
      </c>
      <c r="AI16" s="136">
        <v>10063.185464777609</v>
      </c>
      <c r="AJ16" s="136">
        <v>25322.046360613349</v>
      </c>
      <c r="AK16" s="136">
        <v>43222.1126852745</v>
      </c>
      <c r="AL16" s="136">
        <v>43695.982142189197</v>
      </c>
      <c r="AM16" s="136">
        <v>35111.745162394902</v>
      </c>
      <c r="AN16" s="136">
        <v>32030.131176435232</v>
      </c>
      <c r="AO16" s="136">
        <v>38833.59851798763</v>
      </c>
      <c r="AP16" s="136">
        <v>26774.144209313803</v>
      </c>
      <c r="AQ16" s="136">
        <v>20630.392236882421</v>
      </c>
      <c r="AR16" s="136">
        <v>16094.612099154721</v>
      </c>
      <c r="AS16" s="136">
        <v>11124.214965654799</v>
      </c>
      <c r="AT16" s="136">
        <v>13033.13193153176</v>
      </c>
      <c r="AU16" s="136">
        <f t="shared" si="9"/>
        <v>132749.61906613156</v>
      </c>
      <c r="AV16" s="136">
        <f t="shared" si="10"/>
        <v>60882.351233223701</v>
      </c>
      <c r="AW16" s="136"/>
      <c r="AX16" s="136">
        <f t="shared" si="0"/>
        <v>10263.761537052525</v>
      </c>
      <c r="AY16" s="136">
        <f t="shared" si="1"/>
        <v>13622.446567900894</v>
      </c>
      <c r="AZ16" s="136">
        <f t="shared" si="2"/>
        <v>15627.066581146089</v>
      </c>
      <c r="BA16" s="136">
        <f t="shared" si="3"/>
        <v>17726.538403231491</v>
      </c>
      <c r="BB16" s="136">
        <f t="shared" si="4"/>
        <v>17634.402719571961</v>
      </c>
      <c r="BC16" s="136">
        <f t="shared" si="5"/>
        <v>21263.417397114492</v>
      </c>
      <c r="BD16" s="136">
        <f t="shared" si="6"/>
        <v>32719.6789452456</v>
      </c>
      <c r="BE16" s="136">
        <f t="shared" si="7"/>
        <v>122303.32665285465</v>
      </c>
      <c r="BF16" s="136">
        <f t="shared" si="8"/>
        <v>132749.61906613156</v>
      </c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CS16" s="229"/>
      <c r="CT16" s="229"/>
      <c r="CU16" s="229"/>
      <c r="CV16" s="229"/>
      <c r="CW16" s="229"/>
      <c r="CX16" s="229"/>
      <c r="CY16" s="229"/>
      <c r="CZ16" s="229"/>
      <c r="DA16" s="230"/>
      <c r="DB16" s="230"/>
      <c r="DC16" s="230"/>
      <c r="DD16" s="230"/>
      <c r="DE16" s="230"/>
      <c r="DF16" s="230"/>
      <c r="DG16" s="230"/>
      <c r="DH16" s="230"/>
      <c r="DI16" s="230"/>
      <c r="DJ16" s="230"/>
      <c r="DK16" s="230"/>
      <c r="DL16" s="230"/>
      <c r="DM16" s="230"/>
      <c r="DN16" s="230"/>
      <c r="DO16" s="230"/>
      <c r="DP16" s="230"/>
      <c r="DQ16" s="230"/>
      <c r="DR16" s="230"/>
      <c r="DS16" s="230"/>
      <c r="DT16" s="230"/>
      <c r="DU16" s="230"/>
      <c r="DV16" s="230"/>
      <c r="DW16" s="230"/>
      <c r="DX16" s="230"/>
      <c r="DY16" s="230"/>
      <c r="DZ16" s="230"/>
      <c r="EA16" s="230"/>
      <c r="EB16" s="230"/>
      <c r="EC16" s="230"/>
      <c r="ED16" s="230"/>
      <c r="EE16" s="230"/>
      <c r="EF16" s="230"/>
      <c r="EG16" s="230"/>
      <c r="EH16" s="230"/>
      <c r="EI16" s="230"/>
      <c r="EJ16" s="230"/>
      <c r="EK16" s="231"/>
      <c r="EL16" s="231"/>
      <c r="EM16" s="231"/>
      <c r="EN16" s="231"/>
      <c r="EO16" s="231"/>
      <c r="EP16" s="231"/>
      <c r="EQ16" s="231"/>
      <c r="ER16" s="231"/>
      <c r="ES16" s="231"/>
      <c r="ET16" s="231"/>
      <c r="EU16" s="231"/>
      <c r="EV16" s="231"/>
      <c r="EW16" s="231"/>
      <c r="EX16" s="231"/>
      <c r="EY16" s="231"/>
      <c r="EZ16" s="231"/>
      <c r="FA16" s="231"/>
      <c r="FB16" s="231"/>
      <c r="FC16" s="231"/>
      <c r="FD16" s="231"/>
      <c r="FE16" s="231"/>
      <c r="FF16" s="231"/>
      <c r="FG16" s="231"/>
      <c r="FH16" s="231"/>
      <c r="FI16" s="231"/>
      <c r="FJ16" s="231"/>
      <c r="FK16" s="231"/>
      <c r="FL16" s="231"/>
      <c r="FM16" s="231"/>
      <c r="FN16" s="231"/>
      <c r="FO16" s="231"/>
      <c r="FP16" s="231"/>
      <c r="FQ16" s="231"/>
      <c r="FR16" s="231"/>
      <c r="FS16" s="231"/>
      <c r="FT16" s="231"/>
      <c r="FU16" s="231"/>
      <c r="FV16" s="231"/>
      <c r="FW16" s="231"/>
      <c r="FX16" s="231"/>
      <c r="FY16" s="231"/>
      <c r="FZ16" s="231"/>
      <c r="GA16" s="231"/>
      <c r="GB16" s="231"/>
      <c r="GC16" s="231"/>
      <c r="GD16" s="231"/>
      <c r="GE16" s="231"/>
      <c r="GF16" s="231"/>
      <c r="GG16" s="231"/>
      <c r="GH16" s="231"/>
      <c r="GI16" s="231"/>
      <c r="GJ16" s="231"/>
      <c r="GK16" s="231"/>
      <c r="GL16" s="231"/>
      <c r="GM16" s="231"/>
      <c r="GN16" s="231"/>
      <c r="GO16" s="231"/>
      <c r="GP16" s="231"/>
      <c r="GQ16" s="231"/>
      <c r="GR16" s="231"/>
      <c r="GS16" s="231"/>
      <c r="GT16" s="231"/>
      <c r="GU16" s="234"/>
      <c r="GV16" s="234"/>
      <c r="GW16" s="234"/>
      <c r="GX16" s="234"/>
      <c r="GY16" s="234"/>
      <c r="GZ16" s="234"/>
      <c r="HA16" s="234"/>
      <c r="HB16" s="234"/>
      <c r="HC16" s="234"/>
      <c r="HD16" s="234"/>
      <c r="HE16" s="234"/>
      <c r="HF16" s="234"/>
      <c r="HG16" s="234"/>
      <c r="HH16" s="234"/>
      <c r="HI16" s="234"/>
      <c r="HJ16" s="234"/>
      <c r="HK16" s="234"/>
      <c r="HL16" s="234"/>
      <c r="HM16" s="234"/>
      <c r="HN16" s="234"/>
      <c r="HO16" s="234"/>
      <c r="HP16" s="233"/>
      <c r="HQ16" s="233"/>
      <c r="HR16" s="233"/>
      <c r="HS16" s="233"/>
      <c r="HT16" s="234"/>
      <c r="HU16" s="234"/>
      <c r="HV16" s="234"/>
      <c r="HW16" s="234"/>
      <c r="HX16" s="234"/>
      <c r="HY16" s="234"/>
      <c r="HZ16" s="234"/>
      <c r="IA16" s="234"/>
      <c r="IB16" s="231"/>
      <c r="IC16" s="231"/>
      <c r="ID16" s="231"/>
      <c r="IE16" s="231"/>
      <c r="IF16" s="231"/>
      <c r="IG16" s="231"/>
      <c r="IH16" s="231"/>
      <c r="II16" s="231"/>
      <c r="IJ16" s="231"/>
      <c r="IK16" s="231"/>
      <c r="IL16" s="231"/>
      <c r="IM16" s="231"/>
      <c r="IN16" s="231"/>
      <c r="IO16" s="233"/>
      <c r="IP16" s="233"/>
      <c r="IQ16" s="234"/>
      <c r="IR16" s="234"/>
      <c r="IS16" s="234"/>
      <c r="IT16" s="234"/>
      <c r="IU16" s="234"/>
      <c r="IV16" s="234"/>
      <c r="IW16" s="234"/>
      <c r="IX16" s="231"/>
      <c r="IY16" s="233"/>
      <c r="IZ16" s="233"/>
      <c r="JA16" s="233"/>
      <c r="JB16" s="233"/>
      <c r="JC16" s="233"/>
      <c r="JD16" s="231"/>
      <c r="JE16" s="231"/>
      <c r="JF16" s="231"/>
      <c r="JG16" s="231"/>
      <c r="JH16" s="231"/>
      <c r="JI16" s="231"/>
      <c r="JJ16" s="231"/>
      <c r="JK16" s="231"/>
      <c r="JL16" s="231"/>
      <c r="JM16" s="231"/>
      <c r="JN16" s="231"/>
      <c r="JO16" s="231"/>
      <c r="JP16" s="231"/>
      <c r="JQ16" s="231"/>
      <c r="JR16" s="231"/>
      <c r="JS16" s="231"/>
      <c r="JT16" s="231"/>
      <c r="JU16" s="231"/>
      <c r="JV16" s="231"/>
      <c r="JW16" s="231"/>
      <c r="JX16" s="231"/>
      <c r="JY16" s="231"/>
      <c r="JZ16" s="231"/>
      <c r="KA16" s="231"/>
      <c r="KB16" s="231"/>
      <c r="KC16" s="231"/>
      <c r="KD16" s="231"/>
      <c r="KE16" s="231"/>
      <c r="KF16" s="231"/>
      <c r="KG16" s="231"/>
      <c r="KH16" s="231"/>
      <c r="KI16" s="231"/>
      <c r="KJ16" s="231"/>
      <c r="KK16" s="231"/>
      <c r="KL16" s="231"/>
      <c r="KM16" s="231"/>
      <c r="KN16" s="231"/>
      <c r="KO16" s="231"/>
      <c r="KP16" s="231"/>
      <c r="KQ16" s="231"/>
      <c r="KR16" s="231"/>
      <c r="KS16" s="231"/>
      <c r="KT16" s="231"/>
      <c r="KU16" s="231"/>
      <c r="KV16" s="231"/>
      <c r="KW16" s="231"/>
      <c r="KX16" s="231"/>
      <c r="KY16" s="231"/>
      <c r="KZ16" s="231"/>
      <c r="LA16" s="231"/>
      <c r="LB16" s="231"/>
      <c r="LC16" s="231"/>
      <c r="LD16" s="231"/>
      <c r="LE16" s="231"/>
      <c r="LF16" s="231"/>
      <c r="LG16" s="231"/>
      <c r="LH16" s="231"/>
      <c r="LI16" s="231"/>
      <c r="LJ16" s="231"/>
      <c r="LK16" s="231"/>
      <c r="LL16" s="231"/>
      <c r="LM16" s="231"/>
      <c r="LN16" s="231"/>
      <c r="LO16" s="231"/>
      <c r="LP16" s="231"/>
      <c r="LQ16" s="231"/>
      <c r="LR16" s="231"/>
      <c r="LS16" s="231"/>
      <c r="LT16" s="231"/>
      <c r="LU16" s="231"/>
      <c r="LV16" s="231"/>
      <c r="LW16" s="231"/>
      <c r="LX16" s="231"/>
      <c r="LY16" s="231"/>
      <c r="LZ16" s="231"/>
      <c r="MA16" s="231"/>
      <c r="MB16" s="231"/>
      <c r="MC16" s="231"/>
      <c r="MD16" s="231"/>
      <c r="ME16" s="231"/>
      <c r="MF16" s="231"/>
      <c r="MG16" s="231"/>
      <c r="MH16" s="231"/>
      <c r="MI16" s="231"/>
      <c r="MJ16" s="231"/>
      <c r="MK16" s="231"/>
      <c r="ML16" s="231"/>
      <c r="MM16" s="231"/>
      <c r="MN16" s="231"/>
      <c r="MO16" s="231"/>
      <c r="MP16" s="231"/>
      <c r="MQ16" s="231"/>
      <c r="MR16" s="231"/>
      <c r="MS16" s="231"/>
      <c r="MT16" s="231"/>
      <c r="MU16" s="231"/>
      <c r="MV16" s="231"/>
      <c r="MW16" s="231"/>
      <c r="MX16" s="231"/>
      <c r="MY16" s="231"/>
      <c r="MZ16" s="231"/>
      <c r="NA16" s="231"/>
      <c r="NB16" s="231"/>
      <c r="NC16" s="231"/>
      <c r="ND16" s="231"/>
      <c r="NE16" s="231"/>
      <c r="NF16" s="231"/>
      <c r="NG16" s="231"/>
      <c r="NH16" s="231"/>
      <c r="NI16" s="231"/>
      <c r="NJ16" s="231"/>
      <c r="NK16" s="231"/>
      <c r="NL16" s="231"/>
      <c r="NM16" s="231"/>
      <c r="NN16" s="231"/>
      <c r="NO16" s="231"/>
      <c r="NP16" s="231"/>
      <c r="NQ16" s="231"/>
      <c r="NR16" s="231"/>
      <c r="NS16" s="231"/>
      <c r="NT16" s="231"/>
      <c r="NU16" s="231"/>
      <c r="NV16" s="231"/>
      <c r="NW16" s="231"/>
      <c r="NX16" s="231"/>
      <c r="NY16" s="231"/>
      <c r="NZ16" s="231"/>
      <c r="OA16" s="231"/>
      <c r="OB16" s="231"/>
      <c r="OC16" s="231"/>
      <c r="OD16" s="231"/>
      <c r="OE16" s="231"/>
      <c r="OF16" s="231"/>
      <c r="OG16" s="231"/>
      <c r="OH16" s="231"/>
      <c r="OI16" s="231"/>
      <c r="OJ16" s="231"/>
      <c r="OK16" s="231"/>
      <c r="OL16" s="231"/>
      <c r="OM16" s="231"/>
      <c r="ON16" s="231"/>
      <c r="OO16" s="231"/>
      <c r="OP16" s="231"/>
      <c r="OQ16" s="231"/>
      <c r="OR16" s="231"/>
      <c r="OS16" s="231"/>
      <c r="OT16" s="231"/>
      <c r="OU16" s="231"/>
      <c r="OV16" s="231"/>
      <c r="OW16" s="231"/>
      <c r="OX16" s="231"/>
      <c r="OY16" s="231"/>
      <c r="OZ16" s="231"/>
      <c r="PA16" s="231"/>
      <c r="PB16" s="231"/>
      <c r="PC16" s="231"/>
      <c r="PD16" s="231"/>
      <c r="PE16" s="231"/>
      <c r="PF16" s="231"/>
      <c r="PG16" s="231"/>
      <c r="PH16" s="231"/>
      <c r="PI16" s="231"/>
      <c r="PJ16" s="231"/>
      <c r="PK16" s="231"/>
      <c r="PL16" s="231"/>
      <c r="PM16" s="231"/>
      <c r="PN16" s="231"/>
      <c r="PO16" s="231"/>
      <c r="PP16" s="231"/>
      <c r="PQ16" s="231"/>
      <c r="PR16" s="231"/>
      <c r="PS16" s="231"/>
      <c r="PT16" s="231"/>
      <c r="PU16" s="231"/>
      <c r="PV16" s="231"/>
      <c r="PW16" s="231"/>
      <c r="PX16" s="231"/>
      <c r="PY16" s="231"/>
      <c r="PZ16" s="231"/>
      <c r="QA16" s="231"/>
      <c r="QB16" s="231"/>
      <c r="QC16" s="231"/>
      <c r="QD16" s="231"/>
      <c r="QE16" s="231"/>
      <c r="QF16" s="231"/>
      <c r="QG16" s="231"/>
      <c r="QH16" s="231"/>
      <c r="QI16" s="231"/>
      <c r="QJ16" s="231"/>
      <c r="QK16" s="233"/>
      <c r="QL16" s="233"/>
      <c r="QM16" s="233"/>
      <c r="QN16" s="233"/>
      <c r="QO16" s="233"/>
      <c r="QP16" s="233"/>
      <c r="QQ16" s="233"/>
      <c r="QR16" s="233"/>
      <c r="QS16" s="233"/>
      <c r="QT16" s="231"/>
      <c r="QU16" s="231"/>
      <c r="QV16" s="231"/>
      <c r="QW16" s="231"/>
      <c r="QX16" s="231"/>
      <c r="QY16" s="231"/>
      <c r="QZ16" s="231"/>
      <c r="RA16" s="231"/>
      <c r="RB16" s="231"/>
      <c r="RC16" s="231"/>
      <c r="RD16" s="231"/>
      <c r="RE16" s="231"/>
      <c r="RF16" s="231"/>
      <c r="RG16" s="231"/>
      <c r="RH16" s="231"/>
      <c r="RI16" s="231"/>
      <c r="RJ16" s="231"/>
      <c r="RK16" s="231"/>
      <c r="RL16" s="231"/>
      <c r="RM16" s="231"/>
      <c r="RN16" s="231"/>
      <c r="RO16" s="231"/>
      <c r="RP16" s="231"/>
      <c r="RQ16" s="231"/>
      <c r="RR16" s="231"/>
      <c r="RS16" s="231"/>
      <c r="RT16" s="231"/>
      <c r="RU16" s="231"/>
      <c r="RV16" s="231"/>
      <c r="RW16" s="231"/>
      <c r="RX16" s="231"/>
      <c r="RY16" s="231"/>
      <c r="RZ16" s="231"/>
      <c r="SA16" s="231"/>
      <c r="SB16" s="231"/>
      <c r="SC16" s="231"/>
      <c r="SD16" s="231"/>
      <c r="SE16" s="231"/>
      <c r="SF16" s="231"/>
      <c r="SG16" s="231"/>
      <c r="SH16" s="231"/>
      <c r="SI16" s="231"/>
      <c r="SJ16" s="231"/>
      <c r="SK16" s="231"/>
      <c r="SL16" s="231"/>
      <c r="SM16" s="231"/>
      <c r="SN16" s="231"/>
      <c r="SO16" s="231"/>
      <c r="SP16" s="231"/>
      <c r="SQ16" s="231"/>
      <c r="SR16" s="231"/>
      <c r="SS16" s="231"/>
      <c r="ST16" s="231"/>
      <c r="SU16" s="231"/>
      <c r="SV16" s="231"/>
      <c r="SW16" s="233"/>
      <c r="SX16" s="233"/>
      <c r="SY16" s="233"/>
      <c r="SZ16" s="233"/>
      <c r="TA16" s="233"/>
      <c r="TB16" s="233"/>
      <c r="TC16" s="233"/>
      <c r="TD16" s="231"/>
      <c r="TE16" s="231"/>
      <c r="TF16" s="231"/>
      <c r="TG16" s="231"/>
      <c r="TH16" s="231"/>
      <c r="TI16" s="231"/>
      <c r="TJ16" s="231"/>
      <c r="TK16" s="231"/>
      <c r="TL16" s="231"/>
      <c r="TM16" s="231"/>
      <c r="TN16" s="231"/>
      <c r="TO16" s="231"/>
      <c r="TP16" s="231"/>
      <c r="TQ16" s="231"/>
      <c r="TR16" s="231"/>
      <c r="TS16" s="231"/>
      <c r="TT16" s="231"/>
      <c r="TU16" s="231"/>
      <c r="TV16" s="231"/>
      <c r="TW16" s="231"/>
      <c r="TX16" s="231"/>
      <c r="TY16" s="231"/>
      <c r="TZ16" s="231"/>
      <c r="UA16" s="231"/>
      <c r="UB16" s="231"/>
      <c r="UC16" s="231"/>
      <c r="UD16" s="231"/>
      <c r="UE16" s="231"/>
      <c r="UF16" s="231"/>
      <c r="UG16" s="231"/>
      <c r="UH16" s="231"/>
      <c r="UI16" s="231"/>
      <c r="UJ16" s="231"/>
      <c r="UK16" s="231"/>
      <c r="UL16" s="231"/>
      <c r="UM16" s="231"/>
      <c r="UN16" s="231"/>
      <c r="UO16" s="231"/>
      <c r="UP16" s="231"/>
      <c r="UQ16" s="231"/>
      <c r="UR16" s="231"/>
      <c r="US16" s="231"/>
      <c r="UT16" s="231"/>
      <c r="UU16" s="231"/>
      <c r="UV16" s="231"/>
      <c r="UW16" s="231"/>
      <c r="UX16" s="231"/>
      <c r="UY16" s="231"/>
      <c r="UZ16" s="231"/>
      <c r="VA16" s="231"/>
      <c r="VB16" s="231"/>
      <c r="VC16" s="231"/>
      <c r="VD16" s="231"/>
      <c r="VE16" s="231"/>
      <c r="VF16" s="231"/>
      <c r="VG16" s="231"/>
      <c r="VH16" s="231"/>
      <c r="VI16" s="231"/>
      <c r="VJ16" s="231"/>
      <c r="VK16" s="231"/>
      <c r="VL16" s="231"/>
      <c r="VM16" s="231"/>
      <c r="VN16" s="231"/>
      <c r="VO16" s="231"/>
      <c r="VP16" s="231"/>
      <c r="VQ16" s="231"/>
      <c r="VR16" s="231"/>
      <c r="VS16" s="231"/>
      <c r="VT16" s="231"/>
      <c r="VU16" s="231"/>
      <c r="VV16" s="231"/>
      <c r="VW16" s="231"/>
      <c r="VX16" s="231"/>
      <c r="VY16" s="235"/>
      <c r="VZ16" s="235"/>
      <c r="WA16" s="235"/>
      <c r="WB16" s="235"/>
      <c r="WC16" s="235"/>
      <c r="WD16" s="234"/>
      <c r="WE16" s="234"/>
      <c r="WF16" s="234"/>
      <c r="WG16" s="234"/>
    </row>
    <row r="17" spans="1:716" ht="20.100000000000001" customHeight="1">
      <c r="A17" s="133">
        <v>10</v>
      </c>
      <c r="B17" s="413" t="str">
        <f>IF('1'!$A$1=1,D17,F17)</f>
        <v>Болгарія</v>
      </c>
      <c r="C17" s="242"/>
      <c r="D17" s="379" t="s">
        <v>177</v>
      </c>
      <c r="E17" s="379"/>
      <c r="F17" s="389" t="s">
        <v>48</v>
      </c>
      <c r="G17" s="237">
        <v>2187.6290445657251</v>
      </c>
      <c r="H17" s="136">
        <v>1875.913556997765</v>
      </c>
      <c r="I17" s="136">
        <v>3064.1328846431429</v>
      </c>
      <c r="J17" s="136">
        <v>2106.2480327565131</v>
      </c>
      <c r="K17" s="136">
        <v>2386.2296281459171</v>
      </c>
      <c r="L17" s="136">
        <v>2806.0716573701538</v>
      </c>
      <c r="M17" s="136">
        <v>2624.9968575289799</v>
      </c>
      <c r="N17" s="136">
        <v>2863.667232220947</v>
      </c>
      <c r="O17" s="136">
        <v>2850.3467619416319</v>
      </c>
      <c r="P17" s="136">
        <v>2276.8984374775309</v>
      </c>
      <c r="Q17" s="136">
        <v>2766.5523162599261</v>
      </c>
      <c r="R17" s="136">
        <v>3509.3410210049701</v>
      </c>
      <c r="S17" s="136">
        <v>3912.30398273429</v>
      </c>
      <c r="T17" s="136">
        <v>3254.2421324845609</v>
      </c>
      <c r="U17" s="136">
        <v>3437.8899320919299</v>
      </c>
      <c r="V17" s="238">
        <v>3286.4578124263899</v>
      </c>
      <c r="W17" s="136">
        <v>3351.776291641605</v>
      </c>
      <c r="X17" s="136">
        <v>3276.6242660242287</v>
      </c>
      <c r="Y17" s="136">
        <v>2859.915739915099</v>
      </c>
      <c r="Z17" s="136">
        <v>2641.9608050443271</v>
      </c>
      <c r="AA17" s="136">
        <v>3160.774183194379</v>
      </c>
      <c r="AB17" s="136">
        <v>2532.8432335635607</v>
      </c>
      <c r="AC17" s="136">
        <v>3171.8712715642359</v>
      </c>
      <c r="AD17" s="136">
        <v>4562.3831884235997</v>
      </c>
      <c r="AE17" s="136">
        <v>4329.0909280134301</v>
      </c>
      <c r="AF17" s="136">
        <v>4831.2349887229302</v>
      </c>
      <c r="AG17" s="136">
        <v>7066.6247454818504</v>
      </c>
      <c r="AH17" s="136">
        <v>5727.9299204495801</v>
      </c>
      <c r="AI17" s="136">
        <v>5800.6537366680295</v>
      </c>
      <c r="AJ17" s="136">
        <v>14954.589961287071</v>
      </c>
      <c r="AK17" s="136">
        <v>11829.07988401878</v>
      </c>
      <c r="AL17" s="136">
        <v>13171.36585665979</v>
      </c>
      <c r="AM17" s="136">
        <v>7116.3222627650302</v>
      </c>
      <c r="AN17" s="136">
        <v>7604.5510580325899</v>
      </c>
      <c r="AO17" s="136">
        <v>9905.078673339749</v>
      </c>
      <c r="AP17" s="136">
        <v>8462.5587059089103</v>
      </c>
      <c r="AQ17" s="136">
        <v>11101.35258021536</v>
      </c>
      <c r="AR17" s="136">
        <v>11175.878627028382</v>
      </c>
      <c r="AS17" s="136">
        <v>12341.63952281737</v>
      </c>
      <c r="AT17" s="136">
        <v>10706.513642040491</v>
      </c>
      <c r="AU17" s="136">
        <f t="shared" si="9"/>
        <v>33088.510700046281</v>
      </c>
      <c r="AV17" s="136">
        <f t="shared" si="10"/>
        <v>45325.384372101602</v>
      </c>
      <c r="AW17" s="136"/>
      <c r="AX17" s="136">
        <f>G17+H17+I17+J17</f>
        <v>9233.9235189631472</v>
      </c>
      <c r="AY17" s="136">
        <f>K17+L17+M17+N17</f>
        <v>10680.965375265998</v>
      </c>
      <c r="AZ17" s="136">
        <f>O17+P17+Q17+R17</f>
        <v>11403.138536684059</v>
      </c>
      <c r="BA17" s="136">
        <f>S17+T17+U17+V17</f>
        <v>13890.893859737171</v>
      </c>
      <c r="BB17" s="136">
        <f>W17+X17+Y17+Z17</f>
        <v>12130.277102625259</v>
      </c>
      <c r="BC17" s="136">
        <f>AA17+AB17+AC17+AD17</f>
        <v>13427.871876745776</v>
      </c>
      <c r="BD17" s="136">
        <f>AE17+AF17+AG17+AH17</f>
        <v>21954.880582667793</v>
      </c>
      <c r="BE17" s="136">
        <f>AI17+AJ17+AK17+AL17</f>
        <v>45755.689438633664</v>
      </c>
      <c r="BF17" s="136">
        <f t="shared" ref="BF17:BF30" si="20">AM17+AN17+AO17+AP17</f>
        <v>33088.510700046281</v>
      </c>
      <c r="BG17" s="229"/>
      <c r="BH17" s="229"/>
      <c r="BI17" s="229"/>
      <c r="BJ17" s="229"/>
      <c r="BK17" s="229"/>
      <c r="BL17" s="229"/>
      <c r="BM17" s="229"/>
      <c r="BN17" s="229"/>
      <c r="BO17" s="229"/>
      <c r="BP17" s="229"/>
      <c r="BQ17" s="229"/>
      <c r="BR17" s="229"/>
      <c r="BS17" s="229"/>
      <c r="BT17" s="229"/>
      <c r="BU17" s="229"/>
      <c r="BV17" s="229"/>
      <c r="BW17" s="229"/>
      <c r="BX17" s="229"/>
      <c r="BY17" s="229"/>
      <c r="BZ17" s="229"/>
      <c r="CA17" s="229"/>
      <c r="CB17" s="229"/>
      <c r="CC17" s="229"/>
      <c r="CD17" s="229"/>
      <c r="CE17" s="229"/>
      <c r="CF17" s="229"/>
      <c r="CG17" s="229"/>
      <c r="CH17" s="229"/>
      <c r="CI17" s="229"/>
      <c r="CJ17" s="229"/>
      <c r="CK17" s="229"/>
      <c r="CL17" s="229"/>
      <c r="CM17" s="229"/>
      <c r="CN17" s="229"/>
      <c r="CO17" s="229"/>
      <c r="CP17" s="229"/>
      <c r="CQ17" s="229"/>
      <c r="CR17" s="229"/>
      <c r="CS17" s="229"/>
      <c r="CT17" s="229"/>
      <c r="CU17" s="229"/>
      <c r="CV17" s="229"/>
      <c r="CW17" s="229"/>
      <c r="CX17" s="229"/>
      <c r="CY17" s="229"/>
      <c r="CZ17" s="229"/>
      <c r="DA17" s="230"/>
      <c r="DB17" s="230"/>
      <c r="DC17" s="230"/>
      <c r="DD17" s="230"/>
      <c r="DE17" s="230"/>
      <c r="DF17" s="230"/>
      <c r="DG17" s="230"/>
      <c r="DH17" s="230"/>
      <c r="DI17" s="230"/>
      <c r="DJ17" s="230"/>
      <c r="DK17" s="230"/>
      <c r="DL17" s="230"/>
      <c r="DM17" s="230"/>
      <c r="DN17" s="230"/>
      <c r="DO17" s="230"/>
      <c r="DP17" s="230"/>
      <c r="DQ17" s="230"/>
      <c r="DR17" s="230"/>
      <c r="DS17" s="230"/>
      <c r="DT17" s="230"/>
      <c r="DU17" s="230"/>
      <c r="DV17" s="230"/>
      <c r="DW17" s="230"/>
      <c r="DX17" s="230"/>
      <c r="DY17" s="230"/>
      <c r="DZ17" s="230"/>
      <c r="EA17" s="230"/>
      <c r="EB17" s="230"/>
      <c r="EC17" s="230"/>
      <c r="ED17" s="230"/>
      <c r="EE17" s="230"/>
      <c r="EF17" s="230"/>
      <c r="EG17" s="230"/>
      <c r="EH17" s="230"/>
      <c r="EI17" s="230"/>
      <c r="EJ17" s="230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  <c r="FR17" s="231"/>
      <c r="FS17" s="231"/>
      <c r="FT17" s="231"/>
      <c r="FU17" s="231"/>
      <c r="FV17" s="231"/>
      <c r="FW17" s="231"/>
      <c r="FX17" s="231"/>
      <c r="FY17" s="231"/>
      <c r="FZ17" s="231"/>
      <c r="GA17" s="231"/>
      <c r="GB17" s="231"/>
      <c r="GC17" s="231"/>
      <c r="GD17" s="231"/>
      <c r="GE17" s="231"/>
      <c r="GF17" s="231"/>
      <c r="GG17" s="231"/>
      <c r="GH17" s="231"/>
      <c r="GI17" s="231"/>
      <c r="GJ17" s="231"/>
      <c r="GK17" s="231"/>
      <c r="GL17" s="231"/>
      <c r="GM17" s="231"/>
      <c r="GN17" s="231"/>
      <c r="GO17" s="231"/>
      <c r="GP17" s="231"/>
      <c r="GQ17" s="231"/>
      <c r="GR17" s="231"/>
      <c r="GS17" s="231"/>
      <c r="GT17" s="231"/>
      <c r="GU17" s="234"/>
      <c r="GV17" s="234"/>
      <c r="GW17" s="234"/>
      <c r="GX17" s="234"/>
      <c r="GY17" s="234"/>
      <c r="GZ17" s="234"/>
      <c r="HA17" s="234"/>
      <c r="HB17" s="234"/>
      <c r="HC17" s="234"/>
      <c r="HD17" s="234"/>
      <c r="HE17" s="234"/>
      <c r="HF17" s="234"/>
      <c r="HG17" s="234"/>
      <c r="HH17" s="234"/>
      <c r="HI17" s="234"/>
      <c r="HJ17" s="234"/>
      <c r="HK17" s="234"/>
      <c r="HL17" s="234"/>
      <c r="HM17" s="234"/>
      <c r="HN17" s="234"/>
      <c r="HO17" s="234"/>
      <c r="HP17" s="233"/>
      <c r="HQ17" s="233"/>
      <c r="HR17" s="233"/>
      <c r="HS17" s="233"/>
      <c r="HT17" s="234"/>
      <c r="HU17" s="234"/>
      <c r="HV17" s="234"/>
      <c r="HW17" s="234"/>
      <c r="HX17" s="234"/>
      <c r="HY17" s="234"/>
      <c r="HZ17" s="234"/>
      <c r="IA17" s="234"/>
      <c r="IB17" s="231"/>
      <c r="IC17" s="231"/>
      <c r="ID17" s="231"/>
      <c r="IE17" s="231"/>
      <c r="IF17" s="231"/>
      <c r="IG17" s="231"/>
      <c r="IH17" s="231"/>
      <c r="II17" s="231"/>
      <c r="IJ17" s="231"/>
      <c r="IK17" s="231"/>
      <c r="IL17" s="231"/>
      <c r="IM17" s="231"/>
      <c r="IN17" s="231"/>
      <c r="IO17" s="233"/>
      <c r="IP17" s="233"/>
      <c r="IQ17" s="234"/>
      <c r="IR17" s="234"/>
      <c r="IS17" s="234"/>
      <c r="IT17" s="234"/>
      <c r="IU17" s="234"/>
      <c r="IV17" s="234"/>
      <c r="IW17" s="234"/>
      <c r="IX17" s="231"/>
      <c r="IY17" s="233"/>
      <c r="IZ17" s="233"/>
      <c r="JA17" s="233"/>
      <c r="JB17" s="233"/>
      <c r="JC17" s="233"/>
      <c r="JD17" s="231"/>
      <c r="JE17" s="231"/>
      <c r="JF17" s="231"/>
      <c r="JG17" s="231"/>
      <c r="JH17" s="231"/>
      <c r="JI17" s="231"/>
      <c r="JJ17" s="231"/>
      <c r="JK17" s="231"/>
      <c r="JL17" s="231"/>
      <c r="JM17" s="231"/>
      <c r="JN17" s="231"/>
      <c r="JO17" s="231"/>
      <c r="JP17" s="231"/>
      <c r="JQ17" s="231"/>
      <c r="JR17" s="231"/>
      <c r="JS17" s="231"/>
      <c r="JT17" s="231"/>
      <c r="JU17" s="231"/>
      <c r="JV17" s="231"/>
      <c r="JW17" s="231"/>
      <c r="JX17" s="231"/>
      <c r="JY17" s="231"/>
      <c r="JZ17" s="231"/>
      <c r="KA17" s="231"/>
      <c r="KB17" s="231"/>
      <c r="KC17" s="231"/>
      <c r="KD17" s="231"/>
      <c r="KE17" s="231"/>
      <c r="KF17" s="231"/>
      <c r="KG17" s="231"/>
      <c r="KH17" s="231"/>
      <c r="KI17" s="231"/>
      <c r="KJ17" s="231"/>
      <c r="KK17" s="231"/>
      <c r="KL17" s="231"/>
      <c r="KM17" s="231"/>
      <c r="KN17" s="231"/>
      <c r="KO17" s="231"/>
      <c r="KP17" s="231"/>
      <c r="KQ17" s="231"/>
      <c r="KR17" s="231"/>
      <c r="KS17" s="231"/>
      <c r="KT17" s="231"/>
      <c r="KU17" s="231"/>
      <c r="KV17" s="231"/>
      <c r="KW17" s="231"/>
      <c r="KX17" s="231"/>
      <c r="KY17" s="231"/>
      <c r="KZ17" s="231"/>
      <c r="LA17" s="231"/>
      <c r="LB17" s="231"/>
      <c r="LC17" s="231"/>
      <c r="LD17" s="231"/>
      <c r="LE17" s="231"/>
      <c r="LF17" s="231"/>
      <c r="LG17" s="231"/>
      <c r="LH17" s="231"/>
      <c r="LI17" s="231"/>
      <c r="LJ17" s="231"/>
      <c r="LK17" s="231"/>
      <c r="LL17" s="231"/>
      <c r="LM17" s="231"/>
      <c r="LN17" s="231"/>
      <c r="LO17" s="231"/>
      <c r="LP17" s="231"/>
      <c r="LQ17" s="231"/>
      <c r="LR17" s="231"/>
      <c r="LS17" s="231"/>
      <c r="LT17" s="231"/>
      <c r="LU17" s="231"/>
      <c r="LV17" s="231"/>
      <c r="LW17" s="231"/>
      <c r="LX17" s="231"/>
      <c r="LY17" s="231"/>
      <c r="LZ17" s="231"/>
      <c r="MA17" s="231"/>
      <c r="MB17" s="231"/>
      <c r="MC17" s="231"/>
      <c r="MD17" s="231"/>
      <c r="ME17" s="231"/>
      <c r="MF17" s="231"/>
      <c r="MG17" s="231"/>
      <c r="MH17" s="231"/>
      <c r="MI17" s="231"/>
      <c r="MJ17" s="231"/>
      <c r="MK17" s="231"/>
      <c r="ML17" s="231"/>
      <c r="MM17" s="231"/>
      <c r="MN17" s="231"/>
      <c r="MO17" s="231"/>
      <c r="MP17" s="231"/>
      <c r="MQ17" s="231"/>
      <c r="MR17" s="231"/>
      <c r="MS17" s="231"/>
      <c r="MT17" s="231"/>
      <c r="MU17" s="231"/>
      <c r="MV17" s="231"/>
      <c r="MW17" s="231"/>
      <c r="MX17" s="231"/>
      <c r="MY17" s="231"/>
      <c r="MZ17" s="231"/>
      <c r="NA17" s="231"/>
      <c r="NB17" s="231"/>
      <c r="NC17" s="231"/>
      <c r="ND17" s="231"/>
      <c r="NE17" s="231"/>
      <c r="NF17" s="231"/>
      <c r="NG17" s="231"/>
      <c r="NH17" s="231"/>
      <c r="NI17" s="231"/>
      <c r="NJ17" s="231"/>
      <c r="NK17" s="231"/>
      <c r="NL17" s="231"/>
      <c r="NM17" s="231"/>
      <c r="NN17" s="231"/>
      <c r="NO17" s="231"/>
      <c r="NP17" s="231"/>
      <c r="NQ17" s="231"/>
      <c r="NR17" s="231"/>
      <c r="NS17" s="231"/>
      <c r="NT17" s="231"/>
      <c r="NU17" s="231"/>
      <c r="NV17" s="231"/>
      <c r="NW17" s="231"/>
      <c r="NX17" s="231"/>
      <c r="NY17" s="231"/>
      <c r="NZ17" s="231"/>
      <c r="OA17" s="231"/>
      <c r="OB17" s="231"/>
      <c r="OC17" s="231"/>
      <c r="OD17" s="231"/>
      <c r="OE17" s="231"/>
      <c r="OF17" s="231"/>
      <c r="OG17" s="231"/>
      <c r="OH17" s="231"/>
      <c r="OI17" s="231"/>
      <c r="OJ17" s="231"/>
      <c r="OK17" s="231"/>
      <c r="OL17" s="231"/>
      <c r="OM17" s="231"/>
      <c r="ON17" s="231"/>
      <c r="OO17" s="231"/>
      <c r="OP17" s="231"/>
      <c r="OQ17" s="231"/>
      <c r="OR17" s="231"/>
      <c r="OS17" s="231"/>
      <c r="OT17" s="231"/>
      <c r="OU17" s="231"/>
      <c r="OV17" s="231"/>
      <c r="OW17" s="231"/>
      <c r="OX17" s="231"/>
      <c r="OY17" s="231"/>
      <c r="OZ17" s="231"/>
      <c r="PA17" s="231"/>
      <c r="PB17" s="231"/>
      <c r="PC17" s="231"/>
      <c r="PD17" s="231"/>
      <c r="PE17" s="231"/>
      <c r="PF17" s="231"/>
      <c r="PG17" s="231"/>
      <c r="PH17" s="231"/>
      <c r="PI17" s="231"/>
      <c r="PJ17" s="231"/>
      <c r="PK17" s="231"/>
      <c r="PL17" s="231"/>
      <c r="PM17" s="231"/>
      <c r="PN17" s="231"/>
      <c r="PO17" s="231"/>
      <c r="PP17" s="231"/>
      <c r="PQ17" s="231"/>
      <c r="PR17" s="231"/>
      <c r="PS17" s="231"/>
      <c r="PT17" s="231"/>
      <c r="PU17" s="231"/>
      <c r="PV17" s="231"/>
      <c r="PW17" s="231"/>
      <c r="PX17" s="231"/>
      <c r="PY17" s="231"/>
      <c r="PZ17" s="231"/>
      <c r="QA17" s="231"/>
      <c r="QB17" s="231"/>
      <c r="QC17" s="231"/>
      <c r="QD17" s="231"/>
      <c r="QE17" s="231"/>
      <c r="QF17" s="231"/>
      <c r="QG17" s="231"/>
      <c r="QH17" s="231"/>
      <c r="QI17" s="231"/>
      <c r="QJ17" s="231"/>
      <c r="QK17" s="233"/>
      <c r="QL17" s="233"/>
      <c r="QM17" s="233"/>
      <c r="QN17" s="233"/>
      <c r="QO17" s="233"/>
      <c r="QP17" s="233"/>
      <c r="QQ17" s="233"/>
      <c r="QR17" s="233"/>
      <c r="QS17" s="233"/>
      <c r="QT17" s="231"/>
      <c r="QU17" s="231"/>
      <c r="QV17" s="231"/>
      <c r="QW17" s="231"/>
      <c r="QX17" s="231"/>
      <c r="QY17" s="231"/>
      <c r="QZ17" s="231"/>
      <c r="RA17" s="231"/>
      <c r="RB17" s="231"/>
      <c r="RC17" s="231"/>
      <c r="RD17" s="231"/>
      <c r="RE17" s="231"/>
      <c r="RF17" s="231"/>
      <c r="RG17" s="231"/>
      <c r="RH17" s="231"/>
      <c r="RI17" s="231"/>
      <c r="RJ17" s="231"/>
      <c r="RK17" s="231"/>
      <c r="RL17" s="231"/>
      <c r="RM17" s="231"/>
      <c r="RN17" s="231"/>
      <c r="RO17" s="231"/>
      <c r="RP17" s="231"/>
      <c r="RQ17" s="231"/>
      <c r="RR17" s="231"/>
      <c r="RS17" s="231"/>
      <c r="RT17" s="231"/>
      <c r="RU17" s="231"/>
      <c r="RV17" s="231"/>
      <c r="RW17" s="231"/>
      <c r="RX17" s="231"/>
      <c r="RY17" s="231"/>
      <c r="RZ17" s="231"/>
      <c r="SA17" s="231"/>
      <c r="SB17" s="231"/>
      <c r="SC17" s="231"/>
      <c r="SD17" s="231"/>
      <c r="SE17" s="231"/>
      <c r="SF17" s="231"/>
      <c r="SG17" s="231"/>
      <c r="SH17" s="231"/>
      <c r="SI17" s="231"/>
      <c r="SJ17" s="231"/>
      <c r="SK17" s="231"/>
      <c r="SL17" s="231"/>
      <c r="SM17" s="231"/>
      <c r="SN17" s="231"/>
      <c r="SO17" s="231"/>
      <c r="SP17" s="231"/>
      <c r="SQ17" s="231"/>
      <c r="SR17" s="231"/>
      <c r="SS17" s="231"/>
      <c r="ST17" s="231"/>
      <c r="SU17" s="231"/>
      <c r="SV17" s="231"/>
      <c r="SW17" s="233"/>
      <c r="SX17" s="233"/>
      <c r="SY17" s="233"/>
      <c r="SZ17" s="233"/>
      <c r="TA17" s="233"/>
      <c r="TB17" s="233"/>
      <c r="TC17" s="233"/>
      <c r="TD17" s="231"/>
      <c r="TE17" s="231"/>
      <c r="TF17" s="231"/>
      <c r="TG17" s="231"/>
      <c r="TH17" s="231"/>
      <c r="TI17" s="231"/>
      <c r="TJ17" s="231"/>
      <c r="TK17" s="231"/>
      <c r="TL17" s="231"/>
      <c r="TM17" s="231"/>
      <c r="TN17" s="231"/>
      <c r="TO17" s="231"/>
      <c r="TP17" s="231"/>
      <c r="TQ17" s="231"/>
      <c r="TR17" s="231"/>
      <c r="TS17" s="231"/>
      <c r="TT17" s="231"/>
      <c r="TU17" s="231"/>
      <c r="TV17" s="231"/>
      <c r="TW17" s="231"/>
      <c r="TX17" s="231"/>
      <c r="TY17" s="231"/>
      <c r="TZ17" s="231"/>
      <c r="UA17" s="231"/>
      <c r="UB17" s="231"/>
      <c r="UC17" s="231"/>
      <c r="UD17" s="231"/>
      <c r="UE17" s="231"/>
      <c r="UF17" s="231"/>
      <c r="UG17" s="231"/>
      <c r="UH17" s="231"/>
      <c r="UI17" s="231"/>
      <c r="UJ17" s="231"/>
      <c r="UK17" s="231"/>
      <c r="UL17" s="231"/>
      <c r="UM17" s="231"/>
      <c r="UN17" s="231"/>
      <c r="UO17" s="231"/>
      <c r="UP17" s="231"/>
      <c r="UQ17" s="231"/>
      <c r="UR17" s="231"/>
      <c r="US17" s="231"/>
      <c r="UT17" s="231"/>
      <c r="UU17" s="231"/>
      <c r="UV17" s="231"/>
      <c r="UW17" s="231"/>
      <c r="UX17" s="231"/>
      <c r="UY17" s="231"/>
      <c r="UZ17" s="231"/>
      <c r="VA17" s="231"/>
      <c r="VB17" s="231"/>
      <c r="VC17" s="231"/>
      <c r="VD17" s="231"/>
      <c r="VE17" s="231"/>
      <c r="VF17" s="231"/>
      <c r="VG17" s="231"/>
      <c r="VH17" s="231"/>
      <c r="VI17" s="231"/>
      <c r="VJ17" s="231"/>
      <c r="VK17" s="231"/>
      <c r="VL17" s="231"/>
      <c r="VM17" s="231"/>
      <c r="VN17" s="231"/>
      <c r="VO17" s="231"/>
      <c r="VP17" s="231"/>
      <c r="VQ17" s="231"/>
      <c r="VR17" s="231"/>
      <c r="VS17" s="231"/>
      <c r="VT17" s="231"/>
      <c r="VU17" s="231"/>
      <c r="VV17" s="231"/>
      <c r="VW17" s="231"/>
      <c r="VX17" s="231"/>
      <c r="VY17" s="235"/>
      <c r="VZ17" s="235"/>
      <c r="WA17" s="235"/>
      <c r="WB17" s="235"/>
      <c r="WC17" s="235"/>
      <c r="WD17" s="234"/>
      <c r="WE17" s="234"/>
      <c r="WF17" s="234"/>
      <c r="WG17" s="234"/>
    </row>
    <row r="18" spans="1:716" ht="20.100000000000001" customHeight="1">
      <c r="A18" s="133">
        <v>11</v>
      </c>
      <c r="B18" s="413" t="str">
        <f>IF('1'!$A$1=1,D18,F18)</f>
        <v>Індія</v>
      </c>
      <c r="C18" s="242"/>
      <c r="D18" s="379" t="s">
        <v>200</v>
      </c>
      <c r="E18" s="379"/>
      <c r="F18" s="379" t="s">
        <v>51</v>
      </c>
      <c r="G18" s="237">
        <v>7205.7061414412092</v>
      </c>
      <c r="H18" s="136">
        <v>8435.1584502394198</v>
      </c>
      <c r="I18" s="136">
        <v>6952.3136684974306</v>
      </c>
      <c r="J18" s="136">
        <v>9147.8475891294001</v>
      </c>
      <c r="K18" s="136">
        <v>10117.5479602491</v>
      </c>
      <c r="L18" s="136">
        <v>9883.3296085478505</v>
      </c>
      <c r="M18" s="136">
        <v>10672.75512001825</v>
      </c>
      <c r="N18" s="136">
        <v>18174.483130359622</v>
      </c>
      <c r="O18" s="136">
        <v>20065.842193405602</v>
      </c>
      <c r="P18" s="136">
        <v>10117.74284909332</v>
      </c>
      <c r="Q18" s="136">
        <v>11802.31631069626</v>
      </c>
      <c r="R18" s="136">
        <v>16430.568096428491</v>
      </c>
      <c r="S18" s="136">
        <v>16396.581951366381</v>
      </c>
      <c r="T18" s="136">
        <v>16433.80493553403</v>
      </c>
      <c r="U18" s="136">
        <v>10664.97261863216</v>
      </c>
      <c r="V18" s="238">
        <v>15156.66435041638</v>
      </c>
      <c r="W18" s="136">
        <v>16863.172130129358</v>
      </c>
      <c r="X18" s="136">
        <v>9279.6168926218106</v>
      </c>
      <c r="Y18" s="136">
        <v>9339.2284930504902</v>
      </c>
      <c r="Z18" s="136">
        <v>15058.939108947601</v>
      </c>
      <c r="AA18" s="136">
        <v>11222.350138714231</v>
      </c>
      <c r="AB18" s="136">
        <v>10638.39951786293</v>
      </c>
      <c r="AC18" s="136">
        <v>10886.41912833791</v>
      </c>
      <c r="AD18" s="136">
        <v>19630.975221836641</v>
      </c>
      <c r="AE18" s="136">
        <v>13396.07100130662</v>
      </c>
      <c r="AF18" s="136">
        <v>17678.809157355412</v>
      </c>
      <c r="AG18" s="136">
        <v>12081.840034468101</v>
      </c>
      <c r="AH18" s="136">
        <v>24516.653519401902</v>
      </c>
      <c r="AI18" s="136">
        <v>12819.59456718663</v>
      </c>
      <c r="AJ18" s="136">
        <v>1185.84604040205</v>
      </c>
      <c r="AK18" s="136">
        <v>4729.2726210608216</v>
      </c>
      <c r="AL18" s="136">
        <v>9757.9196544048027</v>
      </c>
      <c r="AM18" s="136">
        <v>5279.4760331181396</v>
      </c>
      <c r="AN18" s="136">
        <v>6358.7672621845541</v>
      </c>
      <c r="AO18" s="136">
        <v>4803.6061590113304</v>
      </c>
      <c r="AP18" s="136">
        <v>3421.4417220384112</v>
      </c>
      <c r="AQ18" s="136">
        <v>5030.1419168800812</v>
      </c>
      <c r="AR18" s="136">
        <v>10954.10750820935</v>
      </c>
      <c r="AS18" s="136">
        <v>8954.3877263310205</v>
      </c>
      <c r="AT18" s="136">
        <v>15144.89592772654</v>
      </c>
      <c r="AU18" s="136">
        <f>AM18+AN18+AO18+AP18</f>
        <v>19863.291176352439</v>
      </c>
      <c r="AV18" s="136">
        <f>AQ18+AR18+AS18+AT18</f>
        <v>40083.53307914699</v>
      </c>
      <c r="AW18" s="136"/>
      <c r="AX18" s="136">
        <f>G18+H18+I18+J18</f>
        <v>31741.025849307458</v>
      </c>
      <c r="AY18" s="136">
        <f>K18+L18+M18+N18</f>
        <v>48848.115819174825</v>
      </c>
      <c r="AZ18" s="136">
        <f>O18+P18+Q18+R18</f>
        <v>58416.46944962367</v>
      </c>
      <c r="BA18" s="136">
        <f>S18+T18+U18+V18</f>
        <v>58652.023855948952</v>
      </c>
      <c r="BB18" s="136">
        <f>W18+X18+Y18+Z18</f>
        <v>50540.956624749262</v>
      </c>
      <c r="BC18" s="136">
        <f>AA18+AB18+AC18+AD18</f>
        <v>52378.144006751711</v>
      </c>
      <c r="BD18" s="136">
        <f>AE18+AF18+AG18+AH18</f>
        <v>67673.373712532033</v>
      </c>
      <c r="BE18" s="136">
        <f>AI18+AJ18+AK18+AL18</f>
        <v>28492.632883054306</v>
      </c>
      <c r="BF18" s="136">
        <f>AM18+AN18+AO18+AP18</f>
        <v>19863.291176352439</v>
      </c>
      <c r="BG18" s="229"/>
      <c r="BH18" s="229"/>
      <c r="BI18" s="229"/>
      <c r="BJ18" s="229"/>
      <c r="BK18" s="229"/>
      <c r="BL18" s="229"/>
      <c r="BM18" s="229"/>
      <c r="BN18" s="229"/>
      <c r="BO18" s="229"/>
      <c r="BP18" s="229"/>
      <c r="BQ18" s="229"/>
      <c r="BR18" s="229"/>
      <c r="BS18" s="229"/>
      <c r="BT18" s="229"/>
      <c r="BU18" s="229"/>
      <c r="BV18" s="229"/>
      <c r="BW18" s="229"/>
      <c r="BX18" s="229"/>
      <c r="BY18" s="229"/>
      <c r="BZ18" s="229"/>
      <c r="CA18" s="229"/>
      <c r="CB18" s="229"/>
      <c r="CC18" s="229"/>
      <c r="CD18" s="229"/>
      <c r="CE18" s="229"/>
      <c r="CF18" s="229"/>
      <c r="CG18" s="229"/>
      <c r="CH18" s="229"/>
      <c r="CI18" s="229"/>
      <c r="CJ18" s="229"/>
      <c r="CK18" s="229"/>
      <c r="CL18" s="229"/>
      <c r="CM18" s="229"/>
      <c r="CN18" s="229"/>
      <c r="CO18" s="229"/>
      <c r="CP18" s="229"/>
      <c r="CQ18" s="229"/>
      <c r="CR18" s="229"/>
      <c r="CS18" s="229"/>
      <c r="CT18" s="229"/>
      <c r="CU18" s="229"/>
      <c r="CV18" s="229"/>
      <c r="CW18" s="229"/>
      <c r="CX18" s="229"/>
      <c r="CY18" s="229"/>
      <c r="CZ18" s="229"/>
      <c r="DA18" s="230"/>
      <c r="DB18" s="230"/>
      <c r="DC18" s="230"/>
      <c r="DD18" s="230"/>
      <c r="DE18" s="230"/>
      <c r="DF18" s="230"/>
      <c r="DG18" s="230"/>
      <c r="DH18" s="230"/>
      <c r="DI18" s="230"/>
      <c r="DJ18" s="230"/>
      <c r="DK18" s="230"/>
      <c r="DL18" s="230"/>
      <c r="DM18" s="230"/>
      <c r="DN18" s="230"/>
      <c r="DO18" s="230"/>
      <c r="DP18" s="230"/>
      <c r="DQ18" s="230"/>
      <c r="DR18" s="230"/>
      <c r="DS18" s="230"/>
      <c r="DT18" s="230"/>
      <c r="DU18" s="230"/>
      <c r="DV18" s="230"/>
      <c r="DW18" s="230"/>
      <c r="DX18" s="230"/>
      <c r="DY18" s="230"/>
      <c r="DZ18" s="230"/>
      <c r="EA18" s="230"/>
      <c r="EB18" s="230"/>
      <c r="EC18" s="230"/>
      <c r="ED18" s="230"/>
      <c r="EE18" s="230"/>
      <c r="EF18" s="230"/>
      <c r="EG18" s="230"/>
      <c r="EH18" s="230"/>
      <c r="EI18" s="230"/>
      <c r="EJ18" s="230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  <c r="FR18" s="231"/>
      <c r="FS18" s="231"/>
      <c r="FT18" s="231"/>
      <c r="FU18" s="231"/>
      <c r="FV18" s="231"/>
      <c r="FW18" s="231"/>
      <c r="FX18" s="231"/>
      <c r="FY18" s="231"/>
      <c r="FZ18" s="231"/>
      <c r="GA18" s="231"/>
      <c r="GB18" s="231"/>
      <c r="GC18" s="231"/>
      <c r="GD18" s="231"/>
      <c r="GE18" s="231"/>
      <c r="GF18" s="231"/>
      <c r="GG18" s="231"/>
      <c r="GH18" s="231"/>
      <c r="GI18" s="231"/>
      <c r="GJ18" s="231"/>
      <c r="GK18" s="231"/>
      <c r="GL18" s="231"/>
      <c r="GM18" s="231"/>
      <c r="GN18" s="231"/>
      <c r="GO18" s="231"/>
      <c r="GP18" s="231"/>
      <c r="GQ18" s="231"/>
      <c r="GR18" s="231"/>
      <c r="GS18" s="231"/>
      <c r="GT18" s="231"/>
      <c r="GU18" s="234"/>
      <c r="GV18" s="234"/>
      <c r="GW18" s="234"/>
      <c r="GX18" s="234"/>
      <c r="GY18" s="234"/>
      <c r="GZ18" s="234"/>
      <c r="HA18" s="234"/>
      <c r="HB18" s="234"/>
      <c r="HC18" s="234"/>
      <c r="HD18" s="234"/>
      <c r="HE18" s="234"/>
      <c r="HF18" s="234"/>
      <c r="HG18" s="234"/>
      <c r="HH18" s="234"/>
      <c r="HI18" s="234"/>
      <c r="HJ18" s="234"/>
      <c r="HK18" s="234"/>
      <c r="HL18" s="234"/>
      <c r="HM18" s="234"/>
      <c r="HN18" s="234"/>
      <c r="HO18" s="234"/>
      <c r="HP18" s="233"/>
      <c r="HQ18" s="233"/>
      <c r="HR18" s="233"/>
      <c r="HS18" s="233"/>
      <c r="HT18" s="234"/>
      <c r="HU18" s="234"/>
      <c r="HV18" s="234"/>
      <c r="HW18" s="234"/>
      <c r="HX18" s="234"/>
      <c r="HY18" s="234"/>
      <c r="HZ18" s="234"/>
      <c r="IA18" s="234"/>
      <c r="IB18" s="231"/>
      <c r="IC18" s="231"/>
      <c r="ID18" s="231"/>
      <c r="IE18" s="231"/>
      <c r="IF18" s="231"/>
      <c r="IG18" s="231"/>
      <c r="IH18" s="231"/>
      <c r="II18" s="231"/>
      <c r="IJ18" s="231"/>
      <c r="IK18" s="231"/>
      <c r="IL18" s="231"/>
      <c r="IM18" s="231"/>
      <c r="IN18" s="231"/>
      <c r="IO18" s="233"/>
      <c r="IP18" s="233"/>
      <c r="IQ18" s="234"/>
      <c r="IR18" s="234"/>
      <c r="IS18" s="234"/>
      <c r="IT18" s="234"/>
      <c r="IU18" s="234"/>
      <c r="IV18" s="234"/>
      <c r="IW18" s="234"/>
      <c r="IX18" s="231"/>
      <c r="IY18" s="233"/>
      <c r="IZ18" s="233"/>
      <c r="JA18" s="233"/>
      <c r="JB18" s="233"/>
      <c r="JC18" s="233"/>
      <c r="JD18" s="231"/>
      <c r="JE18" s="231"/>
      <c r="JF18" s="231"/>
      <c r="JG18" s="231"/>
      <c r="JH18" s="231"/>
      <c r="JI18" s="231"/>
      <c r="JJ18" s="231"/>
      <c r="JK18" s="231"/>
      <c r="JL18" s="231"/>
      <c r="JM18" s="231"/>
      <c r="JN18" s="231"/>
      <c r="JO18" s="231"/>
      <c r="JP18" s="231"/>
      <c r="JQ18" s="231"/>
      <c r="JR18" s="231"/>
      <c r="JS18" s="231"/>
      <c r="JT18" s="231"/>
      <c r="JU18" s="231"/>
      <c r="JV18" s="231"/>
      <c r="JW18" s="231"/>
      <c r="JX18" s="231"/>
      <c r="JY18" s="231"/>
      <c r="JZ18" s="231"/>
      <c r="KA18" s="231"/>
      <c r="KB18" s="231"/>
      <c r="KC18" s="231"/>
      <c r="KD18" s="231"/>
      <c r="KE18" s="231"/>
      <c r="KF18" s="231"/>
      <c r="KG18" s="231"/>
      <c r="KH18" s="231"/>
      <c r="KI18" s="231"/>
      <c r="KJ18" s="231"/>
      <c r="KK18" s="231"/>
      <c r="KL18" s="231"/>
      <c r="KM18" s="231"/>
      <c r="KN18" s="231"/>
      <c r="KO18" s="231"/>
      <c r="KP18" s="231"/>
      <c r="KQ18" s="231"/>
      <c r="KR18" s="231"/>
      <c r="KS18" s="231"/>
      <c r="KT18" s="231"/>
      <c r="KU18" s="231"/>
      <c r="KV18" s="231"/>
      <c r="KW18" s="231"/>
      <c r="KX18" s="231"/>
      <c r="KY18" s="231"/>
      <c r="KZ18" s="231"/>
      <c r="LA18" s="231"/>
      <c r="LB18" s="231"/>
      <c r="LC18" s="231"/>
      <c r="LD18" s="231"/>
      <c r="LE18" s="231"/>
      <c r="LF18" s="231"/>
      <c r="LG18" s="231"/>
      <c r="LH18" s="231"/>
      <c r="LI18" s="231"/>
      <c r="LJ18" s="231"/>
      <c r="LK18" s="231"/>
      <c r="LL18" s="231"/>
      <c r="LM18" s="231"/>
      <c r="LN18" s="231"/>
      <c r="LO18" s="231"/>
      <c r="LP18" s="231"/>
      <c r="LQ18" s="231"/>
      <c r="LR18" s="231"/>
      <c r="LS18" s="231"/>
      <c r="LT18" s="231"/>
      <c r="LU18" s="231"/>
      <c r="LV18" s="231"/>
      <c r="LW18" s="231"/>
      <c r="LX18" s="231"/>
      <c r="LY18" s="231"/>
      <c r="LZ18" s="231"/>
      <c r="MA18" s="231"/>
      <c r="MB18" s="231"/>
      <c r="MC18" s="231"/>
      <c r="MD18" s="231"/>
      <c r="ME18" s="231"/>
      <c r="MF18" s="231"/>
      <c r="MG18" s="231"/>
      <c r="MH18" s="231"/>
      <c r="MI18" s="231"/>
      <c r="MJ18" s="231"/>
      <c r="MK18" s="231"/>
      <c r="ML18" s="231"/>
      <c r="MM18" s="231"/>
      <c r="MN18" s="231"/>
      <c r="MO18" s="231"/>
      <c r="MP18" s="231"/>
      <c r="MQ18" s="231"/>
      <c r="MR18" s="231"/>
      <c r="MS18" s="231"/>
      <c r="MT18" s="231"/>
      <c r="MU18" s="231"/>
      <c r="MV18" s="231"/>
      <c r="MW18" s="231"/>
      <c r="MX18" s="231"/>
      <c r="MY18" s="231"/>
      <c r="MZ18" s="231"/>
      <c r="NA18" s="231"/>
      <c r="NB18" s="231"/>
      <c r="NC18" s="231"/>
      <c r="ND18" s="231"/>
      <c r="NE18" s="231"/>
      <c r="NF18" s="231"/>
      <c r="NG18" s="231"/>
      <c r="NH18" s="231"/>
      <c r="NI18" s="231"/>
      <c r="NJ18" s="231"/>
      <c r="NK18" s="231"/>
      <c r="NL18" s="231"/>
      <c r="NM18" s="231"/>
      <c r="NN18" s="231"/>
      <c r="NO18" s="231"/>
      <c r="NP18" s="231"/>
      <c r="NQ18" s="231"/>
      <c r="NR18" s="231"/>
      <c r="NS18" s="231"/>
      <c r="NT18" s="231"/>
      <c r="NU18" s="231"/>
      <c r="NV18" s="231"/>
      <c r="NW18" s="231"/>
      <c r="NX18" s="231"/>
      <c r="NY18" s="231"/>
      <c r="NZ18" s="231"/>
      <c r="OA18" s="231"/>
      <c r="OB18" s="231"/>
      <c r="OC18" s="231"/>
      <c r="OD18" s="231"/>
      <c r="OE18" s="231"/>
      <c r="OF18" s="231"/>
      <c r="OG18" s="231"/>
      <c r="OH18" s="231"/>
      <c r="OI18" s="231"/>
      <c r="OJ18" s="231"/>
      <c r="OK18" s="231"/>
      <c r="OL18" s="231"/>
      <c r="OM18" s="231"/>
      <c r="ON18" s="231"/>
      <c r="OO18" s="231"/>
      <c r="OP18" s="231"/>
      <c r="OQ18" s="231"/>
      <c r="OR18" s="231"/>
      <c r="OS18" s="231"/>
      <c r="OT18" s="231"/>
      <c r="OU18" s="231"/>
      <c r="OV18" s="231"/>
      <c r="OW18" s="231"/>
      <c r="OX18" s="231"/>
      <c r="OY18" s="231"/>
      <c r="OZ18" s="231"/>
      <c r="PA18" s="231"/>
      <c r="PB18" s="231"/>
      <c r="PC18" s="231"/>
      <c r="PD18" s="231"/>
      <c r="PE18" s="231"/>
      <c r="PF18" s="231"/>
      <c r="PG18" s="231"/>
      <c r="PH18" s="231"/>
      <c r="PI18" s="231"/>
      <c r="PJ18" s="231"/>
      <c r="PK18" s="231"/>
      <c r="PL18" s="231"/>
      <c r="PM18" s="231"/>
      <c r="PN18" s="231"/>
      <c r="PO18" s="231"/>
      <c r="PP18" s="231"/>
      <c r="PQ18" s="231"/>
      <c r="PR18" s="231"/>
      <c r="PS18" s="231"/>
      <c r="PT18" s="231"/>
      <c r="PU18" s="231"/>
      <c r="PV18" s="231"/>
      <c r="PW18" s="231"/>
      <c r="PX18" s="231"/>
      <c r="PY18" s="231"/>
      <c r="PZ18" s="231"/>
      <c r="QA18" s="231"/>
      <c r="QB18" s="231"/>
      <c r="QC18" s="231"/>
      <c r="QD18" s="231"/>
      <c r="QE18" s="231"/>
      <c r="QF18" s="231"/>
      <c r="QG18" s="231"/>
      <c r="QH18" s="231"/>
      <c r="QI18" s="231"/>
      <c r="QJ18" s="231"/>
      <c r="QK18" s="233"/>
      <c r="QL18" s="233"/>
      <c r="QM18" s="233"/>
      <c r="QN18" s="233"/>
      <c r="QO18" s="233"/>
      <c r="QP18" s="233"/>
      <c r="QQ18" s="233"/>
      <c r="QR18" s="233"/>
      <c r="QS18" s="233"/>
      <c r="QT18" s="231"/>
      <c r="QU18" s="231"/>
      <c r="QV18" s="231"/>
      <c r="QW18" s="231"/>
      <c r="QX18" s="231"/>
      <c r="QY18" s="231"/>
      <c r="QZ18" s="231"/>
      <c r="RA18" s="231"/>
      <c r="RB18" s="231"/>
      <c r="RC18" s="231"/>
      <c r="RD18" s="231"/>
      <c r="RE18" s="231"/>
      <c r="RF18" s="231"/>
      <c r="RG18" s="231"/>
      <c r="RH18" s="231"/>
      <c r="RI18" s="231"/>
      <c r="RJ18" s="231"/>
      <c r="RK18" s="231"/>
      <c r="RL18" s="231"/>
      <c r="RM18" s="231"/>
      <c r="RN18" s="231"/>
      <c r="RO18" s="231"/>
      <c r="RP18" s="231"/>
      <c r="RQ18" s="231"/>
      <c r="RR18" s="231"/>
      <c r="RS18" s="231"/>
      <c r="RT18" s="231"/>
      <c r="RU18" s="231"/>
      <c r="RV18" s="231"/>
      <c r="RW18" s="231"/>
      <c r="RX18" s="231"/>
      <c r="RY18" s="231"/>
      <c r="RZ18" s="231"/>
      <c r="SA18" s="231"/>
      <c r="SB18" s="231"/>
      <c r="SC18" s="231"/>
      <c r="SD18" s="231"/>
      <c r="SE18" s="231"/>
      <c r="SF18" s="231"/>
      <c r="SG18" s="231"/>
      <c r="SH18" s="231"/>
      <c r="SI18" s="231"/>
      <c r="SJ18" s="231"/>
      <c r="SK18" s="231"/>
      <c r="SL18" s="231"/>
      <c r="SM18" s="231"/>
      <c r="SN18" s="231"/>
      <c r="SO18" s="231"/>
      <c r="SP18" s="231"/>
      <c r="SQ18" s="231"/>
      <c r="SR18" s="231"/>
      <c r="SS18" s="231"/>
      <c r="ST18" s="231"/>
      <c r="SU18" s="231"/>
      <c r="SV18" s="231"/>
      <c r="SW18" s="233"/>
      <c r="SX18" s="233"/>
      <c r="SY18" s="233"/>
      <c r="SZ18" s="233"/>
      <c r="TA18" s="233"/>
      <c r="TB18" s="233"/>
      <c r="TC18" s="233"/>
      <c r="TD18" s="231"/>
      <c r="TE18" s="231"/>
      <c r="TF18" s="231"/>
      <c r="TG18" s="231"/>
      <c r="TH18" s="231"/>
      <c r="TI18" s="231"/>
      <c r="TJ18" s="231"/>
      <c r="TK18" s="231"/>
      <c r="TL18" s="231"/>
      <c r="TM18" s="231"/>
      <c r="TN18" s="231"/>
      <c r="TO18" s="231"/>
      <c r="TP18" s="231"/>
      <c r="TQ18" s="231"/>
      <c r="TR18" s="231"/>
      <c r="TS18" s="231"/>
      <c r="TT18" s="231"/>
      <c r="TU18" s="231"/>
      <c r="TV18" s="231"/>
      <c r="TW18" s="231"/>
      <c r="TX18" s="231"/>
      <c r="TY18" s="231"/>
      <c r="TZ18" s="231"/>
      <c r="UA18" s="231"/>
      <c r="UB18" s="231"/>
      <c r="UC18" s="231"/>
      <c r="UD18" s="231"/>
      <c r="UE18" s="231"/>
      <c r="UF18" s="231"/>
      <c r="UG18" s="231"/>
      <c r="UH18" s="231"/>
      <c r="UI18" s="231"/>
      <c r="UJ18" s="231"/>
      <c r="UK18" s="231"/>
      <c r="UL18" s="231"/>
      <c r="UM18" s="231"/>
      <c r="UN18" s="231"/>
      <c r="UO18" s="231"/>
      <c r="UP18" s="231"/>
      <c r="UQ18" s="231"/>
      <c r="UR18" s="231"/>
      <c r="US18" s="231"/>
      <c r="UT18" s="231"/>
      <c r="UU18" s="231"/>
      <c r="UV18" s="231"/>
      <c r="UW18" s="231"/>
      <c r="UX18" s="231"/>
      <c r="UY18" s="231"/>
      <c r="UZ18" s="231"/>
      <c r="VA18" s="231"/>
      <c r="VB18" s="231"/>
      <c r="VC18" s="231"/>
      <c r="VD18" s="231"/>
      <c r="VE18" s="231"/>
      <c r="VF18" s="231"/>
      <c r="VG18" s="231"/>
      <c r="VH18" s="231"/>
      <c r="VI18" s="231"/>
      <c r="VJ18" s="231"/>
      <c r="VK18" s="231"/>
      <c r="VL18" s="231"/>
      <c r="VM18" s="231"/>
      <c r="VN18" s="231"/>
      <c r="VO18" s="231"/>
      <c r="VP18" s="231"/>
      <c r="VQ18" s="231"/>
      <c r="VR18" s="231"/>
      <c r="VS18" s="231"/>
      <c r="VT18" s="231"/>
      <c r="VU18" s="231"/>
      <c r="VV18" s="231"/>
      <c r="VW18" s="231"/>
      <c r="VX18" s="231"/>
      <c r="VY18" s="235"/>
      <c r="VZ18" s="235"/>
      <c r="WA18" s="235"/>
      <c r="WB18" s="235"/>
      <c r="WC18" s="235"/>
      <c r="WD18" s="234"/>
      <c r="WE18" s="234"/>
      <c r="WF18" s="234"/>
      <c r="WG18" s="234"/>
    </row>
    <row r="19" spans="1:716" ht="20.100000000000001" customHeight="1">
      <c r="A19" s="133">
        <v>12</v>
      </c>
      <c r="B19" s="413" t="str">
        <f>IF('1'!$A$1=1,D19,F19)</f>
        <v>Молдова</v>
      </c>
      <c r="C19" s="396"/>
      <c r="D19" s="389" t="s">
        <v>193</v>
      </c>
      <c r="E19" s="389"/>
      <c r="F19" s="379" t="s">
        <v>65</v>
      </c>
      <c r="G19" s="237">
        <v>2039.5480674785749</v>
      </c>
      <c r="H19" s="136">
        <v>3083.539964695708</v>
      </c>
      <c r="I19" s="136">
        <v>3453.8494059229197</v>
      </c>
      <c r="J19" s="136">
        <v>2820.9811936611786</v>
      </c>
      <c r="K19" s="136">
        <v>2318.3899543751477</v>
      </c>
      <c r="L19" s="136">
        <v>3067.102215785616</v>
      </c>
      <c r="M19" s="136">
        <v>3375.4079291737698</v>
      </c>
      <c r="N19" s="136">
        <v>3390.8058460634402</v>
      </c>
      <c r="O19" s="136">
        <v>2941.0240578038665</v>
      </c>
      <c r="P19" s="136">
        <v>4575.7525947858103</v>
      </c>
      <c r="Q19" s="136">
        <v>5542.7882674059301</v>
      </c>
      <c r="R19" s="136">
        <v>5540.0589440859903</v>
      </c>
      <c r="S19" s="136">
        <v>4924.8686172508696</v>
      </c>
      <c r="T19" s="136">
        <v>5434.6848777078403</v>
      </c>
      <c r="U19" s="136">
        <v>5487.5511494377206</v>
      </c>
      <c r="V19" s="238">
        <v>5449.7731420339996</v>
      </c>
      <c r="W19" s="136">
        <v>4112.2830663291097</v>
      </c>
      <c r="X19" s="136">
        <v>5012.1503468809005</v>
      </c>
      <c r="Y19" s="136">
        <v>5005.8332419158396</v>
      </c>
      <c r="Z19" s="136">
        <v>4482.0226034338393</v>
      </c>
      <c r="AA19" s="136">
        <v>3667.7624538823902</v>
      </c>
      <c r="AB19" s="136">
        <v>3903.0582881701903</v>
      </c>
      <c r="AC19" s="136">
        <v>5275.51285090489</v>
      </c>
      <c r="AD19" s="136">
        <v>5539.3211736502699</v>
      </c>
      <c r="AE19" s="136">
        <v>4711.98167092118</v>
      </c>
      <c r="AF19" s="136">
        <v>5647.3667531958799</v>
      </c>
      <c r="AG19" s="136">
        <v>6443.4561324910792</v>
      </c>
      <c r="AH19" s="136">
        <v>6551.6022896112099</v>
      </c>
      <c r="AI19" s="136">
        <v>4857.3824964280402</v>
      </c>
      <c r="AJ19" s="136">
        <v>7943.7970164868302</v>
      </c>
      <c r="AK19" s="136">
        <v>9322.4943299344905</v>
      </c>
      <c r="AL19" s="136">
        <v>7789.1235922764299</v>
      </c>
      <c r="AM19" s="136">
        <v>7087.7936812374701</v>
      </c>
      <c r="AN19" s="136">
        <v>7398.0906833673507</v>
      </c>
      <c r="AO19" s="136">
        <v>7712.3527379786301</v>
      </c>
      <c r="AP19" s="136">
        <v>7752.4242709114496</v>
      </c>
      <c r="AQ19" s="136">
        <v>7414.2428244588</v>
      </c>
      <c r="AR19" s="136">
        <v>9244.6779121969394</v>
      </c>
      <c r="AS19" s="136">
        <v>10694.860789968599</v>
      </c>
      <c r="AT19" s="136">
        <v>10720.482198557511</v>
      </c>
      <c r="AU19" s="136">
        <f>AM19+AN19+AO19+AP19</f>
        <v>29950.661373494899</v>
      </c>
      <c r="AV19" s="136">
        <f>AQ19+AR19+AS19+AT19</f>
        <v>38074.263725181852</v>
      </c>
      <c r="AW19" s="136"/>
      <c r="AX19" s="136">
        <f>G19+H19+I19+J19</f>
        <v>11397.918631758381</v>
      </c>
      <c r="AY19" s="136">
        <f>K19+L19+M19+N19</f>
        <v>12151.705945397973</v>
      </c>
      <c r="AZ19" s="136">
        <f>O19+P19+Q19+R19</f>
        <v>18599.623864081597</v>
      </c>
      <c r="BA19" s="136">
        <f>S19+T19+U19+V19</f>
        <v>21296.877786430428</v>
      </c>
      <c r="BB19" s="136">
        <f>W19+X19+Y19+Z19</f>
        <v>18612.289258559689</v>
      </c>
      <c r="BC19" s="136">
        <f>AA19+AB19+AC19+AD19</f>
        <v>18385.654766607742</v>
      </c>
      <c r="BD19" s="136">
        <f>AE19+AF19+AG19+AH19</f>
        <v>23354.406846219346</v>
      </c>
      <c r="BE19" s="136">
        <f>AI19+AJ19+AK19+AL19</f>
        <v>29912.797435125794</v>
      </c>
      <c r="BF19" s="136">
        <f>AM19+AN19+AO19+AP19</f>
        <v>29950.661373494899</v>
      </c>
      <c r="BG19" s="229"/>
      <c r="BH19" s="229"/>
      <c r="BI19" s="229"/>
      <c r="BJ19" s="229"/>
      <c r="BK19" s="229"/>
      <c r="BL19" s="229"/>
      <c r="BM19" s="229"/>
      <c r="BN19" s="229"/>
      <c r="BO19" s="229"/>
      <c r="BP19" s="229"/>
      <c r="BQ19" s="229"/>
      <c r="BR19" s="229"/>
      <c r="BS19" s="229"/>
      <c r="BT19" s="229"/>
      <c r="BU19" s="229"/>
      <c r="BV19" s="229"/>
      <c r="BW19" s="229"/>
      <c r="BX19" s="229"/>
      <c r="BY19" s="229"/>
      <c r="BZ19" s="229"/>
      <c r="CA19" s="229"/>
      <c r="CB19" s="229"/>
      <c r="CC19" s="229"/>
      <c r="CD19" s="229"/>
      <c r="CE19" s="229"/>
      <c r="CF19" s="229"/>
      <c r="CG19" s="229"/>
      <c r="CH19" s="229"/>
      <c r="CI19" s="229"/>
      <c r="CJ19" s="229"/>
      <c r="CK19" s="229"/>
      <c r="CL19" s="229"/>
      <c r="CM19" s="229"/>
      <c r="CN19" s="229"/>
      <c r="CO19" s="229"/>
      <c r="CP19" s="229"/>
      <c r="CQ19" s="229"/>
      <c r="CR19" s="229"/>
      <c r="CS19" s="229"/>
      <c r="CT19" s="229"/>
      <c r="CU19" s="229"/>
      <c r="CV19" s="229"/>
      <c r="CW19" s="229"/>
      <c r="CX19" s="229"/>
      <c r="CY19" s="229"/>
      <c r="CZ19" s="229"/>
      <c r="DA19" s="230"/>
      <c r="DB19" s="230"/>
      <c r="DC19" s="230"/>
      <c r="DD19" s="230"/>
      <c r="DE19" s="230"/>
      <c r="DF19" s="230"/>
      <c r="DG19" s="230"/>
      <c r="DH19" s="230"/>
      <c r="DI19" s="230"/>
      <c r="DJ19" s="230"/>
      <c r="DK19" s="230"/>
      <c r="DL19" s="230"/>
      <c r="DM19" s="230"/>
      <c r="DN19" s="230"/>
      <c r="DO19" s="230"/>
      <c r="DP19" s="230"/>
      <c r="DQ19" s="230"/>
      <c r="DR19" s="230"/>
      <c r="DS19" s="230"/>
      <c r="DT19" s="230"/>
      <c r="DU19" s="230"/>
      <c r="DV19" s="230"/>
      <c r="DW19" s="230"/>
      <c r="DX19" s="230"/>
      <c r="DY19" s="230"/>
      <c r="DZ19" s="230"/>
      <c r="EA19" s="230"/>
      <c r="EB19" s="230"/>
      <c r="EC19" s="230"/>
      <c r="ED19" s="230"/>
      <c r="EE19" s="230"/>
      <c r="EF19" s="230"/>
      <c r="EG19" s="230"/>
      <c r="EH19" s="230"/>
      <c r="EI19" s="230"/>
      <c r="EJ19" s="230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1"/>
      <c r="FG19" s="231"/>
      <c r="FH19" s="231"/>
      <c r="FI19" s="231"/>
      <c r="FJ19" s="231"/>
      <c r="FK19" s="231"/>
      <c r="FL19" s="231"/>
      <c r="FM19" s="231"/>
      <c r="FN19" s="231"/>
      <c r="FO19" s="231"/>
      <c r="FP19" s="231"/>
      <c r="FQ19" s="231"/>
      <c r="FR19" s="231"/>
      <c r="FS19" s="231"/>
      <c r="FT19" s="231"/>
      <c r="FU19" s="231"/>
      <c r="FV19" s="231"/>
      <c r="FW19" s="231"/>
      <c r="FX19" s="231"/>
      <c r="FY19" s="231"/>
      <c r="FZ19" s="231"/>
      <c r="GA19" s="231"/>
      <c r="GB19" s="231"/>
      <c r="GC19" s="231"/>
      <c r="GD19" s="231"/>
      <c r="GE19" s="231"/>
      <c r="GF19" s="231"/>
      <c r="GG19" s="231"/>
      <c r="GH19" s="231"/>
      <c r="GI19" s="231"/>
      <c r="GJ19" s="231"/>
      <c r="GK19" s="231"/>
      <c r="GL19" s="231"/>
      <c r="GM19" s="231"/>
      <c r="GN19" s="231"/>
      <c r="GO19" s="231"/>
      <c r="GP19" s="231"/>
      <c r="GQ19" s="231"/>
      <c r="GR19" s="231"/>
      <c r="GS19" s="231"/>
      <c r="GT19" s="231"/>
      <c r="GU19" s="234"/>
      <c r="GV19" s="234"/>
      <c r="GW19" s="234"/>
      <c r="GX19" s="234"/>
      <c r="GY19" s="234"/>
      <c r="GZ19" s="234"/>
      <c r="HA19" s="234"/>
      <c r="HB19" s="234"/>
      <c r="HC19" s="234"/>
      <c r="HD19" s="234"/>
      <c r="HE19" s="234"/>
      <c r="HF19" s="234"/>
      <c r="HG19" s="234"/>
      <c r="HH19" s="234"/>
      <c r="HI19" s="234"/>
      <c r="HJ19" s="234"/>
      <c r="HK19" s="234"/>
      <c r="HL19" s="234"/>
      <c r="HM19" s="234"/>
      <c r="HN19" s="234"/>
      <c r="HO19" s="234"/>
      <c r="HP19" s="233"/>
      <c r="HQ19" s="233"/>
      <c r="HR19" s="233"/>
      <c r="HS19" s="233"/>
      <c r="HT19" s="234"/>
      <c r="HU19" s="234"/>
      <c r="HV19" s="234"/>
      <c r="HW19" s="234"/>
      <c r="HX19" s="234"/>
      <c r="HY19" s="234"/>
      <c r="HZ19" s="234"/>
      <c r="IA19" s="234"/>
      <c r="IB19" s="231"/>
      <c r="IC19" s="231"/>
      <c r="ID19" s="231"/>
      <c r="IE19" s="231"/>
      <c r="IF19" s="231"/>
      <c r="IG19" s="231"/>
      <c r="IH19" s="231"/>
      <c r="II19" s="231"/>
      <c r="IJ19" s="231"/>
      <c r="IK19" s="231"/>
      <c r="IL19" s="231"/>
      <c r="IM19" s="231"/>
      <c r="IN19" s="231"/>
      <c r="IO19" s="233"/>
      <c r="IP19" s="233"/>
      <c r="IQ19" s="234"/>
      <c r="IR19" s="234"/>
      <c r="IS19" s="234"/>
      <c r="IT19" s="234"/>
      <c r="IU19" s="234"/>
      <c r="IV19" s="234"/>
      <c r="IW19" s="234"/>
      <c r="IX19" s="231"/>
      <c r="IY19" s="233"/>
      <c r="IZ19" s="233"/>
      <c r="JA19" s="233"/>
      <c r="JB19" s="233"/>
      <c r="JC19" s="233"/>
      <c r="JD19" s="231"/>
      <c r="JE19" s="231"/>
      <c r="JF19" s="231"/>
      <c r="JG19" s="231"/>
      <c r="JH19" s="231"/>
      <c r="JI19" s="231"/>
      <c r="JJ19" s="231"/>
      <c r="JK19" s="231"/>
      <c r="JL19" s="231"/>
      <c r="JM19" s="231"/>
      <c r="JN19" s="231"/>
      <c r="JO19" s="231"/>
      <c r="JP19" s="231"/>
      <c r="JQ19" s="231"/>
      <c r="JR19" s="231"/>
      <c r="JS19" s="231"/>
      <c r="JT19" s="231"/>
      <c r="JU19" s="231"/>
      <c r="JV19" s="231"/>
      <c r="JW19" s="231"/>
      <c r="JX19" s="231"/>
      <c r="JY19" s="231"/>
      <c r="JZ19" s="231"/>
      <c r="KA19" s="231"/>
      <c r="KB19" s="231"/>
      <c r="KC19" s="231"/>
      <c r="KD19" s="231"/>
      <c r="KE19" s="231"/>
      <c r="KF19" s="231"/>
      <c r="KG19" s="231"/>
      <c r="KH19" s="231"/>
      <c r="KI19" s="231"/>
      <c r="KJ19" s="231"/>
      <c r="KK19" s="231"/>
      <c r="KL19" s="231"/>
      <c r="KM19" s="231"/>
      <c r="KN19" s="231"/>
      <c r="KO19" s="231"/>
      <c r="KP19" s="231"/>
      <c r="KQ19" s="231"/>
      <c r="KR19" s="231"/>
      <c r="KS19" s="231"/>
      <c r="KT19" s="231"/>
      <c r="KU19" s="231"/>
      <c r="KV19" s="231"/>
      <c r="KW19" s="231"/>
      <c r="KX19" s="231"/>
      <c r="KY19" s="231"/>
      <c r="KZ19" s="231"/>
      <c r="LA19" s="231"/>
      <c r="LB19" s="231"/>
      <c r="LC19" s="231"/>
      <c r="LD19" s="231"/>
      <c r="LE19" s="231"/>
      <c r="LF19" s="231"/>
      <c r="LG19" s="231"/>
      <c r="LH19" s="231"/>
      <c r="LI19" s="231"/>
      <c r="LJ19" s="231"/>
      <c r="LK19" s="231"/>
      <c r="LL19" s="231"/>
      <c r="LM19" s="231"/>
      <c r="LN19" s="231"/>
      <c r="LO19" s="231"/>
      <c r="LP19" s="231"/>
      <c r="LQ19" s="231"/>
      <c r="LR19" s="231"/>
      <c r="LS19" s="231"/>
      <c r="LT19" s="231"/>
      <c r="LU19" s="231"/>
      <c r="LV19" s="231"/>
      <c r="LW19" s="231"/>
      <c r="LX19" s="231"/>
      <c r="LY19" s="231"/>
      <c r="LZ19" s="231"/>
      <c r="MA19" s="231"/>
      <c r="MB19" s="231"/>
      <c r="MC19" s="231"/>
      <c r="MD19" s="231"/>
      <c r="ME19" s="231"/>
      <c r="MF19" s="231"/>
      <c r="MG19" s="231"/>
      <c r="MH19" s="231"/>
      <c r="MI19" s="231"/>
      <c r="MJ19" s="231"/>
      <c r="MK19" s="231"/>
      <c r="ML19" s="231"/>
      <c r="MM19" s="231"/>
      <c r="MN19" s="231"/>
      <c r="MO19" s="231"/>
      <c r="MP19" s="231"/>
      <c r="MQ19" s="231"/>
      <c r="MR19" s="231"/>
      <c r="MS19" s="231"/>
      <c r="MT19" s="231"/>
      <c r="MU19" s="231"/>
      <c r="MV19" s="231"/>
      <c r="MW19" s="231"/>
      <c r="MX19" s="231"/>
      <c r="MY19" s="231"/>
      <c r="MZ19" s="231"/>
      <c r="NA19" s="231"/>
      <c r="NB19" s="231"/>
      <c r="NC19" s="231"/>
      <c r="ND19" s="231"/>
      <c r="NE19" s="231"/>
      <c r="NF19" s="231"/>
      <c r="NG19" s="231"/>
      <c r="NH19" s="231"/>
      <c r="NI19" s="231"/>
      <c r="NJ19" s="231"/>
      <c r="NK19" s="231"/>
      <c r="NL19" s="231"/>
      <c r="NM19" s="231"/>
      <c r="NN19" s="231"/>
      <c r="NO19" s="231"/>
      <c r="NP19" s="231"/>
      <c r="NQ19" s="231"/>
      <c r="NR19" s="231"/>
      <c r="NS19" s="231"/>
      <c r="NT19" s="231"/>
      <c r="NU19" s="231"/>
      <c r="NV19" s="231"/>
      <c r="NW19" s="231"/>
      <c r="NX19" s="231"/>
      <c r="NY19" s="231"/>
      <c r="NZ19" s="231"/>
      <c r="OA19" s="231"/>
      <c r="OB19" s="231"/>
      <c r="OC19" s="231"/>
      <c r="OD19" s="231"/>
      <c r="OE19" s="231"/>
      <c r="OF19" s="231"/>
      <c r="OG19" s="231"/>
      <c r="OH19" s="231"/>
      <c r="OI19" s="231"/>
      <c r="OJ19" s="231"/>
      <c r="OK19" s="231"/>
      <c r="OL19" s="231"/>
      <c r="OM19" s="231"/>
      <c r="ON19" s="231"/>
      <c r="OO19" s="231"/>
      <c r="OP19" s="231"/>
      <c r="OQ19" s="231"/>
      <c r="OR19" s="231"/>
      <c r="OS19" s="231"/>
      <c r="OT19" s="231"/>
      <c r="OU19" s="231"/>
      <c r="OV19" s="231"/>
      <c r="OW19" s="231"/>
      <c r="OX19" s="231"/>
      <c r="OY19" s="231"/>
      <c r="OZ19" s="231"/>
      <c r="PA19" s="231"/>
      <c r="PB19" s="231"/>
      <c r="PC19" s="231"/>
      <c r="PD19" s="231"/>
      <c r="PE19" s="231"/>
      <c r="PF19" s="231"/>
      <c r="PG19" s="231"/>
      <c r="PH19" s="231"/>
      <c r="PI19" s="231"/>
      <c r="PJ19" s="231"/>
      <c r="PK19" s="231"/>
      <c r="PL19" s="231"/>
      <c r="PM19" s="231"/>
      <c r="PN19" s="231"/>
      <c r="PO19" s="231"/>
      <c r="PP19" s="231"/>
      <c r="PQ19" s="231"/>
      <c r="PR19" s="231"/>
      <c r="PS19" s="231"/>
      <c r="PT19" s="231"/>
      <c r="PU19" s="231"/>
      <c r="PV19" s="231"/>
      <c r="PW19" s="231"/>
      <c r="PX19" s="231"/>
      <c r="PY19" s="231"/>
      <c r="PZ19" s="231"/>
      <c r="QA19" s="231"/>
      <c r="QB19" s="231"/>
      <c r="QC19" s="231"/>
      <c r="QD19" s="231"/>
      <c r="QE19" s="231"/>
      <c r="QF19" s="231"/>
      <c r="QG19" s="231"/>
      <c r="QH19" s="231"/>
      <c r="QI19" s="231"/>
      <c r="QJ19" s="231"/>
      <c r="QK19" s="233"/>
      <c r="QL19" s="233"/>
      <c r="QM19" s="233"/>
      <c r="QN19" s="233"/>
      <c r="QO19" s="233"/>
      <c r="QP19" s="233"/>
      <c r="QQ19" s="233"/>
      <c r="QR19" s="233"/>
      <c r="QS19" s="233"/>
      <c r="QT19" s="231"/>
      <c r="QU19" s="231"/>
      <c r="QV19" s="231"/>
      <c r="QW19" s="231"/>
      <c r="QX19" s="231"/>
      <c r="QY19" s="231"/>
      <c r="QZ19" s="231"/>
      <c r="RA19" s="231"/>
      <c r="RB19" s="231"/>
      <c r="RC19" s="231"/>
      <c r="RD19" s="231"/>
      <c r="RE19" s="231"/>
      <c r="RF19" s="231"/>
      <c r="RG19" s="231"/>
      <c r="RH19" s="231"/>
      <c r="RI19" s="231"/>
      <c r="RJ19" s="231"/>
      <c r="RK19" s="231"/>
      <c r="RL19" s="231"/>
      <c r="RM19" s="231"/>
      <c r="RN19" s="231"/>
      <c r="RO19" s="231"/>
      <c r="RP19" s="231"/>
      <c r="RQ19" s="231"/>
      <c r="RR19" s="231"/>
      <c r="RS19" s="231"/>
      <c r="RT19" s="231"/>
      <c r="RU19" s="231"/>
      <c r="RV19" s="231"/>
      <c r="RW19" s="231"/>
      <c r="RX19" s="231"/>
      <c r="RY19" s="231"/>
      <c r="RZ19" s="231"/>
      <c r="SA19" s="231"/>
      <c r="SB19" s="231"/>
      <c r="SC19" s="231"/>
      <c r="SD19" s="231"/>
      <c r="SE19" s="231"/>
      <c r="SF19" s="231"/>
      <c r="SG19" s="231"/>
      <c r="SH19" s="231"/>
      <c r="SI19" s="231"/>
      <c r="SJ19" s="231"/>
      <c r="SK19" s="231"/>
      <c r="SL19" s="231"/>
      <c r="SM19" s="231"/>
      <c r="SN19" s="231"/>
      <c r="SO19" s="231"/>
      <c r="SP19" s="231"/>
      <c r="SQ19" s="231"/>
      <c r="SR19" s="231"/>
      <c r="SS19" s="231"/>
      <c r="ST19" s="231"/>
      <c r="SU19" s="231"/>
      <c r="SV19" s="231"/>
      <c r="SW19" s="233"/>
      <c r="SX19" s="233"/>
      <c r="SY19" s="233"/>
      <c r="SZ19" s="233"/>
      <c r="TA19" s="233"/>
      <c r="TB19" s="233"/>
      <c r="TC19" s="233"/>
      <c r="TD19" s="231"/>
      <c r="TE19" s="231"/>
      <c r="TF19" s="231"/>
      <c r="TG19" s="231"/>
      <c r="TH19" s="231"/>
      <c r="TI19" s="231"/>
      <c r="TJ19" s="231"/>
      <c r="TK19" s="231"/>
      <c r="TL19" s="231"/>
      <c r="TM19" s="231"/>
      <c r="TN19" s="231"/>
      <c r="TO19" s="231"/>
      <c r="TP19" s="231"/>
      <c r="TQ19" s="231"/>
      <c r="TR19" s="231"/>
      <c r="TS19" s="231"/>
      <c r="TT19" s="231"/>
      <c r="TU19" s="231"/>
      <c r="TV19" s="231"/>
      <c r="TW19" s="231"/>
      <c r="TX19" s="231"/>
      <c r="TY19" s="231"/>
      <c r="TZ19" s="231"/>
      <c r="UA19" s="231"/>
      <c r="UB19" s="231"/>
      <c r="UC19" s="231"/>
      <c r="UD19" s="231"/>
      <c r="UE19" s="231"/>
      <c r="UF19" s="231"/>
      <c r="UG19" s="231"/>
      <c r="UH19" s="231"/>
      <c r="UI19" s="231"/>
      <c r="UJ19" s="231"/>
      <c r="UK19" s="231"/>
      <c r="UL19" s="231"/>
      <c r="UM19" s="231"/>
      <c r="UN19" s="231"/>
      <c r="UO19" s="231"/>
      <c r="UP19" s="231"/>
      <c r="UQ19" s="231"/>
      <c r="UR19" s="231"/>
      <c r="US19" s="231"/>
      <c r="UT19" s="231"/>
      <c r="UU19" s="231"/>
      <c r="UV19" s="231"/>
      <c r="UW19" s="231"/>
      <c r="UX19" s="231"/>
      <c r="UY19" s="231"/>
      <c r="UZ19" s="231"/>
      <c r="VA19" s="231"/>
      <c r="VB19" s="231"/>
      <c r="VC19" s="231"/>
      <c r="VD19" s="231"/>
      <c r="VE19" s="231"/>
      <c r="VF19" s="231"/>
      <c r="VG19" s="231"/>
      <c r="VH19" s="231"/>
      <c r="VI19" s="231"/>
      <c r="VJ19" s="231"/>
      <c r="VK19" s="231"/>
      <c r="VL19" s="231"/>
      <c r="VM19" s="231"/>
      <c r="VN19" s="231"/>
      <c r="VO19" s="231"/>
      <c r="VP19" s="231"/>
      <c r="VQ19" s="231"/>
      <c r="VR19" s="231"/>
      <c r="VS19" s="231"/>
      <c r="VT19" s="231"/>
      <c r="VU19" s="231"/>
      <c r="VV19" s="231"/>
      <c r="VW19" s="231"/>
      <c r="VX19" s="231"/>
      <c r="VY19" s="235"/>
      <c r="VZ19" s="235"/>
      <c r="WA19" s="235"/>
      <c r="WB19" s="235"/>
      <c r="WC19" s="235"/>
      <c r="WD19" s="234"/>
      <c r="WE19" s="234"/>
      <c r="WF19" s="234"/>
      <c r="WG19" s="234"/>
    </row>
    <row r="20" spans="1:716" ht="20.100000000000001" customHeight="1">
      <c r="A20" s="133">
        <v>13</v>
      </c>
      <c r="B20" s="413" t="str">
        <f>IF('1'!$A$1=1,D20,F20)</f>
        <v>Словаччина</v>
      </c>
      <c r="C20" s="242"/>
      <c r="D20" s="379" t="s">
        <v>165</v>
      </c>
      <c r="E20" s="379"/>
      <c r="F20" s="389" t="s">
        <v>58</v>
      </c>
      <c r="G20" s="237">
        <v>2148.1240086865869</v>
      </c>
      <c r="H20" s="136">
        <v>2038.6084597251611</v>
      </c>
      <c r="I20" s="136">
        <v>1915.3343226564841</v>
      </c>
      <c r="J20" s="136">
        <v>2008.3494985826369</v>
      </c>
      <c r="K20" s="136">
        <v>1999.7925805276759</v>
      </c>
      <c r="L20" s="136">
        <v>2119.1551696114702</v>
      </c>
      <c r="M20" s="136">
        <v>2495.0297897584742</v>
      </c>
      <c r="N20" s="136">
        <v>2984.9678135106492</v>
      </c>
      <c r="O20" s="136">
        <v>3018.3624515472129</v>
      </c>
      <c r="P20" s="136">
        <v>3353.70078644558</v>
      </c>
      <c r="Q20" s="136">
        <v>3734.9084479902995</v>
      </c>
      <c r="R20" s="136">
        <v>4621.7447191155607</v>
      </c>
      <c r="S20" s="136">
        <v>5737.8716735938406</v>
      </c>
      <c r="T20" s="136">
        <v>4496.4318811436606</v>
      </c>
      <c r="U20" s="136">
        <v>4773.29543387594</v>
      </c>
      <c r="V20" s="238">
        <v>4387.7242026763697</v>
      </c>
      <c r="W20" s="136">
        <v>4488.71065100346</v>
      </c>
      <c r="X20" s="136">
        <v>4363.0988777667098</v>
      </c>
      <c r="Y20" s="136">
        <v>3106.102174975842</v>
      </c>
      <c r="Z20" s="136">
        <v>2438.7169608489789</v>
      </c>
      <c r="AA20" s="136">
        <v>2960.2207885956514</v>
      </c>
      <c r="AB20" s="136">
        <v>2040.9318678005211</v>
      </c>
      <c r="AC20" s="136">
        <v>2186.0717111750278</v>
      </c>
      <c r="AD20" s="136">
        <v>2308.8601113215582</v>
      </c>
      <c r="AE20" s="136">
        <v>3557.6619523647541</v>
      </c>
      <c r="AF20" s="136">
        <v>7214.7111579003904</v>
      </c>
      <c r="AG20" s="136">
        <v>9167.8656379441309</v>
      </c>
      <c r="AH20" s="136">
        <v>5169.8256447540498</v>
      </c>
      <c r="AI20" s="136">
        <v>7754.0552087878405</v>
      </c>
      <c r="AJ20" s="136">
        <v>14005.868164184121</v>
      </c>
      <c r="AK20" s="136">
        <v>13856.465825989399</v>
      </c>
      <c r="AL20" s="136">
        <v>10410.22142029482</v>
      </c>
      <c r="AM20" s="136">
        <v>10561.615715015199</v>
      </c>
      <c r="AN20" s="136">
        <v>11457.91521154031</v>
      </c>
      <c r="AO20" s="136">
        <v>8400.025500868649</v>
      </c>
      <c r="AP20" s="136">
        <v>8154.5436716843196</v>
      </c>
      <c r="AQ20" s="136">
        <v>9629.5590575687311</v>
      </c>
      <c r="AR20" s="136">
        <v>9371.8492409929786</v>
      </c>
      <c r="AS20" s="136">
        <v>8450.5941668799896</v>
      </c>
      <c r="AT20" s="136">
        <v>8480.9923694522004</v>
      </c>
      <c r="AU20" s="136">
        <f t="shared" si="9"/>
        <v>38574.10009910848</v>
      </c>
      <c r="AV20" s="136">
        <f t="shared" si="10"/>
        <v>35932.9948348939</v>
      </c>
      <c r="AW20" s="136"/>
      <c r="AX20" s="136">
        <f t="shared" ref="AX20:AX23" si="21">G20+H20+I20+J20</f>
        <v>8110.4162896508697</v>
      </c>
      <c r="AY20" s="136">
        <f t="shared" ref="AY20:AY23" si="22">K20+L20+M20+N20</f>
        <v>9598.9453534082695</v>
      </c>
      <c r="AZ20" s="136">
        <f t="shared" ref="AZ20:AZ23" si="23">O20+P20+Q20+R20</f>
        <v>14728.716405098652</v>
      </c>
      <c r="BA20" s="136">
        <f t="shared" ref="BA20:BA23" si="24">S20+T20+U20+V20</f>
        <v>19395.323191289812</v>
      </c>
      <c r="BB20" s="136">
        <f t="shared" ref="BB20:BB23" si="25">W20+X20+Y20+Z20</f>
        <v>14396.628664594989</v>
      </c>
      <c r="BC20" s="136">
        <f t="shared" ref="BC20:BC23" si="26">AA20+AB20+AC20+AD20</f>
        <v>9496.084478892757</v>
      </c>
      <c r="BD20" s="136">
        <f t="shared" ref="BD20:BD23" si="27">AE20+AF20+AG20+AH20</f>
        <v>25110.064392963322</v>
      </c>
      <c r="BE20" s="136">
        <f t="shared" ref="BE20:BE23" si="28">AI20+AJ20+AK20+AL20</f>
        <v>46026.610619256186</v>
      </c>
      <c r="BF20" s="136">
        <f t="shared" si="20"/>
        <v>38574.10009910848</v>
      </c>
      <c r="BG20" s="229"/>
      <c r="BH20" s="229"/>
      <c r="BI20" s="229"/>
      <c r="BJ20" s="229"/>
      <c r="BK20" s="229"/>
      <c r="BL20" s="229"/>
      <c r="BM20" s="229"/>
      <c r="BN20" s="229"/>
      <c r="BO20" s="229"/>
      <c r="BP20" s="229"/>
      <c r="BQ20" s="229"/>
      <c r="BR20" s="229"/>
      <c r="BS20" s="229"/>
      <c r="BT20" s="229"/>
      <c r="BU20" s="229"/>
      <c r="BV20" s="229"/>
      <c r="BW20" s="229"/>
      <c r="BX20" s="229"/>
      <c r="BY20" s="229"/>
      <c r="BZ20" s="229"/>
      <c r="CA20" s="229"/>
      <c r="CB20" s="229"/>
      <c r="CC20" s="229"/>
      <c r="CD20" s="229"/>
      <c r="CE20" s="229"/>
      <c r="CF20" s="229"/>
      <c r="CG20" s="229"/>
      <c r="CH20" s="229"/>
      <c r="CI20" s="229"/>
      <c r="CJ20" s="229"/>
      <c r="CK20" s="229"/>
      <c r="CL20" s="229"/>
      <c r="CM20" s="229"/>
      <c r="CN20" s="229"/>
      <c r="CO20" s="229"/>
      <c r="CP20" s="229"/>
      <c r="CQ20" s="229"/>
      <c r="CR20" s="229"/>
      <c r="CS20" s="229"/>
      <c r="CT20" s="229"/>
      <c r="CU20" s="229"/>
      <c r="CV20" s="229"/>
      <c r="CW20" s="229"/>
      <c r="CX20" s="229"/>
      <c r="CY20" s="229"/>
      <c r="CZ20" s="229"/>
      <c r="DA20" s="230"/>
      <c r="DB20" s="230"/>
      <c r="DC20" s="230"/>
      <c r="DD20" s="230"/>
      <c r="DE20" s="230"/>
      <c r="DF20" s="230"/>
      <c r="DG20" s="230"/>
      <c r="DH20" s="230"/>
      <c r="DI20" s="230"/>
      <c r="DJ20" s="230"/>
      <c r="DK20" s="230"/>
      <c r="DL20" s="230"/>
      <c r="DM20" s="230"/>
      <c r="DN20" s="230"/>
      <c r="DO20" s="230"/>
      <c r="DP20" s="230"/>
      <c r="DQ20" s="230"/>
      <c r="DR20" s="230"/>
      <c r="DS20" s="230"/>
      <c r="DT20" s="230"/>
      <c r="DU20" s="230"/>
      <c r="DV20" s="230"/>
      <c r="DW20" s="230"/>
      <c r="DX20" s="230"/>
      <c r="DY20" s="230"/>
      <c r="DZ20" s="230"/>
      <c r="EA20" s="230"/>
      <c r="EB20" s="230"/>
      <c r="EC20" s="230"/>
      <c r="ED20" s="230"/>
      <c r="EE20" s="230"/>
      <c r="EF20" s="230"/>
      <c r="EG20" s="230"/>
      <c r="EH20" s="230"/>
      <c r="EI20" s="230"/>
      <c r="EJ20" s="230"/>
      <c r="EK20" s="231"/>
      <c r="EL20" s="231"/>
      <c r="EM20" s="231"/>
      <c r="EN20" s="231"/>
      <c r="EO20" s="231"/>
      <c r="EP20" s="231"/>
      <c r="EQ20" s="231"/>
      <c r="ER20" s="231"/>
      <c r="ES20" s="231"/>
      <c r="ET20" s="231"/>
      <c r="EU20" s="231"/>
      <c r="EV20" s="231"/>
      <c r="EW20" s="231"/>
      <c r="EX20" s="231"/>
      <c r="EY20" s="231"/>
      <c r="EZ20" s="231"/>
      <c r="FA20" s="231"/>
      <c r="FB20" s="231"/>
      <c r="FC20" s="231"/>
      <c r="FD20" s="231"/>
      <c r="FE20" s="231"/>
      <c r="FF20" s="231"/>
      <c r="FG20" s="231"/>
      <c r="FH20" s="231"/>
      <c r="FI20" s="231"/>
      <c r="FJ20" s="231"/>
      <c r="FK20" s="231"/>
      <c r="FL20" s="231"/>
      <c r="FM20" s="231"/>
      <c r="FN20" s="231"/>
      <c r="FO20" s="231"/>
      <c r="FP20" s="231"/>
      <c r="FQ20" s="231"/>
      <c r="FR20" s="231"/>
      <c r="FS20" s="231"/>
      <c r="FT20" s="231"/>
      <c r="FU20" s="231"/>
      <c r="FV20" s="231"/>
      <c r="FW20" s="231"/>
      <c r="FX20" s="231"/>
      <c r="FY20" s="231"/>
      <c r="FZ20" s="231"/>
      <c r="GA20" s="231"/>
      <c r="GB20" s="231"/>
      <c r="GC20" s="231"/>
      <c r="GD20" s="231"/>
      <c r="GE20" s="231"/>
      <c r="GF20" s="231"/>
      <c r="GG20" s="231"/>
      <c r="GH20" s="231"/>
      <c r="GI20" s="231"/>
      <c r="GJ20" s="231"/>
      <c r="GK20" s="231"/>
      <c r="GL20" s="231"/>
      <c r="GM20" s="231"/>
      <c r="GN20" s="231"/>
      <c r="GO20" s="231"/>
      <c r="GP20" s="231"/>
      <c r="GQ20" s="231"/>
      <c r="GR20" s="231"/>
      <c r="GS20" s="231"/>
      <c r="GT20" s="231"/>
      <c r="GU20" s="234"/>
      <c r="GV20" s="234"/>
      <c r="GW20" s="234"/>
      <c r="GX20" s="234"/>
      <c r="GY20" s="234"/>
      <c r="GZ20" s="234"/>
      <c r="HA20" s="234"/>
      <c r="HB20" s="234"/>
      <c r="HC20" s="234"/>
      <c r="HD20" s="234"/>
      <c r="HE20" s="234"/>
      <c r="HF20" s="234"/>
      <c r="HG20" s="234"/>
      <c r="HH20" s="234"/>
      <c r="HI20" s="234"/>
      <c r="HJ20" s="234"/>
      <c r="HK20" s="234"/>
      <c r="HL20" s="234"/>
      <c r="HM20" s="234"/>
      <c r="HN20" s="234"/>
      <c r="HO20" s="234"/>
      <c r="HP20" s="233"/>
      <c r="HQ20" s="233"/>
      <c r="HR20" s="233"/>
      <c r="HS20" s="233"/>
      <c r="HT20" s="234"/>
      <c r="HU20" s="234"/>
      <c r="HV20" s="234"/>
      <c r="HW20" s="234"/>
      <c r="HX20" s="234"/>
      <c r="HY20" s="234"/>
      <c r="HZ20" s="234"/>
      <c r="IA20" s="234"/>
      <c r="IB20" s="231"/>
      <c r="IC20" s="231"/>
      <c r="ID20" s="231"/>
      <c r="IE20" s="231"/>
      <c r="IF20" s="231"/>
      <c r="IG20" s="231"/>
      <c r="IH20" s="231"/>
      <c r="II20" s="231"/>
      <c r="IJ20" s="231"/>
      <c r="IK20" s="231"/>
      <c r="IL20" s="231"/>
      <c r="IM20" s="231"/>
      <c r="IN20" s="231"/>
      <c r="IO20" s="233"/>
      <c r="IP20" s="233"/>
      <c r="IQ20" s="234"/>
      <c r="IR20" s="234"/>
      <c r="IS20" s="234"/>
      <c r="IT20" s="234"/>
      <c r="IU20" s="234"/>
      <c r="IV20" s="234"/>
      <c r="IW20" s="234"/>
      <c r="IX20" s="231"/>
      <c r="IY20" s="233"/>
      <c r="IZ20" s="233"/>
      <c r="JA20" s="233"/>
      <c r="JB20" s="233"/>
      <c r="JC20" s="233"/>
      <c r="JD20" s="231"/>
      <c r="JE20" s="231"/>
      <c r="JF20" s="231"/>
      <c r="JG20" s="231"/>
      <c r="JH20" s="231"/>
      <c r="JI20" s="231"/>
      <c r="JJ20" s="231"/>
      <c r="JK20" s="231"/>
      <c r="JL20" s="231"/>
      <c r="JM20" s="231"/>
      <c r="JN20" s="231"/>
      <c r="JO20" s="231"/>
      <c r="JP20" s="231"/>
      <c r="JQ20" s="231"/>
      <c r="JR20" s="231"/>
      <c r="JS20" s="231"/>
      <c r="JT20" s="231"/>
      <c r="JU20" s="231"/>
      <c r="JV20" s="231"/>
      <c r="JW20" s="231"/>
      <c r="JX20" s="231"/>
      <c r="JY20" s="231"/>
      <c r="JZ20" s="231"/>
      <c r="KA20" s="231"/>
      <c r="KB20" s="231"/>
      <c r="KC20" s="231"/>
      <c r="KD20" s="231"/>
      <c r="KE20" s="231"/>
      <c r="KF20" s="231"/>
      <c r="KG20" s="231"/>
      <c r="KH20" s="231"/>
      <c r="KI20" s="231"/>
      <c r="KJ20" s="231"/>
      <c r="KK20" s="231"/>
      <c r="KL20" s="231"/>
      <c r="KM20" s="231"/>
      <c r="KN20" s="231"/>
      <c r="KO20" s="231"/>
      <c r="KP20" s="231"/>
      <c r="KQ20" s="231"/>
      <c r="KR20" s="231"/>
      <c r="KS20" s="231"/>
      <c r="KT20" s="231"/>
      <c r="KU20" s="231"/>
      <c r="KV20" s="231"/>
      <c r="KW20" s="231"/>
      <c r="KX20" s="231"/>
      <c r="KY20" s="231"/>
      <c r="KZ20" s="231"/>
      <c r="LA20" s="231"/>
      <c r="LB20" s="231"/>
      <c r="LC20" s="231"/>
      <c r="LD20" s="231"/>
      <c r="LE20" s="231"/>
      <c r="LF20" s="231"/>
      <c r="LG20" s="231"/>
      <c r="LH20" s="231"/>
      <c r="LI20" s="231"/>
      <c r="LJ20" s="231"/>
      <c r="LK20" s="231"/>
      <c r="LL20" s="231"/>
      <c r="LM20" s="231"/>
      <c r="LN20" s="231"/>
      <c r="LO20" s="231"/>
      <c r="LP20" s="231"/>
      <c r="LQ20" s="231"/>
      <c r="LR20" s="231"/>
      <c r="LS20" s="231"/>
      <c r="LT20" s="231"/>
      <c r="LU20" s="231"/>
      <c r="LV20" s="231"/>
      <c r="LW20" s="231"/>
      <c r="LX20" s="231"/>
      <c r="LY20" s="231"/>
      <c r="LZ20" s="231"/>
      <c r="MA20" s="231"/>
      <c r="MB20" s="231"/>
      <c r="MC20" s="231"/>
      <c r="MD20" s="231"/>
      <c r="ME20" s="231"/>
      <c r="MF20" s="231"/>
      <c r="MG20" s="231"/>
      <c r="MH20" s="231"/>
      <c r="MI20" s="231"/>
      <c r="MJ20" s="231"/>
      <c r="MK20" s="231"/>
      <c r="ML20" s="231"/>
      <c r="MM20" s="231"/>
      <c r="MN20" s="231"/>
      <c r="MO20" s="231"/>
      <c r="MP20" s="231"/>
      <c r="MQ20" s="231"/>
      <c r="MR20" s="231"/>
      <c r="MS20" s="231"/>
      <c r="MT20" s="231"/>
      <c r="MU20" s="231"/>
      <c r="MV20" s="231"/>
      <c r="MW20" s="231"/>
      <c r="MX20" s="231"/>
      <c r="MY20" s="231"/>
      <c r="MZ20" s="231"/>
      <c r="NA20" s="231"/>
      <c r="NB20" s="231"/>
      <c r="NC20" s="231"/>
      <c r="ND20" s="231"/>
      <c r="NE20" s="231"/>
      <c r="NF20" s="231"/>
      <c r="NG20" s="231"/>
      <c r="NH20" s="231"/>
      <c r="NI20" s="231"/>
      <c r="NJ20" s="231"/>
      <c r="NK20" s="231"/>
      <c r="NL20" s="231"/>
      <c r="NM20" s="231"/>
      <c r="NN20" s="231"/>
      <c r="NO20" s="231"/>
      <c r="NP20" s="231"/>
      <c r="NQ20" s="231"/>
      <c r="NR20" s="231"/>
      <c r="NS20" s="231"/>
      <c r="NT20" s="231"/>
      <c r="NU20" s="231"/>
      <c r="NV20" s="231"/>
      <c r="NW20" s="231"/>
      <c r="NX20" s="231"/>
      <c r="NY20" s="231"/>
      <c r="NZ20" s="231"/>
      <c r="OA20" s="231"/>
      <c r="OB20" s="231"/>
      <c r="OC20" s="231"/>
      <c r="OD20" s="231"/>
      <c r="OE20" s="231"/>
      <c r="OF20" s="231"/>
      <c r="OG20" s="231"/>
      <c r="OH20" s="231"/>
      <c r="OI20" s="231"/>
      <c r="OJ20" s="231"/>
      <c r="OK20" s="231"/>
      <c r="OL20" s="231"/>
      <c r="OM20" s="231"/>
      <c r="ON20" s="231"/>
      <c r="OO20" s="231"/>
      <c r="OP20" s="231"/>
      <c r="OQ20" s="231"/>
      <c r="OR20" s="231"/>
      <c r="OS20" s="231"/>
      <c r="OT20" s="231"/>
      <c r="OU20" s="231"/>
      <c r="OV20" s="231"/>
      <c r="OW20" s="231"/>
      <c r="OX20" s="231"/>
      <c r="OY20" s="231"/>
      <c r="OZ20" s="231"/>
      <c r="PA20" s="231"/>
      <c r="PB20" s="231"/>
      <c r="PC20" s="231"/>
      <c r="PD20" s="231"/>
      <c r="PE20" s="231"/>
      <c r="PF20" s="231"/>
      <c r="PG20" s="231"/>
      <c r="PH20" s="231"/>
      <c r="PI20" s="231"/>
      <c r="PJ20" s="231"/>
      <c r="PK20" s="231"/>
      <c r="PL20" s="231"/>
      <c r="PM20" s="231"/>
      <c r="PN20" s="231"/>
      <c r="PO20" s="231"/>
      <c r="PP20" s="231"/>
      <c r="PQ20" s="231"/>
      <c r="PR20" s="231"/>
      <c r="PS20" s="231"/>
      <c r="PT20" s="231"/>
      <c r="PU20" s="231"/>
      <c r="PV20" s="231"/>
      <c r="PW20" s="231"/>
      <c r="PX20" s="231"/>
      <c r="PY20" s="231"/>
      <c r="PZ20" s="231"/>
      <c r="QA20" s="231"/>
      <c r="QB20" s="231"/>
      <c r="QC20" s="231"/>
      <c r="QD20" s="231"/>
      <c r="QE20" s="231"/>
      <c r="QF20" s="231"/>
      <c r="QG20" s="231"/>
      <c r="QH20" s="231"/>
      <c r="QI20" s="231"/>
      <c r="QJ20" s="231"/>
      <c r="QK20" s="233"/>
      <c r="QL20" s="233"/>
      <c r="QM20" s="233"/>
      <c r="QN20" s="233"/>
      <c r="QO20" s="233"/>
      <c r="QP20" s="233"/>
      <c r="QQ20" s="233"/>
      <c r="QR20" s="233"/>
      <c r="QS20" s="233"/>
      <c r="QT20" s="231"/>
      <c r="QU20" s="231"/>
      <c r="QV20" s="231"/>
      <c r="QW20" s="231"/>
      <c r="QX20" s="231"/>
      <c r="QY20" s="231"/>
      <c r="QZ20" s="231"/>
      <c r="RA20" s="231"/>
      <c r="RB20" s="231"/>
      <c r="RC20" s="231"/>
      <c r="RD20" s="231"/>
      <c r="RE20" s="231"/>
      <c r="RF20" s="231"/>
      <c r="RG20" s="231"/>
      <c r="RH20" s="231"/>
      <c r="RI20" s="231"/>
      <c r="RJ20" s="231"/>
      <c r="RK20" s="231"/>
      <c r="RL20" s="231"/>
      <c r="RM20" s="231"/>
      <c r="RN20" s="231"/>
      <c r="RO20" s="231"/>
      <c r="RP20" s="231"/>
      <c r="RQ20" s="231"/>
      <c r="RR20" s="231"/>
      <c r="RS20" s="231"/>
      <c r="RT20" s="231"/>
      <c r="RU20" s="231"/>
      <c r="RV20" s="231"/>
      <c r="RW20" s="231"/>
      <c r="RX20" s="231"/>
      <c r="RY20" s="231"/>
      <c r="RZ20" s="231"/>
      <c r="SA20" s="231"/>
      <c r="SB20" s="231"/>
      <c r="SC20" s="231"/>
      <c r="SD20" s="231"/>
      <c r="SE20" s="231"/>
      <c r="SF20" s="231"/>
      <c r="SG20" s="231"/>
      <c r="SH20" s="231"/>
      <c r="SI20" s="231"/>
      <c r="SJ20" s="231"/>
      <c r="SK20" s="231"/>
      <c r="SL20" s="231"/>
      <c r="SM20" s="231"/>
      <c r="SN20" s="231"/>
      <c r="SO20" s="231"/>
      <c r="SP20" s="231"/>
      <c r="SQ20" s="231"/>
      <c r="SR20" s="231"/>
      <c r="SS20" s="231"/>
      <c r="ST20" s="231"/>
      <c r="SU20" s="231"/>
      <c r="SV20" s="231"/>
      <c r="SW20" s="233"/>
      <c r="SX20" s="233"/>
      <c r="SY20" s="233"/>
      <c r="SZ20" s="233"/>
      <c r="TA20" s="233"/>
      <c r="TB20" s="233"/>
      <c r="TC20" s="233"/>
      <c r="TD20" s="231"/>
      <c r="TE20" s="231"/>
      <c r="TF20" s="231"/>
      <c r="TG20" s="231"/>
      <c r="TH20" s="231"/>
      <c r="TI20" s="231"/>
      <c r="TJ20" s="231"/>
      <c r="TK20" s="231"/>
      <c r="TL20" s="231"/>
      <c r="TM20" s="231"/>
      <c r="TN20" s="231"/>
      <c r="TO20" s="231"/>
      <c r="TP20" s="231"/>
      <c r="TQ20" s="231"/>
      <c r="TR20" s="231"/>
      <c r="TS20" s="231"/>
      <c r="TT20" s="231"/>
      <c r="TU20" s="231"/>
      <c r="TV20" s="231"/>
      <c r="TW20" s="231"/>
      <c r="TX20" s="231"/>
      <c r="TY20" s="231"/>
      <c r="TZ20" s="231"/>
      <c r="UA20" s="231"/>
      <c r="UB20" s="231"/>
      <c r="UC20" s="231"/>
      <c r="UD20" s="231"/>
      <c r="UE20" s="231"/>
      <c r="UF20" s="231"/>
      <c r="UG20" s="231"/>
      <c r="UH20" s="231"/>
      <c r="UI20" s="231"/>
      <c r="UJ20" s="231"/>
      <c r="UK20" s="231"/>
      <c r="UL20" s="231"/>
      <c r="UM20" s="231"/>
      <c r="UN20" s="231"/>
      <c r="UO20" s="231"/>
      <c r="UP20" s="231"/>
      <c r="UQ20" s="231"/>
      <c r="UR20" s="231"/>
      <c r="US20" s="231"/>
      <c r="UT20" s="231"/>
      <c r="UU20" s="231"/>
      <c r="UV20" s="231"/>
      <c r="UW20" s="231"/>
      <c r="UX20" s="231"/>
      <c r="UY20" s="231"/>
      <c r="UZ20" s="231"/>
      <c r="VA20" s="231"/>
      <c r="VB20" s="231"/>
      <c r="VC20" s="231"/>
      <c r="VD20" s="231"/>
      <c r="VE20" s="231"/>
      <c r="VF20" s="231"/>
      <c r="VG20" s="231"/>
      <c r="VH20" s="231"/>
      <c r="VI20" s="231"/>
      <c r="VJ20" s="231"/>
      <c r="VK20" s="231"/>
      <c r="VL20" s="231"/>
      <c r="VM20" s="231"/>
      <c r="VN20" s="231"/>
      <c r="VO20" s="231"/>
      <c r="VP20" s="231"/>
      <c r="VQ20" s="231"/>
      <c r="VR20" s="231"/>
      <c r="VS20" s="231"/>
      <c r="VT20" s="231"/>
      <c r="VU20" s="231"/>
      <c r="VV20" s="231"/>
      <c r="VW20" s="231"/>
      <c r="VX20" s="231"/>
      <c r="VY20" s="235"/>
      <c r="VZ20" s="235"/>
      <c r="WA20" s="235"/>
      <c r="WB20" s="235"/>
      <c r="WC20" s="235"/>
      <c r="WD20" s="234"/>
      <c r="WE20" s="234"/>
      <c r="WF20" s="234"/>
      <c r="WG20" s="234"/>
    </row>
    <row r="21" spans="1:716" ht="20.100000000000001" customHeight="1">
      <c r="A21" s="133">
        <v>14</v>
      </c>
      <c r="B21" s="413" t="str">
        <f>IF('1'!$A$1=1,D21,F21)</f>
        <v>Сполучені Штати Америки</v>
      </c>
      <c r="C21" s="242"/>
      <c r="D21" s="379" t="s">
        <v>53</v>
      </c>
      <c r="E21" s="379"/>
      <c r="F21" s="377" t="s">
        <v>54</v>
      </c>
      <c r="G21" s="237">
        <v>3055.936056871858</v>
      </c>
      <c r="H21" s="136">
        <v>1737.696241959944</v>
      </c>
      <c r="I21" s="136">
        <v>2849.717040373856</v>
      </c>
      <c r="J21" s="136">
        <v>2371.025728359351</v>
      </c>
      <c r="K21" s="136">
        <v>1790.2586860068682</v>
      </c>
      <c r="L21" s="136">
        <v>2085.6534136338068</v>
      </c>
      <c r="M21" s="136">
        <v>4122.5183661261199</v>
      </c>
      <c r="N21" s="136">
        <v>2638.898167670407</v>
      </c>
      <c r="O21" s="136">
        <v>5189.0937415362596</v>
      </c>
      <c r="P21" s="136">
        <v>4769.9254677476001</v>
      </c>
      <c r="Q21" s="136">
        <v>5878.0721353659801</v>
      </c>
      <c r="R21" s="136">
        <v>5856.4549228886199</v>
      </c>
      <c r="S21" s="136">
        <v>5834.0806789998805</v>
      </c>
      <c r="T21" s="136">
        <v>7580.4899964091001</v>
      </c>
      <c r="U21" s="136">
        <v>7619.2932600885497</v>
      </c>
      <c r="V21" s="238">
        <v>8669.3750600886706</v>
      </c>
      <c r="W21" s="136">
        <v>7441.7054290680308</v>
      </c>
      <c r="X21" s="136">
        <v>6507.4604638233104</v>
      </c>
      <c r="Y21" s="136">
        <v>5476.6456287079727</v>
      </c>
      <c r="Z21" s="136">
        <v>5362.5255718094504</v>
      </c>
      <c r="AA21" s="136">
        <v>4621.6106756895197</v>
      </c>
      <c r="AB21" s="136">
        <v>6818.5560640892309</v>
      </c>
      <c r="AC21" s="136">
        <v>6076.68678717081</v>
      </c>
      <c r="AD21" s="136">
        <v>8743.1771365807999</v>
      </c>
      <c r="AE21" s="136">
        <v>9205.0651957910486</v>
      </c>
      <c r="AF21" s="136">
        <v>8138.3806893460796</v>
      </c>
      <c r="AG21" s="136">
        <v>13599.53780112785</v>
      </c>
      <c r="AH21" s="136">
        <v>12454.303007314171</v>
      </c>
      <c r="AI21" s="136">
        <v>7816.9707719077578</v>
      </c>
      <c r="AJ21" s="136">
        <v>3780.6509782318039</v>
      </c>
      <c r="AK21" s="136">
        <v>9213.7608079660495</v>
      </c>
      <c r="AL21" s="136">
        <v>6771.3246651740701</v>
      </c>
      <c r="AM21" s="136">
        <v>5623.6233485924895</v>
      </c>
      <c r="AN21" s="136">
        <v>4863.7863536436698</v>
      </c>
      <c r="AO21" s="136">
        <v>3695.2645419218143</v>
      </c>
      <c r="AP21" s="136">
        <v>4762.6403304956857</v>
      </c>
      <c r="AQ21" s="136">
        <v>9068.2510809775013</v>
      </c>
      <c r="AR21" s="136">
        <v>7117.9720195739301</v>
      </c>
      <c r="AS21" s="136">
        <v>7056.2157987888404</v>
      </c>
      <c r="AT21" s="136">
        <v>11665.455051286819</v>
      </c>
      <c r="AU21" s="136">
        <f>AM21+AN21+AO21+AP21</f>
        <v>18945.314574653661</v>
      </c>
      <c r="AV21" s="136">
        <f>AQ21+AR21+AS21+AT21</f>
        <v>34907.893950627091</v>
      </c>
      <c r="AW21" s="136"/>
      <c r="AX21" s="136">
        <f>G21+H21+I21+J21</f>
        <v>10014.37506756501</v>
      </c>
      <c r="AY21" s="136">
        <f>K21+L21+M21+N21</f>
        <v>10637.328633437202</v>
      </c>
      <c r="AZ21" s="136">
        <f>O21+P21+Q21+R21</f>
        <v>21693.546267538459</v>
      </c>
      <c r="BA21" s="136">
        <f>S21+T21+U21+V21</f>
        <v>29703.238995586202</v>
      </c>
      <c r="BB21" s="136">
        <f>W21+X21+Y21+Z21</f>
        <v>24788.337093408765</v>
      </c>
      <c r="BC21" s="136">
        <f>AA21+AB21+AC21+AD21</f>
        <v>26260.030663530357</v>
      </c>
      <c r="BD21" s="136">
        <f>AE21+AF21+AG21+AH21</f>
        <v>43397.286693579146</v>
      </c>
      <c r="BE21" s="136">
        <f>AI21+AJ21+AK21+AL21</f>
        <v>27582.707223279682</v>
      </c>
      <c r="BF21" s="136">
        <f>AM21+AN21+AO21+AP21</f>
        <v>18945.314574653661</v>
      </c>
      <c r="BG21" s="229"/>
      <c r="BH21" s="229"/>
      <c r="BI21" s="229"/>
      <c r="BJ21" s="229"/>
      <c r="BK21" s="229"/>
      <c r="BL21" s="229"/>
      <c r="BM21" s="229"/>
      <c r="BN21" s="229"/>
      <c r="BO21" s="229"/>
      <c r="BP21" s="229"/>
      <c r="BQ21" s="229"/>
      <c r="BR21" s="229"/>
      <c r="BS21" s="229"/>
      <c r="BT21" s="229"/>
      <c r="BU21" s="229"/>
      <c r="BV21" s="229"/>
      <c r="BW21" s="229"/>
      <c r="BX21" s="229"/>
      <c r="BY21" s="229"/>
      <c r="BZ21" s="229"/>
      <c r="CA21" s="229"/>
      <c r="CB21" s="229"/>
      <c r="CC21" s="229"/>
      <c r="CD21" s="229"/>
      <c r="CE21" s="229"/>
      <c r="CF21" s="229"/>
      <c r="CG21" s="229"/>
      <c r="CH21" s="229"/>
      <c r="CI21" s="229"/>
      <c r="CJ21" s="229"/>
      <c r="CK21" s="229"/>
      <c r="CL21" s="229"/>
      <c r="CM21" s="229"/>
      <c r="CN21" s="229"/>
      <c r="CO21" s="229"/>
      <c r="CP21" s="229"/>
      <c r="CQ21" s="229"/>
      <c r="CR21" s="229"/>
      <c r="CS21" s="229"/>
      <c r="CT21" s="229"/>
      <c r="CU21" s="229"/>
      <c r="CV21" s="229"/>
      <c r="CW21" s="229"/>
      <c r="CX21" s="229"/>
      <c r="CY21" s="229"/>
      <c r="CZ21" s="229"/>
      <c r="DA21" s="230"/>
      <c r="DB21" s="230"/>
      <c r="DC21" s="230"/>
      <c r="DD21" s="230"/>
      <c r="DE21" s="230"/>
      <c r="DF21" s="230"/>
      <c r="DG21" s="230"/>
      <c r="DH21" s="230"/>
      <c r="DI21" s="230"/>
      <c r="DJ21" s="230"/>
      <c r="DK21" s="230"/>
      <c r="DL21" s="230"/>
      <c r="DM21" s="230"/>
      <c r="DN21" s="230"/>
      <c r="DO21" s="230"/>
      <c r="DP21" s="230"/>
      <c r="DQ21" s="230"/>
      <c r="DR21" s="230"/>
      <c r="DS21" s="230"/>
      <c r="DT21" s="230"/>
      <c r="DU21" s="230"/>
      <c r="DV21" s="230"/>
      <c r="DW21" s="230"/>
      <c r="DX21" s="230"/>
      <c r="DY21" s="230"/>
      <c r="DZ21" s="230"/>
      <c r="EA21" s="230"/>
      <c r="EB21" s="230"/>
      <c r="EC21" s="230"/>
      <c r="ED21" s="230"/>
      <c r="EE21" s="230"/>
      <c r="EF21" s="230"/>
      <c r="EG21" s="230"/>
      <c r="EH21" s="230"/>
      <c r="EI21" s="230"/>
      <c r="EJ21" s="230"/>
      <c r="EK21" s="231"/>
      <c r="EL21" s="231"/>
      <c r="EM21" s="231"/>
      <c r="EN21" s="231"/>
      <c r="EO21" s="231"/>
      <c r="EP21" s="231"/>
      <c r="EQ21" s="231"/>
      <c r="ER21" s="231"/>
      <c r="ES21" s="231"/>
      <c r="ET21" s="231"/>
      <c r="EU21" s="231"/>
      <c r="EV21" s="231"/>
      <c r="EW21" s="231"/>
      <c r="EX21" s="231"/>
      <c r="EY21" s="231"/>
      <c r="EZ21" s="231"/>
      <c r="FA21" s="231"/>
      <c r="FB21" s="231"/>
      <c r="FC21" s="231"/>
      <c r="FD21" s="231"/>
      <c r="FE21" s="231"/>
      <c r="FF21" s="231"/>
      <c r="FG21" s="231"/>
      <c r="FH21" s="231"/>
      <c r="FI21" s="231"/>
      <c r="FJ21" s="231"/>
      <c r="FK21" s="231"/>
      <c r="FL21" s="231"/>
      <c r="FM21" s="231"/>
      <c r="FN21" s="231"/>
      <c r="FO21" s="231"/>
      <c r="FP21" s="231"/>
      <c r="FQ21" s="231"/>
      <c r="FR21" s="231"/>
      <c r="FS21" s="231"/>
      <c r="FT21" s="231"/>
      <c r="FU21" s="231"/>
      <c r="FV21" s="231"/>
      <c r="FW21" s="231"/>
      <c r="FX21" s="231"/>
      <c r="FY21" s="231"/>
      <c r="FZ21" s="231"/>
      <c r="GA21" s="231"/>
      <c r="GB21" s="231"/>
      <c r="GC21" s="231"/>
      <c r="GD21" s="231"/>
      <c r="GE21" s="231"/>
      <c r="GF21" s="231"/>
      <c r="GG21" s="231"/>
      <c r="GH21" s="231"/>
      <c r="GI21" s="231"/>
      <c r="GJ21" s="231"/>
      <c r="GK21" s="231"/>
      <c r="GL21" s="231"/>
      <c r="GM21" s="231"/>
      <c r="GN21" s="231"/>
      <c r="GO21" s="231"/>
      <c r="GP21" s="231"/>
      <c r="GQ21" s="231"/>
      <c r="GR21" s="231"/>
      <c r="GS21" s="231"/>
      <c r="GT21" s="231"/>
      <c r="GU21" s="234"/>
      <c r="GV21" s="234"/>
      <c r="GW21" s="234"/>
      <c r="GX21" s="234"/>
      <c r="GY21" s="234"/>
      <c r="GZ21" s="234"/>
      <c r="HA21" s="234"/>
      <c r="HB21" s="234"/>
      <c r="HC21" s="234"/>
      <c r="HD21" s="234"/>
      <c r="HE21" s="234"/>
      <c r="HF21" s="234"/>
      <c r="HG21" s="234"/>
      <c r="HH21" s="234"/>
      <c r="HI21" s="234"/>
      <c r="HJ21" s="234"/>
      <c r="HK21" s="234"/>
      <c r="HL21" s="234"/>
      <c r="HM21" s="234"/>
      <c r="HN21" s="234"/>
      <c r="HO21" s="234"/>
      <c r="HP21" s="233"/>
      <c r="HQ21" s="233"/>
      <c r="HR21" s="233"/>
      <c r="HS21" s="233"/>
      <c r="HT21" s="234"/>
      <c r="HU21" s="234"/>
      <c r="HV21" s="234"/>
      <c r="HW21" s="234"/>
      <c r="HX21" s="234"/>
      <c r="HY21" s="234"/>
      <c r="HZ21" s="234"/>
      <c r="IA21" s="234"/>
      <c r="IB21" s="231"/>
      <c r="IC21" s="231"/>
      <c r="ID21" s="231"/>
      <c r="IE21" s="231"/>
      <c r="IF21" s="231"/>
      <c r="IG21" s="231"/>
      <c r="IH21" s="231"/>
      <c r="II21" s="231"/>
      <c r="IJ21" s="231"/>
      <c r="IK21" s="231"/>
      <c r="IL21" s="231"/>
      <c r="IM21" s="231"/>
      <c r="IN21" s="231"/>
      <c r="IO21" s="233"/>
      <c r="IP21" s="233"/>
      <c r="IQ21" s="234"/>
      <c r="IR21" s="234"/>
      <c r="IS21" s="234"/>
      <c r="IT21" s="234"/>
      <c r="IU21" s="234"/>
      <c r="IV21" s="234"/>
      <c r="IW21" s="234"/>
      <c r="IX21" s="231"/>
      <c r="IY21" s="233"/>
      <c r="IZ21" s="233"/>
      <c r="JA21" s="233"/>
      <c r="JB21" s="233"/>
      <c r="JC21" s="233"/>
      <c r="JD21" s="231"/>
      <c r="JE21" s="231"/>
      <c r="JF21" s="231"/>
      <c r="JG21" s="231"/>
      <c r="JH21" s="231"/>
      <c r="JI21" s="231"/>
      <c r="JJ21" s="231"/>
      <c r="JK21" s="231"/>
      <c r="JL21" s="231"/>
      <c r="JM21" s="231"/>
      <c r="JN21" s="231"/>
      <c r="JO21" s="231"/>
      <c r="JP21" s="231"/>
      <c r="JQ21" s="231"/>
      <c r="JR21" s="231"/>
      <c r="JS21" s="231"/>
      <c r="JT21" s="231"/>
      <c r="JU21" s="231"/>
      <c r="JV21" s="231"/>
      <c r="JW21" s="231"/>
      <c r="JX21" s="231"/>
      <c r="JY21" s="231"/>
      <c r="JZ21" s="231"/>
      <c r="KA21" s="231"/>
      <c r="KB21" s="231"/>
      <c r="KC21" s="231"/>
      <c r="KD21" s="231"/>
      <c r="KE21" s="231"/>
      <c r="KF21" s="231"/>
      <c r="KG21" s="231"/>
      <c r="KH21" s="231"/>
      <c r="KI21" s="231"/>
      <c r="KJ21" s="231"/>
      <c r="KK21" s="231"/>
      <c r="KL21" s="231"/>
      <c r="KM21" s="231"/>
      <c r="KN21" s="231"/>
      <c r="KO21" s="231"/>
      <c r="KP21" s="231"/>
      <c r="KQ21" s="231"/>
      <c r="KR21" s="231"/>
      <c r="KS21" s="231"/>
      <c r="KT21" s="231"/>
      <c r="KU21" s="231"/>
      <c r="KV21" s="231"/>
      <c r="KW21" s="231"/>
      <c r="KX21" s="231"/>
      <c r="KY21" s="231"/>
      <c r="KZ21" s="231"/>
      <c r="LA21" s="231"/>
      <c r="LB21" s="231"/>
      <c r="LC21" s="231"/>
      <c r="LD21" s="231"/>
      <c r="LE21" s="231"/>
      <c r="LF21" s="231"/>
      <c r="LG21" s="231"/>
      <c r="LH21" s="231"/>
      <c r="LI21" s="231"/>
      <c r="LJ21" s="231"/>
      <c r="LK21" s="231"/>
      <c r="LL21" s="231"/>
      <c r="LM21" s="231"/>
      <c r="LN21" s="231"/>
      <c r="LO21" s="231"/>
      <c r="LP21" s="231"/>
      <c r="LQ21" s="231"/>
      <c r="LR21" s="231"/>
      <c r="LS21" s="231"/>
      <c r="LT21" s="231"/>
      <c r="LU21" s="231"/>
      <c r="LV21" s="231"/>
      <c r="LW21" s="231"/>
      <c r="LX21" s="231"/>
      <c r="LY21" s="231"/>
      <c r="LZ21" s="231"/>
      <c r="MA21" s="231"/>
      <c r="MB21" s="231"/>
      <c r="MC21" s="231"/>
      <c r="MD21" s="231"/>
      <c r="ME21" s="231"/>
      <c r="MF21" s="231"/>
      <c r="MG21" s="231"/>
      <c r="MH21" s="231"/>
      <c r="MI21" s="231"/>
      <c r="MJ21" s="231"/>
      <c r="MK21" s="231"/>
      <c r="ML21" s="231"/>
      <c r="MM21" s="231"/>
      <c r="MN21" s="231"/>
      <c r="MO21" s="231"/>
      <c r="MP21" s="231"/>
      <c r="MQ21" s="231"/>
      <c r="MR21" s="231"/>
      <c r="MS21" s="231"/>
      <c r="MT21" s="231"/>
      <c r="MU21" s="231"/>
      <c r="MV21" s="231"/>
      <c r="MW21" s="231"/>
      <c r="MX21" s="231"/>
      <c r="MY21" s="231"/>
      <c r="MZ21" s="231"/>
      <c r="NA21" s="231"/>
      <c r="NB21" s="231"/>
      <c r="NC21" s="231"/>
      <c r="ND21" s="231"/>
      <c r="NE21" s="231"/>
      <c r="NF21" s="231"/>
      <c r="NG21" s="231"/>
      <c r="NH21" s="231"/>
      <c r="NI21" s="231"/>
      <c r="NJ21" s="231"/>
      <c r="NK21" s="231"/>
      <c r="NL21" s="231"/>
      <c r="NM21" s="231"/>
      <c r="NN21" s="231"/>
      <c r="NO21" s="231"/>
      <c r="NP21" s="231"/>
      <c r="NQ21" s="231"/>
      <c r="NR21" s="231"/>
      <c r="NS21" s="231"/>
      <c r="NT21" s="231"/>
      <c r="NU21" s="231"/>
      <c r="NV21" s="231"/>
      <c r="NW21" s="231"/>
      <c r="NX21" s="231"/>
      <c r="NY21" s="231"/>
      <c r="NZ21" s="231"/>
      <c r="OA21" s="231"/>
      <c r="OB21" s="231"/>
      <c r="OC21" s="231"/>
      <c r="OD21" s="231"/>
      <c r="OE21" s="231"/>
      <c r="OF21" s="231"/>
      <c r="OG21" s="231"/>
      <c r="OH21" s="231"/>
      <c r="OI21" s="231"/>
      <c r="OJ21" s="231"/>
      <c r="OK21" s="231"/>
      <c r="OL21" s="231"/>
      <c r="OM21" s="231"/>
      <c r="ON21" s="231"/>
      <c r="OO21" s="231"/>
      <c r="OP21" s="231"/>
      <c r="OQ21" s="231"/>
      <c r="OR21" s="231"/>
      <c r="OS21" s="231"/>
      <c r="OT21" s="231"/>
      <c r="OU21" s="231"/>
      <c r="OV21" s="231"/>
      <c r="OW21" s="231"/>
      <c r="OX21" s="231"/>
      <c r="OY21" s="231"/>
      <c r="OZ21" s="231"/>
      <c r="PA21" s="231"/>
      <c r="PB21" s="231"/>
      <c r="PC21" s="231"/>
      <c r="PD21" s="231"/>
      <c r="PE21" s="231"/>
      <c r="PF21" s="231"/>
      <c r="PG21" s="231"/>
      <c r="PH21" s="231"/>
      <c r="PI21" s="231"/>
      <c r="PJ21" s="231"/>
      <c r="PK21" s="231"/>
      <c r="PL21" s="231"/>
      <c r="PM21" s="231"/>
      <c r="PN21" s="231"/>
      <c r="PO21" s="231"/>
      <c r="PP21" s="231"/>
      <c r="PQ21" s="231"/>
      <c r="PR21" s="231"/>
      <c r="PS21" s="231"/>
      <c r="PT21" s="231"/>
      <c r="PU21" s="231"/>
      <c r="PV21" s="231"/>
      <c r="PW21" s="231"/>
      <c r="PX21" s="231"/>
      <c r="PY21" s="231"/>
      <c r="PZ21" s="231"/>
      <c r="QA21" s="231"/>
      <c r="QB21" s="231"/>
      <c r="QC21" s="231"/>
      <c r="QD21" s="231"/>
      <c r="QE21" s="231"/>
      <c r="QF21" s="231"/>
      <c r="QG21" s="231"/>
      <c r="QH21" s="231"/>
      <c r="QI21" s="231"/>
      <c r="QJ21" s="231"/>
      <c r="QK21" s="233"/>
      <c r="QL21" s="233"/>
      <c r="QM21" s="233"/>
      <c r="QN21" s="233"/>
      <c r="QO21" s="233"/>
      <c r="QP21" s="233"/>
      <c r="QQ21" s="233"/>
      <c r="QR21" s="233"/>
      <c r="QS21" s="233"/>
      <c r="QT21" s="231"/>
      <c r="QU21" s="231"/>
      <c r="QV21" s="231"/>
      <c r="QW21" s="231"/>
      <c r="QX21" s="231"/>
      <c r="QY21" s="231"/>
      <c r="QZ21" s="231"/>
      <c r="RA21" s="231"/>
      <c r="RB21" s="231"/>
      <c r="RC21" s="231"/>
      <c r="RD21" s="231"/>
      <c r="RE21" s="231"/>
      <c r="RF21" s="231"/>
      <c r="RG21" s="231"/>
      <c r="RH21" s="231"/>
      <c r="RI21" s="231"/>
      <c r="RJ21" s="231"/>
      <c r="RK21" s="231"/>
      <c r="RL21" s="231"/>
      <c r="RM21" s="231"/>
      <c r="RN21" s="231"/>
      <c r="RO21" s="231"/>
      <c r="RP21" s="231"/>
      <c r="RQ21" s="231"/>
      <c r="RR21" s="231"/>
      <c r="RS21" s="231"/>
      <c r="RT21" s="231"/>
      <c r="RU21" s="231"/>
      <c r="RV21" s="231"/>
      <c r="RW21" s="231"/>
      <c r="RX21" s="231"/>
      <c r="RY21" s="231"/>
      <c r="RZ21" s="231"/>
      <c r="SA21" s="231"/>
      <c r="SB21" s="231"/>
      <c r="SC21" s="231"/>
      <c r="SD21" s="231"/>
      <c r="SE21" s="231"/>
      <c r="SF21" s="231"/>
      <c r="SG21" s="231"/>
      <c r="SH21" s="231"/>
      <c r="SI21" s="231"/>
      <c r="SJ21" s="231"/>
      <c r="SK21" s="231"/>
      <c r="SL21" s="231"/>
      <c r="SM21" s="231"/>
      <c r="SN21" s="231"/>
      <c r="SO21" s="231"/>
      <c r="SP21" s="231"/>
      <c r="SQ21" s="231"/>
      <c r="SR21" s="231"/>
      <c r="SS21" s="231"/>
      <c r="ST21" s="231"/>
      <c r="SU21" s="231"/>
      <c r="SV21" s="231"/>
      <c r="SW21" s="233"/>
      <c r="SX21" s="233"/>
      <c r="SY21" s="233"/>
      <c r="SZ21" s="233"/>
      <c r="TA21" s="233"/>
      <c r="TB21" s="233"/>
      <c r="TC21" s="233"/>
      <c r="TD21" s="231"/>
      <c r="TE21" s="231"/>
      <c r="TF21" s="231"/>
      <c r="TG21" s="231"/>
      <c r="TH21" s="231"/>
      <c r="TI21" s="231"/>
      <c r="TJ21" s="231"/>
      <c r="TK21" s="231"/>
      <c r="TL21" s="231"/>
      <c r="TM21" s="231"/>
      <c r="TN21" s="231"/>
      <c r="TO21" s="231"/>
      <c r="TP21" s="231"/>
      <c r="TQ21" s="231"/>
      <c r="TR21" s="231"/>
      <c r="TS21" s="231"/>
      <c r="TT21" s="231"/>
      <c r="TU21" s="231"/>
      <c r="TV21" s="231"/>
      <c r="TW21" s="231"/>
      <c r="TX21" s="231"/>
      <c r="TY21" s="231"/>
      <c r="TZ21" s="231"/>
      <c r="UA21" s="231"/>
      <c r="UB21" s="231"/>
      <c r="UC21" s="231"/>
      <c r="UD21" s="231"/>
      <c r="UE21" s="231"/>
      <c r="UF21" s="231"/>
      <c r="UG21" s="231"/>
      <c r="UH21" s="231"/>
      <c r="UI21" s="231"/>
      <c r="UJ21" s="231"/>
      <c r="UK21" s="231"/>
      <c r="UL21" s="231"/>
      <c r="UM21" s="231"/>
      <c r="UN21" s="231"/>
      <c r="UO21" s="231"/>
      <c r="UP21" s="231"/>
      <c r="UQ21" s="231"/>
      <c r="UR21" s="231"/>
      <c r="US21" s="231"/>
      <c r="UT21" s="231"/>
      <c r="UU21" s="231"/>
      <c r="UV21" s="231"/>
      <c r="UW21" s="231"/>
      <c r="UX21" s="231"/>
      <c r="UY21" s="231"/>
      <c r="UZ21" s="231"/>
      <c r="VA21" s="231"/>
      <c r="VB21" s="231"/>
      <c r="VC21" s="231"/>
      <c r="VD21" s="231"/>
      <c r="VE21" s="231"/>
      <c r="VF21" s="231"/>
      <c r="VG21" s="231"/>
      <c r="VH21" s="231"/>
      <c r="VI21" s="231"/>
      <c r="VJ21" s="231"/>
      <c r="VK21" s="231"/>
      <c r="VL21" s="231"/>
      <c r="VM21" s="231"/>
      <c r="VN21" s="231"/>
      <c r="VO21" s="231"/>
      <c r="VP21" s="231"/>
      <c r="VQ21" s="231"/>
      <c r="VR21" s="231"/>
      <c r="VS21" s="231"/>
      <c r="VT21" s="231"/>
      <c r="VU21" s="231"/>
      <c r="VV21" s="231"/>
      <c r="VW21" s="231"/>
      <c r="VX21" s="231"/>
      <c r="VY21" s="235"/>
      <c r="VZ21" s="235"/>
      <c r="WA21" s="235"/>
      <c r="WB21" s="235"/>
      <c r="WC21" s="235"/>
      <c r="WD21" s="234"/>
      <c r="WE21" s="234"/>
      <c r="WF21" s="234"/>
      <c r="WG21" s="234"/>
    </row>
    <row r="22" spans="1:716" s="246" customFormat="1" ht="20.100000000000001" customHeight="1">
      <c r="A22" s="400">
        <v>15</v>
      </c>
      <c r="B22" s="413" t="str">
        <f>IF('1'!$A$1=1,D22,F22)</f>
        <v>Бельгія</v>
      </c>
      <c r="C22" s="397"/>
      <c r="D22" s="387" t="s">
        <v>180</v>
      </c>
      <c r="E22" s="379"/>
      <c r="F22" s="386" t="s">
        <v>63</v>
      </c>
      <c r="G22" s="237">
        <v>969.01813559468292</v>
      </c>
      <c r="H22" s="136">
        <v>711.78134875170292</v>
      </c>
      <c r="I22" s="136">
        <v>2866.9838004138728</v>
      </c>
      <c r="J22" s="136">
        <v>1456.628166880696</v>
      </c>
      <c r="K22" s="136">
        <v>1026.5131133019941</v>
      </c>
      <c r="L22" s="136">
        <v>839.81241899327006</v>
      </c>
      <c r="M22" s="136">
        <v>2568.3564987557693</v>
      </c>
      <c r="N22" s="136">
        <v>1297.4799029155279</v>
      </c>
      <c r="O22" s="136">
        <v>1762.2455457929141</v>
      </c>
      <c r="P22" s="136">
        <v>1798.806164437623</v>
      </c>
      <c r="Q22" s="136">
        <v>3821.0987917674238</v>
      </c>
      <c r="R22" s="136">
        <v>3883.2640417283501</v>
      </c>
      <c r="S22" s="136">
        <v>1928.276889649522</v>
      </c>
      <c r="T22" s="136">
        <v>1843.283617493667</v>
      </c>
      <c r="U22" s="136">
        <v>6685.0143066928204</v>
      </c>
      <c r="V22" s="238">
        <v>5211.9397706097352</v>
      </c>
      <c r="W22" s="136">
        <v>2451.7069984050222</v>
      </c>
      <c r="X22" s="136">
        <v>2446.2072882701623</v>
      </c>
      <c r="Y22" s="136">
        <v>6758.0840750490197</v>
      </c>
      <c r="Z22" s="136">
        <v>4901.8292487494509</v>
      </c>
      <c r="AA22" s="136">
        <v>2012.819569295631</v>
      </c>
      <c r="AB22" s="136">
        <v>1676.972246778108</v>
      </c>
      <c r="AC22" s="136">
        <v>5960.6901054619993</v>
      </c>
      <c r="AD22" s="136">
        <v>4773.4539321232696</v>
      </c>
      <c r="AE22" s="136">
        <v>2489.5696407302921</v>
      </c>
      <c r="AF22" s="136">
        <v>2867.0863453216261</v>
      </c>
      <c r="AG22" s="136">
        <v>7293.4790698418401</v>
      </c>
      <c r="AH22" s="136">
        <v>3949.764262410145</v>
      </c>
      <c r="AI22" s="136">
        <v>2500.4325662062001</v>
      </c>
      <c r="AJ22" s="136">
        <v>1132.3888395536001</v>
      </c>
      <c r="AK22" s="136">
        <v>5602.0437594599389</v>
      </c>
      <c r="AL22" s="136">
        <v>5837.4042976761202</v>
      </c>
      <c r="AM22" s="136">
        <v>4089.2628139637177</v>
      </c>
      <c r="AN22" s="136">
        <v>1990.2835970561318</v>
      </c>
      <c r="AO22" s="136">
        <v>2825.8765206469943</v>
      </c>
      <c r="AP22" s="136">
        <v>4006.2075829798005</v>
      </c>
      <c r="AQ22" s="136">
        <v>4686.7595563912901</v>
      </c>
      <c r="AR22" s="136">
        <v>4438.6395033020699</v>
      </c>
      <c r="AS22" s="136">
        <v>14484.944567173439</v>
      </c>
      <c r="AT22" s="136">
        <v>10146.000741153628</v>
      </c>
      <c r="AU22" s="136">
        <f t="shared" si="9"/>
        <v>12911.630514646644</v>
      </c>
      <c r="AV22" s="136">
        <f t="shared" si="10"/>
        <v>33756.344368020429</v>
      </c>
      <c r="AW22" s="136"/>
      <c r="AX22" s="136">
        <f>G22+H22+I22+J22</f>
        <v>6004.4114516409545</v>
      </c>
      <c r="AY22" s="136">
        <f>K22+L22+M22+N22</f>
        <v>5732.1619339665613</v>
      </c>
      <c r="AZ22" s="136">
        <f>O22+P22+Q22+R22</f>
        <v>11265.414543726311</v>
      </c>
      <c r="BA22" s="136">
        <f>S22+T22+U22+V22</f>
        <v>15668.514584445746</v>
      </c>
      <c r="BB22" s="136">
        <f>W22+X22+Y22+Z22</f>
        <v>16557.827610473654</v>
      </c>
      <c r="BC22" s="136">
        <f>AA22+AB22+AC22+AD22</f>
        <v>14423.935853659008</v>
      </c>
      <c r="BD22" s="136">
        <f>AE22+AF22+AG22+AH22</f>
        <v>16599.899318303906</v>
      </c>
      <c r="BE22" s="136">
        <f>AI22+AJ22+AK22+AL22</f>
        <v>15072.26946289586</v>
      </c>
      <c r="BF22" s="136">
        <f>AM22+AN22+AO22+AP22</f>
        <v>12911.630514646644</v>
      </c>
      <c r="BG22" s="229"/>
      <c r="BH22" s="229"/>
      <c r="BI22" s="229"/>
      <c r="BJ22" s="229"/>
      <c r="BK22" s="229"/>
      <c r="BL22" s="229"/>
      <c r="BM22" s="229"/>
      <c r="BN22" s="229"/>
      <c r="BO22" s="229"/>
      <c r="BP22" s="229"/>
      <c r="BQ22" s="229"/>
      <c r="BR22" s="229"/>
      <c r="BS22" s="229"/>
      <c r="BT22" s="229"/>
      <c r="BU22" s="229"/>
      <c r="BV22" s="229"/>
      <c r="BW22" s="229"/>
      <c r="BX22" s="229"/>
      <c r="BY22" s="229"/>
      <c r="BZ22" s="229"/>
      <c r="CA22" s="229"/>
      <c r="CB22" s="229"/>
      <c r="CC22" s="229"/>
      <c r="CD22" s="229"/>
      <c r="CE22" s="229"/>
      <c r="CF22" s="229"/>
      <c r="CG22" s="229"/>
      <c r="CH22" s="229"/>
      <c r="CI22" s="229"/>
      <c r="CJ22" s="229"/>
      <c r="CK22" s="229"/>
      <c r="CL22" s="229"/>
      <c r="CM22" s="229"/>
      <c r="CN22" s="229"/>
      <c r="CO22" s="229"/>
      <c r="CP22" s="229"/>
      <c r="CQ22" s="229"/>
      <c r="CR22" s="229"/>
      <c r="CS22" s="229"/>
      <c r="CT22" s="229"/>
      <c r="CU22" s="229"/>
      <c r="CV22" s="229"/>
      <c r="CW22" s="229"/>
      <c r="CX22" s="229"/>
      <c r="CY22" s="229"/>
      <c r="CZ22" s="229"/>
      <c r="DA22" s="230"/>
      <c r="DB22" s="230"/>
      <c r="DC22" s="230"/>
      <c r="DD22" s="230"/>
      <c r="DE22" s="230"/>
      <c r="DF22" s="230"/>
      <c r="DG22" s="230"/>
      <c r="DH22" s="230"/>
      <c r="DI22" s="230"/>
      <c r="DJ22" s="230"/>
      <c r="DK22" s="230"/>
      <c r="DL22" s="230"/>
      <c r="DM22" s="230"/>
      <c r="DN22" s="230"/>
      <c r="DO22" s="230"/>
      <c r="DP22" s="230"/>
      <c r="DQ22" s="230"/>
      <c r="DR22" s="230"/>
      <c r="DS22" s="230"/>
      <c r="DT22" s="230"/>
      <c r="DU22" s="230"/>
      <c r="DV22" s="230"/>
      <c r="DW22" s="230"/>
      <c r="DX22" s="230"/>
      <c r="DY22" s="230"/>
      <c r="DZ22" s="230"/>
      <c r="EA22" s="230"/>
      <c r="EB22" s="230"/>
      <c r="EC22" s="230"/>
      <c r="ED22" s="230"/>
      <c r="EE22" s="230"/>
      <c r="EF22" s="230"/>
      <c r="EG22" s="230"/>
      <c r="EH22" s="230"/>
      <c r="EI22" s="230"/>
      <c r="EJ22" s="230"/>
      <c r="EK22" s="231"/>
      <c r="EL22" s="231"/>
      <c r="EM22" s="231"/>
      <c r="EN22" s="231"/>
      <c r="EO22" s="231"/>
      <c r="EP22" s="231"/>
      <c r="EQ22" s="231"/>
      <c r="ER22" s="231"/>
      <c r="ES22" s="231"/>
      <c r="ET22" s="231"/>
      <c r="EU22" s="231"/>
      <c r="EV22" s="231"/>
      <c r="EW22" s="231"/>
      <c r="EX22" s="231"/>
      <c r="EY22" s="231"/>
      <c r="EZ22" s="231"/>
      <c r="FA22" s="231"/>
      <c r="FB22" s="231"/>
      <c r="FC22" s="231"/>
      <c r="FD22" s="231"/>
      <c r="FE22" s="231"/>
      <c r="FF22" s="231"/>
      <c r="FG22" s="231"/>
      <c r="FH22" s="231"/>
      <c r="FI22" s="231"/>
      <c r="FJ22" s="231"/>
      <c r="FK22" s="231"/>
      <c r="FL22" s="231"/>
      <c r="FM22" s="231"/>
      <c r="FN22" s="231"/>
      <c r="FO22" s="231"/>
      <c r="FP22" s="231"/>
      <c r="FQ22" s="231"/>
      <c r="FR22" s="231"/>
      <c r="FS22" s="231"/>
      <c r="FT22" s="231"/>
      <c r="FU22" s="231"/>
      <c r="FV22" s="231"/>
      <c r="FW22" s="231"/>
      <c r="FX22" s="231"/>
      <c r="FY22" s="231"/>
      <c r="FZ22" s="231"/>
      <c r="GA22" s="231"/>
      <c r="GB22" s="231"/>
      <c r="GC22" s="231"/>
      <c r="GD22" s="231"/>
      <c r="GE22" s="231"/>
      <c r="GF22" s="231"/>
      <c r="GG22" s="231"/>
      <c r="GH22" s="231"/>
      <c r="GI22" s="231"/>
      <c r="GJ22" s="231"/>
      <c r="GK22" s="231"/>
      <c r="GL22" s="231"/>
      <c r="GM22" s="231"/>
      <c r="GN22" s="231"/>
      <c r="GO22" s="231"/>
      <c r="GP22" s="231"/>
      <c r="GQ22" s="231"/>
      <c r="GR22" s="231"/>
      <c r="GS22" s="231"/>
      <c r="GT22" s="231"/>
      <c r="GU22" s="234"/>
      <c r="GV22" s="234"/>
      <c r="GW22" s="234"/>
      <c r="GX22" s="234"/>
      <c r="GY22" s="234"/>
      <c r="GZ22" s="234"/>
      <c r="HA22" s="234"/>
      <c r="HB22" s="234"/>
      <c r="HC22" s="234"/>
      <c r="HD22" s="234"/>
      <c r="HE22" s="234"/>
      <c r="HF22" s="234"/>
      <c r="HG22" s="234"/>
      <c r="HH22" s="234"/>
      <c r="HI22" s="234"/>
      <c r="HJ22" s="234"/>
      <c r="HK22" s="234"/>
      <c r="HL22" s="234"/>
      <c r="HM22" s="234"/>
      <c r="HN22" s="234"/>
      <c r="HO22" s="234"/>
      <c r="HP22" s="233"/>
      <c r="HQ22" s="233"/>
      <c r="HR22" s="233"/>
      <c r="HS22" s="233"/>
      <c r="HT22" s="234"/>
      <c r="HU22" s="234"/>
      <c r="HV22" s="234"/>
      <c r="HW22" s="234"/>
      <c r="HX22" s="234"/>
      <c r="HY22" s="234"/>
      <c r="HZ22" s="234"/>
      <c r="IA22" s="234"/>
      <c r="IB22" s="231"/>
      <c r="IC22" s="231"/>
      <c r="ID22" s="231"/>
      <c r="IE22" s="231"/>
      <c r="IF22" s="231"/>
      <c r="IG22" s="231"/>
      <c r="IH22" s="231"/>
      <c r="II22" s="231"/>
      <c r="IJ22" s="231"/>
      <c r="IK22" s="231"/>
      <c r="IL22" s="231"/>
      <c r="IM22" s="231"/>
      <c r="IN22" s="231"/>
      <c r="IO22" s="233"/>
      <c r="IP22" s="233"/>
      <c r="IQ22" s="234"/>
      <c r="IR22" s="234"/>
      <c r="IS22" s="234"/>
      <c r="IT22" s="234"/>
      <c r="IU22" s="234"/>
      <c r="IV22" s="234"/>
      <c r="IW22" s="234"/>
      <c r="IX22" s="231"/>
      <c r="IY22" s="233"/>
      <c r="IZ22" s="233"/>
      <c r="JA22" s="233"/>
      <c r="JB22" s="233"/>
      <c r="JC22" s="233"/>
      <c r="JD22" s="231"/>
      <c r="JE22" s="231"/>
      <c r="JF22" s="231"/>
      <c r="JG22" s="231"/>
      <c r="JH22" s="231"/>
      <c r="JI22" s="231"/>
      <c r="JJ22" s="231"/>
      <c r="JK22" s="231"/>
      <c r="JL22" s="231"/>
      <c r="JM22" s="231"/>
      <c r="JN22" s="231"/>
      <c r="JO22" s="231"/>
      <c r="JP22" s="231"/>
      <c r="JQ22" s="231"/>
      <c r="JR22" s="231"/>
      <c r="JS22" s="231"/>
      <c r="JT22" s="231"/>
      <c r="JU22" s="231"/>
      <c r="JV22" s="231"/>
      <c r="JW22" s="231"/>
      <c r="JX22" s="231"/>
      <c r="JY22" s="231"/>
      <c r="JZ22" s="231"/>
      <c r="KA22" s="231"/>
      <c r="KB22" s="231"/>
      <c r="KC22" s="231"/>
      <c r="KD22" s="231"/>
      <c r="KE22" s="231"/>
      <c r="KF22" s="231"/>
      <c r="KG22" s="231"/>
      <c r="KH22" s="231"/>
      <c r="KI22" s="231"/>
      <c r="KJ22" s="231"/>
      <c r="KK22" s="231"/>
      <c r="KL22" s="231"/>
      <c r="KM22" s="231"/>
      <c r="KN22" s="231"/>
      <c r="KO22" s="231"/>
      <c r="KP22" s="231"/>
      <c r="KQ22" s="231"/>
      <c r="KR22" s="231"/>
      <c r="KS22" s="231"/>
      <c r="KT22" s="231"/>
      <c r="KU22" s="231"/>
      <c r="KV22" s="231"/>
      <c r="KW22" s="231"/>
      <c r="KX22" s="231"/>
      <c r="KY22" s="231"/>
      <c r="KZ22" s="231"/>
      <c r="LA22" s="231"/>
      <c r="LB22" s="231"/>
      <c r="LC22" s="231"/>
      <c r="LD22" s="231"/>
      <c r="LE22" s="231"/>
      <c r="LF22" s="231"/>
      <c r="LG22" s="231"/>
      <c r="LH22" s="231"/>
      <c r="LI22" s="231"/>
      <c r="LJ22" s="231"/>
      <c r="LK22" s="231"/>
      <c r="LL22" s="231"/>
      <c r="LM22" s="231"/>
      <c r="LN22" s="231"/>
      <c r="LO22" s="231"/>
      <c r="LP22" s="231"/>
      <c r="LQ22" s="231"/>
      <c r="LR22" s="231"/>
      <c r="LS22" s="231"/>
      <c r="LT22" s="231"/>
      <c r="LU22" s="231"/>
      <c r="LV22" s="231"/>
      <c r="LW22" s="231"/>
      <c r="LX22" s="231"/>
      <c r="LY22" s="231"/>
      <c r="LZ22" s="231"/>
      <c r="MA22" s="231"/>
      <c r="MB22" s="231"/>
      <c r="MC22" s="231"/>
      <c r="MD22" s="231"/>
      <c r="ME22" s="231"/>
      <c r="MF22" s="231"/>
      <c r="MG22" s="231"/>
      <c r="MH22" s="231"/>
      <c r="MI22" s="231"/>
      <c r="MJ22" s="231"/>
      <c r="MK22" s="231"/>
      <c r="ML22" s="231"/>
      <c r="MM22" s="231"/>
      <c r="MN22" s="231"/>
      <c r="MO22" s="231"/>
      <c r="MP22" s="231"/>
      <c r="MQ22" s="231"/>
      <c r="MR22" s="231"/>
      <c r="MS22" s="231"/>
      <c r="MT22" s="231"/>
      <c r="MU22" s="231"/>
      <c r="MV22" s="231"/>
      <c r="MW22" s="231"/>
      <c r="MX22" s="231"/>
      <c r="MY22" s="231"/>
      <c r="MZ22" s="231"/>
      <c r="NA22" s="231"/>
      <c r="NB22" s="231"/>
      <c r="NC22" s="231"/>
      <c r="ND22" s="231"/>
      <c r="NE22" s="231"/>
      <c r="NF22" s="231"/>
      <c r="NG22" s="231"/>
      <c r="NH22" s="231"/>
      <c r="NI22" s="231"/>
      <c r="NJ22" s="231"/>
      <c r="NK22" s="231"/>
      <c r="NL22" s="231"/>
      <c r="NM22" s="231"/>
      <c r="NN22" s="231"/>
      <c r="NO22" s="231"/>
      <c r="NP22" s="231"/>
      <c r="NQ22" s="231"/>
      <c r="NR22" s="231"/>
      <c r="NS22" s="231"/>
      <c r="NT22" s="231"/>
      <c r="NU22" s="231"/>
      <c r="NV22" s="231"/>
      <c r="NW22" s="231"/>
      <c r="NX22" s="231"/>
      <c r="NY22" s="231"/>
      <c r="NZ22" s="231"/>
      <c r="OA22" s="231"/>
      <c r="OB22" s="231"/>
      <c r="OC22" s="231"/>
      <c r="OD22" s="231"/>
      <c r="OE22" s="231"/>
      <c r="OF22" s="231"/>
      <c r="OG22" s="231"/>
      <c r="OH22" s="231"/>
      <c r="OI22" s="231"/>
      <c r="OJ22" s="231"/>
      <c r="OK22" s="231"/>
      <c r="OL22" s="231"/>
      <c r="OM22" s="231"/>
      <c r="ON22" s="231"/>
      <c r="OO22" s="231"/>
      <c r="OP22" s="231"/>
      <c r="OQ22" s="231"/>
      <c r="OR22" s="231"/>
      <c r="OS22" s="231"/>
      <c r="OT22" s="231"/>
      <c r="OU22" s="231"/>
      <c r="OV22" s="231"/>
      <c r="OW22" s="231"/>
      <c r="OX22" s="231"/>
      <c r="OY22" s="231"/>
      <c r="OZ22" s="231"/>
      <c r="PA22" s="231"/>
      <c r="PB22" s="231"/>
      <c r="PC22" s="231"/>
      <c r="PD22" s="231"/>
      <c r="PE22" s="231"/>
      <c r="PF22" s="231"/>
      <c r="PG22" s="231"/>
      <c r="PH22" s="231"/>
      <c r="PI22" s="231"/>
      <c r="PJ22" s="231"/>
      <c r="PK22" s="231"/>
      <c r="PL22" s="231"/>
      <c r="PM22" s="231"/>
      <c r="PN22" s="231"/>
      <c r="PO22" s="231"/>
      <c r="PP22" s="231"/>
      <c r="PQ22" s="231"/>
      <c r="PR22" s="231"/>
      <c r="PS22" s="231"/>
      <c r="PT22" s="231"/>
      <c r="PU22" s="231"/>
      <c r="PV22" s="231"/>
      <c r="PW22" s="231"/>
      <c r="PX22" s="231"/>
      <c r="PY22" s="231"/>
      <c r="PZ22" s="231"/>
      <c r="QA22" s="231"/>
      <c r="QB22" s="231"/>
      <c r="QC22" s="231"/>
      <c r="QD22" s="231"/>
      <c r="QE22" s="231"/>
      <c r="QF22" s="231"/>
      <c r="QG22" s="231"/>
      <c r="QH22" s="231"/>
      <c r="QI22" s="231"/>
      <c r="QJ22" s="231"/>
      <c r="QK22" s="233"/>
      <c r="QL22" s="233"/>
      <c r="QM22" s="233"/>
      <c r="QN22" s="233"/>
      <c r="QO22" s="233"/>
      <c r="QP22" s="233"/>
      <c r="QQ22" s="233"/>
      <c r="QR22" s="233"/>
      <c r="QS22" s="233"/>
      <c r="QT22" s="231"/>
      <c r="QU22" s="231"/>
      <c r="QV22" s="231"/>
      <c r="QW22" s="231"/>
      <c r="QX22" s="231"/>
      <c r="QY22" s="231"/>
      <c r="QZ22" s="231"/>
      <c r="RA22" s="231"/>
      <c r="RB22" s="231"/>
      <c r="RC22" s="231"/>
      <c r="RD22" s="231"/>
      <c r="RE22" s="231"/>
      <c r="RF22" s="231"/>
      <c r="RG22" s="231"/>
      <c r="RH22" s="231"/>
      <c r="RI22" s="231"/>
      <c r="RJ22" s="231"/>
      <c r="RK22" s="231"/>
      <c r="RL22" s="231"/>
      <c r="RM22" s="231"/>
      <c r="RN22" s="231"/>
      <c r="RO22" s="231"/>
      <c r="RP22" s="231"/>
      <c r="RQ22" s="231"/>
      <c r="RR22" s="231"/>
      <c r="RS22" s="231"/>
      <c r="RT22" s="231"/>
      <c r="RU22" s="231"/>
      <c r="RV22" s="231"/>
      <c r="RW22" s="231"/>
      <c r="RX22" s="231"/>
      <c r="RY22" s="231"/>
      <c r="RZ22" s="231"/>
      <c r="SA22" s="231"/>
      <c r="SB22" s="231"/>
      <c r="SC22" s="231"/>
      <c r="SD22" s="231"/>
      <c r="SE22" s="231"/>
      <c r="SF22" s="231"/>
      <c r="SG22" s="231"/>
      <c r="SH22" s="231"/>
      <c r="SI22" s="231"/>
      <c r="SJ22" s="231"/>
      <c r="SK22" s="231"/>
      <c r="SL22" s="231"/>
      <c r="SM22" s="231"/>
      <c r="SN22" s="231"/>
      <c r="SO22" s="231"/>
      <c r="SP22" s="231"/>
      <c r="SQ22" s="231"/>
      <c r="SR22" s="231"/>
      <c r="SS22" s="231"/>
      <c r="ST22" s="231"/>
      <c r="SU22" s="231"/>
      <c r="SV22" s="231"/>
      <c r="SW22" s="233"/>
      <c r="SX22" s="233"/>
      <c r="SY22" s="233"/>
      <c r="SZ22" s="233"/>
      <c r="TA22" s="233"/>
      <c r="TB22" s="233"/>
      <c r="TC22" s="233"/>
      <c r="TD22" s="231"/>
      <c r="TE22" s="231"/>
      <c r="TF22" s="231"/>
      <c r="TG22" s="231"/>
      <c r="TH22" s="231"/>
      <c r="TI22" s="231"/>
      <c r="TJ22" s="231"/>
      <c r="TK22" s="231"/>
      <c r="TL22" s="231"/>
      <c r="TM22" s="231"/>
      <c r="TN22" s="231"/>
      <c r="TO22" s="231"/>
      <c r="TP22" s="231"/>
      <c r="TQ22" s="231"/>
      <c r="TR22" s="231"/>
      <c r="TS22" s="231"/>
      <c r="TT22" s="231"/>
      <c r="TU22" s="231"/>
      <c r="TV22" s="231"/>
      <c r="TW22" s="231"/>
      <c r="TX22" s="231"/>
      <c r="TY22" s="231"/>
      <c r="TZ22" s="231"/>
      <c r="UA22" s="231"/>
      <c r="UB22" s="231"/>
      <c r="UC22" s="231"/>
      <c r="UD22" s="231"/>
      <c r="UE22" s="231"/>
      <c r="UF22" s="231"/>
      <c r="UG22" s="231"/>
      <c r="UH22" s="231"/>
      <c r="UI22" s="231"/>
      <c r="UJ22" s="231"/>
      <c r="UK22" s="231"/>
      <c r="UL22" s="231"/>
      <c r="UM22" s="231"/>
      <c r="UN22" s="231"/>
      <c r="UO22" s="231"/>
      <c r="UP22" s="231"/>
      <c r="UQ22" s="231"/>
      <c r="UR22" s="231"/>
      <c r="US22" s="231"/>
      <c r="UT22" s="231"/>
      <c r="UU22" s="231"/>
      <c r="UV22" s="231"/>
      <c r="UW22" s="231"/>
      <c r="UX22" s="231"/>
      <c r="UY22" s="231"/>
      <c r="UZ22" s="231"/>
      <c r="VA22" s="231"/>
      <c r="VB22" s="231"/>
      <c r="VC22" s="231"/>
      <c r="VD22" s="231"/>
      <c r="VE22" s="231"/>
      <c r="VF22" s="231"/>
      <c r="VG22" s="231"/>
      <c r="VH22" s="231"/>
      <c r="VI22" s="231"/>
      <c r="VJ22" s="231"/>
      <c r="VK22" s="231"/>
      <c r="VL22" s="231"/>
      <c r="VM22" s="231"/>
      <c r="VN22" s="231"/>
      <c r="VO22" s="231"/>
      <c r="VP22" s="231"/>
      <c r="VQ22" s="231"/>
      <c r="VR22" s="231"/>
      <c r="VS22" s="231"/>
      <c r="VT22" s="231"/>
      <c r="VU22" s="231"/>
      <c r="VV22" s="231"/>
      <c r="VW22" s="231"/>
      <c r="VX22" s="231"/>
      <c r="VY22" s="235"/>
      <c r="VZ22" s="235"/>
      <c r="WA22" s="235"/>
      <c r="WB22" s="235"/>
      <c r="WC22" s="235"/>
      <c r="WD22" s="234"/>
      <c r="WE22" s="234"/>
      <c r="WF22" s="234"/>
      <c r="WG22" s="234"/>
      <c r="WH22" s="247"/>
      <c r="WI22" s="248"/>
      <c r="WJ22" s="248"/>
      <c r="WK22" s="248"/>
      <c r="WL22" s="248"/>
      <c r="WM22" s="247"/>
      <c r="WN22" s="247"/>
      <c r="WO22" s="247"/>
      <c r="WP22" s="247"/>
      <c r="WQ22" s="247"/>
      <c r="WR22" s="247"/>
      <c r="WS22" s="247"/>
      <c r="WT22" s="247"/>
      <c r="WU22" s="247"/>
      <c r="WV22" s="247"/>
      <c r="WW22" s="247"/>
      <c r="WX22" s="247"/>
      <c r="WY22" s="247"/>
      <c r="WZ22" s="247"/>
      <c r="XA22" s="247"/>
      <c r="XB22" s="247"/>
      <c r="XC22" s="247"/>
      <c r="XD22" s="247"/>
      <c r="XE22" s="247"/>
      <c r="XF22" s="247"/>
      <c r="XG22" s="247"/>
      <c r="XH22" s="247"/>
      <c r="XI22" s="247"/>
      <c r="XJ22" s="247"/>
      <c r="XK22" s="247"/>
      <c r="XL22" s="247"/>
      <c r="XM22" s="247"/>
      <c r="XN22" s="247"/>
      <c r="XO22" s="248"/>
      <c r="XP22" s="248"/>
      <c r="XQ22" s="248"/>
      <c r="XR22" s="248"/>
      <c r="XS22" s="248"/>
      <c r="XT22" s="247"/>
      <c r="XU22" s="247"/>
      <c r="XV22" s="247"/>
      <c r="XW22" s="247"/>
      <c r="YG22" s="169"/>
      <c r="YH22" s="169"/>
      <c r="YI22" s="169"/>
      <c r="YJ22" s="169"/>
      <c r="YK22" s="169"/>
      <c r="YL22" s="169"/>
      <c r="YM22" s="169"/>
      <c r="YN22" s="169"/>
      <c r="YO22" s="169"/>
      <c r="YP22" s="169"/>
      <c r="YQ22" s="169"/>
      <c r="YR22" s="169"/>
      <c r="YS22" s="169"/>
      <c r="YT22" s="169"/>
      <c r="YU22" s="169"/>
      <c r="YV22" s="169"/>
      <c r="YW22" s="169"/>
      <c r="YX22" s="169"/>
      <c r="YY22" s="169"/>
      <c r="YZ22" s="169"/>
      <c r="ZA22" s="169"/>
      <c r="ZB22" s="169"/>
      <c r="ZC22" s="169"/>
      <c r="ZU22" s="169"/>
      <c r="ZV22" s="169"/>
      <c r="ZW22" s="169"/>
      <c r="ZX22" s="169"/>
      <c r="ZY22" s="169"/>
      <c r="ZZ22" s="169"/>
      <c r="AAA22" s="169"/>
      <c r="AAB22" s="169"/>
      <c r="AAC22" s="169"/>
      <c r="AAD22" s="169"/>
      <c r="AAE22" s="169"/>
      <c r="AAF22" s="169"/>
      <c r="AAG22" s="169"/>
      <c r="AAH22" s="169"/>
      <c r="AAI22" s="169"/>
      <c r="AAJ22" s="169"/>
      <c r="AAK22" s="169"/>
      <c r="AAL22" s="169"/>
      <c r="AAM22" s="169"/>
      <c r="AAN22" s="169"/>
    </row>
    <row r="23" spans="1:716" ht="20.100000000000001" customHeight="1">
      <c r="A23" s="133">
        <v>16</v>
      </c>
      <c r="B23" s="413" t="str">
        <f>IF('1'!$A$1=1,D23,F23)</f>
        <v>Чехія</v>
      </c>
      <c r="C23" s="242"/>
      <c r="D23" s="379" t="s">
        <v>166</v>
      </c>
      <c r="E23" s="379"/>
      <c r="F23" s="389" t="s">
        <v>59</v>
      </c>
      <c r="G23" s="237">
        <v>2011.237642067802</v>
      </c>
      <c r="H23" s="136">
        <v>1937.7761888737</v>
      </c>
      <c r="I23" s="136">
        <v>2089.8227537030102</v>
      </c>
      <c r="J23" s="136">
        <v>2255.3634992489751</v>
      </c>
      <c r="K23" s="136">
        <v>2058.2062295904871</v>
      </c>
      <c r="L23" s="136">
        <v>2794.3587898400551</v>
      </c>
      <c r="M23" s="136">
        <v>2855.1196117446261</v>
      </c>
      <c r="N23" s="136">
        <v>2704.0025349296011</v>
      </c>
      <c r="O23" s="136">
        <v>3378.1280452891997</v>
      </c>
      <c r="P23" s="136">
        <v>3443.8726133419505</v>
      </c>
      <c r="Q23" s="136">
        <v>3239.9395853073302</v>
      </c>
      <c r="R23" s="136">
        <v>4040.1621749443702</v>
      </c>
      <c r="S23" s="136">
        <v>4241.8791444553299</v>
      </c>
      <c r="T23" s="136">
        <v>4085.8548057641501</v>
      </c>
      <c r="U23" s="136">
        <v>4639.6866917252801</v>
      </c>
      <c r="V23" s="238">
        <v>4488.9961137321006</v>
      </c>
      <c r="W23" s="136">
        <v>4810.1227566779498</v>
      </c>
      <c r="X23" s="136">
        <v>4722.5293384800598</v>
      </c>
      <c r="Y23" s="136">
        <v>4145.3640961336405</v>
      </c>
      <c r="Z23" s="136">
        <v>3630.1285143310483</v>
      </c>
      <c r="AA23" s="136">
        <v>3129.886001049997</v>
      </c>
      <c r="AB23" s="136">
        <v>3716.1806592397502</v>
      </c>
      <c r="AC23" s="136">
        <v>4099.2731133335001</v>
      </c>
      <c r="AD23" s="136">
        <v>5525.7693808945205</v>
      </c>
      <c r="AE23" s="136">
        <v>6548.1376548657699</v>
      </c>
      <c r="AF23" s="136">
        <v>9067.6667211595395</v>
      </c>
      <c r="AG23" s="136">
        <v>8936.7281313033</v>
      </c>
      <c r="AH23" s="136">
        <v>5569.2044268363807</v>
      </c>
      <c r="AI23" s="136">
        <v>6676.2480021474894</v>
      </c>
      <c r="AJ23" s="136">
        <v>9626.7219978204303</v>
      </c>
      <c r="AK23" s="136">
        <v>8794.4344091760904</v>
      </c>
      <c r="AL23" s="136">
        <v>8087.4277271257006</v>
      </c>
      <c r="AM23" s="136">
        <v>8582.9774745652703</v>
      </c>
      <c r="AN23" s="136">
        <v>8976.7584878006601</v>
      </c>
      <c r="AO23" s="136">
        <v>7029.1542266750203</v>
      </c>
      <c r="AP23" s="136">
        <v>6421.32292954068</v>
      </c>
      <c r="AQ23" s="136">
        <v>7189.614407178271</v>
      </c>
      <c r="AR23" s="136">
        <v>6519.5284098103602</v>
      </c>
      <c r="AS23" s="136">
        <v>8163.0586402623303</v>
      </c>
      <c r="AT23" s="136">
        <v>7792.6342162973106</v>
      </c>
      <c r="AU23" s="136">
        <f t="shared" si="9"/>
        <v>31010.213118581625</v>
      </c>
      <c r="AV23" s="136">
        <f t="shared" si="10"/>
        <v>29664.835673548274</v>
      </c>
      <c r="AW23" s="136"/>
      <c r="AX23" s="136">
        <f t="shared" si="21"/>
        <v>8294.2000838934873</v>
      </c>
      <c r="AY23" s="136">
        <f t="shared" si="22"/>
        <v>10411.68716610477</v>
      </c>
      <c r="AZ23" s="136">
        <f t="shared" si="23"/>
        <v>14102.102418882849</v>
      </c>
      <c r="BA23" s="136">
        <f t="shared" si="24"/>
        <v>17456.416755676863</v>
      </c>
      <c r="BB23" s="136">
        <f t="shared" si="25"/>
        <v>17308.144705622697</v>
      </c>
      <c r="BC23" s="136">
        <f t="shared" si="26"/>
        <v>16471.10915451777</v>
      </c>
      <c r="BD23" s="136">
        <f t="shared" si="27"/>
        <v>30121.73693416499</v>
      </c>
      <c r="BE23" s="136">
        <f t="shared" si="28"/>
        <v>33184.83213626971</v>
      </c>
      <c r="BF23" s="136">
        <f t="shared" si="20"/>
        <v>31010.213118581625</v>
      </c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229"/>
      <c r="BR23" s="229"/>
      <c r="BS23" s="229"/>
      <c r="BT23" s="229"/>
      <c r="BU23" s="229"/>
      <c r="BV23" s="229"/>
      <c r="BW23" s="229"/>
      <c r="BX23" s="229"/>
      <c r="BY23" s="229"/>
      <c r="BZ23" s="229"/>
      <c r="CA23" s="229"/>
      <c r="CB23" s="229"/>
      <c r="CC23" s="229"/>
      <c r="CD23" s="229"/>
      <c r="CE23" s="229"/>
      <c r="CF23" s="229"/>
      <c r="CG23" s="229"/>
      <c r="CH23" s="229"/>
      <c r="CI23" s="229"/>
      <c r="CJ23" s="229"/>
      <c r="CK23" s="229"/>
      <c r="CL23" s="229"/>
      <c r="CM23" s="229"/>
      <c r="CN23" s="229"/>
      <c r="CO23" s="229"/>
      <c r="CP23" s="229"/>
      <c r="CQ23" s="229"/>
      <c r="CR23" s="229"/>
      <c r="CS23" s="229"/>
      <c r="CT23" s="229"/>
      <c r="CU23" s="229"/>
      <c r="CV23" s="229"/>
      <c r="CW23" s="229"/>
      <c r="CX23" s="229"/>
      <c r="CY23" s="229"/>
      <c r="CZ23" s="229"/>
      <c r="DA23" s="230"/>
      <c r="DB23" s="230"/>
      <c r="DC23" s="230"/>
      <c r="DD23" s="230"/>
      <c r="DE23" s="230"/>
      <c r="DF23" s="230"/>
      <c r="DG23" s="230"/>
      <c r="DH23" s="230"/>
      <c r="DI23" s="230"/>
      <c r="DJ23" s="230"/>
      <c r="DK23" s="230"/>
      <c r="DL23" s="230"/>
      <c r="DM23" s="230"/>
      <c r="DN23" s="230"/>
      <c r="DO23" s="230"/>
      <c r="DP23" s="230"/>
      <c r="DQ23" s="230"/>
      <c r="DR23" s="230"/>
      <c r="DS23" s="230"/>
      <c r="DT23" s="230"/>
      <c r="DU23" s="230"/>
      <c r="DV23" s="230"/>
      <c r="DW23" s="230"/>
      <c r="DX23" s="230"/>
      <c r="DY23" s="230"/>
      <c r="DZ23" s="230"/>
      <c r="EA23" s="230"/>
      <c r="EB23" s="230"/>
      <c r="EC23" s="230"/>
      <c r="ED23" s="230"/>
      <c r="EE23" s="230"/>
      <c r="EF23" s="230"/>
      <c r="EG23" s="230"/>
      <c r="EH23" s="230"/>
      <c r="EI23" s="230"/>
      <c r="EJ23" s="230"/>
      <c r="EK23" s="231"/>
      <c r="EL23" s="231"/>
      <c r="EM23" s="231"/>
      <c r="EN23" s="231"/>
      <c r="EO23" s="231"/>
      <c r="EP23" s="231"/>
      <c r="EQ23" s="231"/>
      <c r="ER23" s="231"/>
      <c r="ES23" s="231"/>
      <c r="ET23" s="231"/>
      <c r="EU23" s="231"/>
      <c r="EV23" s="231"/>
      <c r="EW23" s="231"/>
      <c r="EX23" s="231"/>
      <c r="EY23" s="231"/>
      <c r="EZ23" s="231"/>
      <c r="FA23" s="231"/>
      <c r="FB23" s="231"/>
      <c r="FC23" s="231"/>
      <c r="FD23" s="231"/>
      <c r="FE23" s="231"/>
      <c r="FF23" s="231"/>
      <c r="FG23" s="231"/>
      <c r="FH23" s="231"/>
      <c r="FI23" s="231"/>
      <c r="FJ23" s="231"/>
      <c r="FK23" s="231"/>
      <c r="FL23" s="231"/>
      <c r="FM23" s="231"/>
      <c r="FN23" s="231"/>
      <c r="FO23" s="231"/>
      <c r="FP23" s="231"/>
      <c r="FQ23" s="231"/>
      <c r="FR23" s="231"/>
      <c r="FS23" s="231"/>
      <c r="FT23" s="231"/>
      <c r="FU23" s="231"/>
      <c r="FV23" s="231"/>
      <c r="FW23" s="231"/>
      <c r="FX23" s="231"/>
      <c r="FY23" s="231"/>
      <c r="FZ23" s="231"/>
      <c r="GA23" s="231"/>
      <c r="GB23" s="231"/>
      <c r="GC23" s="231"/>
      <c r="GD23" s="231"/>
      <c r="GE23" s="231"/>
      <c r="GF23" s="231"/>
      <c r="GG23" s="231"/>
      <c r="GH23" s="231"/>
      <c r="GI23" s="231"/>
      <c r="GJ23" s="231"/>
      <c r="GK23" s="231"/>
      <c r="GL23" s="231"/>
      <c r="GM23" s="231"/>
      <c r="GN23" s="231"/>
      <c r="GO23" s="231"/>
      <c r="GP23" s="231"/>
      <c r="GQ23" s="231"/>
      <c r="GR23" s="231"/>
      <c r="GS23" s="231"/>
      <c r="GT23" s="231"/>
      <c r="GU23" s="234"/>
      <c r="GV23" s="234"/>
      <c r="GW23" s="234"/>
      <c r="GX23" s="234"/>
      <c r="GY23" s="234"/>
      <c r="GZ23" s="234"/>
      <c r="HA23" s="234"/>
      <c r="HB23" s="234"/>
      <c r="HC23" s="234"/>
      <c r="HD23" s="234"/>
      <c r="HE23" s="234"/>
      <c r="HF23" s="234"/>
      <c r="HG23" s="234"/>
      <c r="HH23" s="234"/>
      <c r="HI23" s="234"/>
      <c r="HJ23" s="234"/>
      <c r="HK23" s="234"/>
      <c r="HL23" s="234"/>
      <c r="HM23" s="234"/>
      <c r="HN23" s="234"/>
      <c r="HO23" s="234"/>
      <c r="HP23" s="233"/>
      <c r="HQ23" s="233"/>
      <c r="HR23" s="233"/>
      <c r="HS23" s="233"/>
      <c r="HT23" s="234"/>
      <c r="HU23" s="234"/>
      <c r="HV23" s="234"/>
      <c r="HW23" s="234"/>
      <c r="HX23" s="234"/>
      <c r="HY23" s="234"/>
      <c r="HZ23" s="234"/>
      <c r="IA23" s="234"/>
      <c r="IB23" s="231"/>
      <c r="IC23" s="231"/>
      <c r="ID23" s="231"/>
      <c r="IE23" s="231"/>
      <c r="IF23" s="231"/>
      <c r="IG23" s="231"/>
      <c r="IH23" s="231"/>
      <c r="II23" s="231"/>
      <c r="IJ23" s="231"/>
      <c r="IK23" s="231"/>
      <c r="IL23" s="231"/>
      <c r="IM23" s="231"/>
      <c r="IN23" s="231"/>
      <c r="IO23" s="233"/>
      <c r="IP23" s="233"/>
      <c r="IQ23" s="234"/>
      <c r="IR23" s="234"/>
      <c r="IS23" s="234"/>
      <c r="IT23" s="234"/>
      <c r="IU23" s="234"/>
      <c r="IV23" s="234"/>
      <c r="IW23" s="234"/>
      <c r="IX23" s="231"/>
      <c r="IY23" s="233"/>
      <c r="IZ23" s="233"/>
      <c r="JA23" s="233"/>
      <c r="JB23" s="233"/>
      <c r="JC23" s="233"/>
      <c r="JD23" s="231"/>
      <c r="JE23" s="231"/>
      <c r="JF23" s="231"/>
      <c r="JG23" s="231"/>
      <c r="JH23" s="231"/>
      <c r="JI23" s="231"/>
      <c r="JJ23" s="231"/>
      <c r="JK23" s="231"/>
      <c r="JL23" s="231"/>
      <c r="JM23" s="231"/>
      <c r="JN23" s="231"/>
      <c r="JO23" s="231"/>
      <c r="JP23" s="231"/>
      <c r="JQ23" s="231"/>
      <c r="JR23" s="231"/>
      <c r="JS23" s="231"/>
      <c r="JT23" s="231"/>
      <c r="JU23" s="231"/>
      <c r="JV23" s="231"/>
      <c r="JW23" s="231"/>
      <c r="JX23" s="231"/>
      <c r="JY23" s="231"/>
      <c r="JZ23" s="231"/>
      <c r="KA23" s="231"/>
      <c r="KB23" s="231"/>
      <c r="KC23" s="231"/>
      <c r="KD23" s="231"/>
      <c r="KE23" s="231"/>
      <c r="KF23" s="231"/>
      <c r="KG23" s="231"/>
      <c r="KH23" s="231"/>
      <c r="KI23" s="231"/>
      <c r="KJ23" s="231"/>
      <c r="KK23" s="231"/>
      <c r="KL23" s="231"/>
      <c r="KM23" s="231"/>
      <c r="KN23" s="231"/>
      <c r="KO23" s="231"/>
      <c r="KP23" s="231"/>
      <c r="KQ23" s="231"/>
      <c r="KR23" s="231"/>
      <c r="KS23" s="231"/>
      <c r="KT23" s="231"/>
      <c r="KU23" s="231"/>
      <c r="KV23" s="231"/>
      <c r="KW23" s="231"/>
      <c r="KX23" s="231"/>
      <c r="KY23" s="231"/>
      <c r="KZ23" s="231"/>
      <c r="LA23" s="231"/>
      <c r="LB23" s="231"/>
      <c r="LC23" s="231"/>
      <c r="LD23" s="231"/>
      <c r="LE23" s="231"/>
      <c r="LF23" s="231"/>
      <c r="LG23" s="231"/>
      <c r="LH23" s="231"/>
      <c r="LI23" s="231"/>
      <c r="LJ23" s="231"/>
      <c r="LK23" s="231"/>
      <c r="LL23" s="231"/>
      <c r="LM23" s="231"/>
      <c r="LN23" s="231"/>
      <c r="LO23" s="231"/>
      <c r="LP23" s="231"/>
      <c r="LQ23" s="231"/>
      <c r="LR23" s="231"/>
      <c r="LS23" s="231"/>
      <c r="LT23" s="231"/>
      <c r="LU23" s="231"/>
      <c r="LV23" s="231"/>
      <c r="LW23" s="231"/>
      <c r="LX23" s="231"/>
      <c r="LY23" s="231"/>
      <c r="LZ23" s="231"/>
      <c r="MA23" s="231"/>
      <c r="MB23" s="231"/>
      <c r="MC23" s="231"/>
      <c r="MD23" s="231"/>
      <c r="ME23" s="231"/>
      <c r="MF23" s="231"/>
      <c r="MG23" s="231"/>
      <c r="MH23" s="231"/>
      <c r="MI23" s="231"/>
      <c r="MJ23" s="231"/>
      <c r="MK23" s="231"/>
      <c r="ML23" s="231"/>
      <c r="MM23" s="231"/>
      <c r="MN23" s="231"/>
      <c r="MO23" s="231"/>
      <c r="MP23" s="231"/>
      <c r="MQ23" s="231"/>
      <c r="MR23" s="231"/>
      <c r="MS23" s="231"/>
      <c r="MT23" s="231"/>
      <c r="MU23" s="231"/>
      <c r="MV23" s="231"/>
      <c r="MW23" s="231"/>
      <c r="MX23" s="231"/>
      <c r="MY23" s="231"/>
      <c r="MZ23" s="231"/>
      <c r="NA23" s="231"/>
      <c r="NB23" s="231"/>
      <c r="NC23" s="231"/>
      <c r="ND23" s="231"/>
      <c r="NE23" s="231"/>
      <c r="NF23" s="231"/>
      <c r="NG23" s="231"/>
      <c r="NH23" s="231"/>
      <c r="NI23" s="231"/>
      <c r="NJ23" s="231"/>
      <c r="NK23" s="231"/>
      <c r="NL23" s="231"/>
      <c r="NM23" s="231"/>
      <c r="NN23" s="231"/>
      <c r="NO23" s="231"/>
      <c r="NP23" s="231"/>
      <c r="NQ23" s="231"/>
      <c r="NR23" s="231"/>
      <c r="NS23" s="231"/>
      <c r="NT23" s="231"/>
      <c r="NU23" s="231"/>
      <c r="NV23" s="231"/>
      <c r="NW23" s="231"/>
      <c r="NX23" s="231"/>
      <c r="NY23" s="231"/>
      <c r="NZ23" s="231"/>
      <c r="OA23" s="231"/>
      <c r="OB23" s="231"/>
      <c r="OC23" s="231"/>
      <c r="OD23" s="231"/>
      <c r="OE23" s="231"/>
      <c r="OF23" s="231"/>
      <c r="OG23" s="231"/>
      <c r="OH23" s="231"/>
      <c r="OI23" s="231"/>
      <c r="OJ23" s="231"/>
      <c r="OK23" s="231"/>
      <c r="OL23" s="231"/>
      <c r="OM23" s="231"/>
      <c r="ON23" s="231"/>
      <c r="OO23" s="231"/>
      <c r="OP23" s="231"/>
      <c r="OQ23" s="231"/>
      <c r="OR23" s="231"/>
      <c r="OS23" s="231"/>
      <c r="OT23" s="231"/>
      <c r="OU23" s="231"/>
      <c r="OV23" s="231"/>
      <c r="OW23" s="231"/>
      <c r="OX23" s="231"/>
      <c r="OY23" s="231"/>
      <c r="OZ23" s="231"/>
      <c r="PA23" s="231"/>
      <c r="PB23" s="231"/>
      <c r="PC23" s="231"/>
      <c r="PD23" s="231"/>
      <c r="PE23" s="231"/>
      <c r="PF23" s="231"/>
      <c r="PG23" s="231"/>
      <c r="PH23" s="231"/>
      <c r="PI23" s="231"/>
      <c r="PJ23" s="231"/>
      <c r="PK23" s="231"/>
      <c r="PL23" s="231"/>
      <c r="PM23" s="231"/>
      <c r="PN23" s="231"/>
      <c r="PO23" s="231"/>
      <c r="PP23" s="231"/>
      <c r="PQ23" s="231"/>
      <c r="PR23" s="231"/>
      <c r="PS23" s="231"/>
      <c r="PT23" s="231"/>
      <c r="PU23" s="231"/>
      <c r="PV23" s="231"/>
      <c r="PW23" s="231"/>
      <c r="PX23" s="231"/>
      <c r="PY23" s="231"/>
      <c r="PZ23" s="231"/>
      <c r="QA23" s="231"/>
      <c r="QB23" s="231"/>
      <c r="QC23" s="231"/>
      <c r="QD23" s="231"/>
      <c r="QE23" s="231"/>
      <c r="QF23" s="231"/>
      <c r="QG23" s="231"/>
      <c r="QH23" s="231"/>
      <c r="QI23" s="231"/>
      <c r="QJ23" s="231"/>
      <c r="QK23" s="233"/>
      <c r="QL23" s="233"/>
      <c r="QM23" s="233"/>
      <c r="QN23" s="233"/>
      <c r="QO23" s="233"/>
      <c r="QP23" s="233"/>
      <c r="QQ23" s="233"/>
      <c r="QR23" s="233"/>
      <c r="QS23" s="233"/>
      <c r="QT23" s="231"/>
      <c r="QU23" s="231"/>
      <c r="QV23" s="231"/>
      <c r="QW23" s="231"/>
      <c r="QX23" s="231"/>
      <c r="QY23" s="231"/>
      <c r="QZ23" s="231"/>
      <c r="RA23" s="231"/>
      <c r="RB23" s="231"/>
      <c r="RC23" s="231"/>
      <c r="RD23" s="231"/>
      <c r="RE23" s="231"/>
      <c r="RF23" s="231"/>
      <c r="RG23" s="231"/>
      <c r="RH23" s="231"/>
      <c r="RI23" s="231"/>
      <c r="RJ23" s="231"/>
      <c r="RK23" s="231"/>
      <c r="RL23" s="231"/>
      <c r="RM23" s="231"/>
      <c r="RN23" s="231"/>
      <c r="RO23" s="231"/>
      <c r="RP23" s="231"/>
      <c r="RQ23" s="231"/>
      <c r="RR23" s="231"/>
      <c r="RS23" s="231"/>
      <c r="RT23" s="231"/>
      <c r="RU23" s="231"/>
      <c r="RV23" s="231"/>
      <c r="RW23" s="231"/>
      <c r="RX23" s="231"/>
      <c r="RY23" s="231"/>
      <c r="RZ23" s="231"/>
      <c r="SA23" s="231"/>
      <c r="SB23" s="231"/>
      <c r="SC23" s="231"/>
      <c r="SD23" s="231"/>
      <c r="SE23" s="231"/>
      <c r="SF23" s="231"/>
      <c r="SG23" s="231"/>
      <c r="SH23" s="231"/>
      <c r="SI23" s="231"/>
      <c r="SJ23" s="231"/>
      <c r="SK23" s="231"/>
      <c r="SL23" s="231"/>
      <c r="SM23" s="231"/>
      <c r="SN23" s="231"/>
      <c r="SO23" s="231"/>
      <c r="SP23" s="231"/>
      <c r="SQ23" s="231"/>
      <c r="SR23" s="231"/>
      <c r="SS23" s="231"/>
      <c r="ST23" s="231"/>
      <c r="SU23" s="231"/>
      <c r="SV23" s="231"/>
      <c r="SW23" s="233"/>
      <c r="SX23" s="233"/>
      <c r="SY23" s="233"/>
      <c r="SZ23" s="233"/>
      <c r="TA23" s="233"/>
      <c r="TB23" s="233"/>
      <c r="TC23" s="233"/>
      <c r="TD23" s="231"/>
      <c r="TE23" s="231"/>
      <c r="TF23" s="231"/>
      <c r="TG23" s="231"/>
      <c r="TH23" s="231"/>
      <c r="TI23" s="231"/>
      <c r="TJ23" s="231"/>
      <c r="TK23" s="231"/>
      <c r="TL23" s="231"/>
      <c r="TM23" s="231"/>
      <c r="TN23" s="231"/>
      <c r="TO23" s="231"/>
      <c r="TP23" s="231"/>
      <c r="TQ23" s="231"/>
      <c r="TR23" s="231"/>
      <c r="TS23" s="231"/>
      <c r="TT23" s="231"/>
      <c r="TU23" s="231"/>
      <c r="TV23" s="231"/>
      <c r="TW23" s="231"/>
      <c r="TX23" s="231"/>
      <c r="TY23" s="231"/>
      <c r="TZ23" s="231"/>
      <c r="UA23" s="231"/>
      <c r="UB23" s="231"/>
      <c r="UC23" s="231"/>
      <c r="UD23" s="231"/>
      <c r="UE23" s="231"/>
      <c r="UF23" s="231"/>
      <c r="UG23" s="231"/>
      <c r="UH23" s="231"/>
      <c r="UI23" s="231"/>
      <c r="UJ23" s="231"/>
      <c r="UK23" s="231"/>
      <c r="UL23" s="231"/>
      <c r="UM23" s="231"/>
      <c r="UN23" s="231"/>
      <c r="UO23" s="231"/>
      <c r="UP23" s="231"/>
      <c r="UQ23" s="231"/>
      <c r="UR23" s="231"/>
      <c r="US23" s="231"/>
      <c r="UT23" s="231"/>
      <c r="UU23" s="231"/>
      <c r="UV23" s="231"/>
      <c r="UW23" s="231"/>
      <c r="UX23" s="231"/>
      <c r="UY23" s="231"/>
      <c r="UZ23" s="231"/>
      <c r="VA23" s="231"/>
      <c r="VB23" s="231"/>
      <c r="VC23" s="231"/>
      <c r="VD23" s="231"/>
      <c r="VE23" s="231"/>
      <c r="VF23" s="231"/>
      <c r="VG23" s="231"/>
      <c r="VH23" s="231"/>
      <c r="VI23" s="231"/>
      <c r="VJ23" s="231"/>
      <c r="VK23" s="231"/>
      <c r="VL23" s="231"/>
      <c r="VM23" s="231"/>
      <c r="VN23" s="231"/>
      <c r="VO23" s="231"/>
      <c r="VP23" s="231"/>
      <c r="VQ23" s="231"/>
      <c r="VR23" s="231"/>
      <c r="VS23" s="231"/>
      <c r="VT23" s="231"/>
      <c r="VU23" s="231"/>
      <c r="VV23" s="231"/>
      <c r="VW23" s="231"/>
      <c r="VX23" s="231"/>
      <c r="VY23" s="235"/>
      <c r="VZ23" s="235"/>
      <c r="WA23" s="235"/>
      <c r="WB23" s="235"/>
      <c r="WC23" s="235"/>
      <c r="WD23" s="234"/>
      <c r="WE23" s="234"/>
      <c r="WF23" s="234"/>
      <c r="WG23" s="234"/>
    </row>
    <row r="24" spans="1:716" ht="20.100000000000001" customHeight="1">
      <c r="A24" s="400">
        <v>17</v>
      </c>
      <c r="B24" s="413" t="str">
        <f>IF('1'!$A$1=1,D24,F24)</f>
        <v>Франція</v>
      </c>
      <c r="C24" s="396"/>
      <c r="D24" s="389" t="s">
        <v>167</v>
      </c>
      <c r="E24" s="389"/>
      <c r="F24" s="389" t="s">
        <v>60</v>
      </c>
      <c r="G24" s="237">
        <v>1553.2296821262289</v>
      </c>
      <c r="H24" s="136">
        <v>1682.4803168240251</v>
      </c>
      <c r="I24" s="136">
        <v>3891.6554212037331</v>
      </c>
      <c r="J24" s="136">
        <v>3135.9409694248698</v>
      </c>
      <c r="K24" s="136">
        <v>2562.9146660327579</v>
      </c>
      <c r="L24" s="136">
        <v>2599.485215557992</v>
      </c>
      <c r="M24" s="136">
        <v>2746.4290496925287</v>
      </c>
      <c r="N24" s="136">
        <v>2804.402348572864</v>
      </c>
      <c r="O24" s="136">
        <v>2258.0664140710669</v>
      </c>
      <c r="P24" s="136">
        <v>2761.8214195945097</v>
      </c>
      <c r="Q24" s="136">
        <v>2684.0425274957479</v>
      </c>
      <c r="R24" s="136">
        <v>2260.4955331875071</v>
      </c>
      <c r="S24" s="136">
        <v>2732.2695537976192</v>
      </c>
      <c r="T24" s="136">
        <v>2343.9796606874843</v>
      </c>
      <c r="U24" s="136">
        <v>4441.4051410050142</v>
      </c>
      <c r="V24" s="238">
        <v>3880.4106707200458</v>
      </c>
      <c r="W24" s="136">
        <v>2382.515935436908</v>
      </c>
      <c r="X24" s="136">
        <v>2637.6520661090181</v>
      </c>
      <c r="Y24" s="136">
        <v>5037.4042622831494</v>
      </c>
      <c r="Z24" s="136">
        <v>3981.7718846688072</v>
      </c>
      <c r="AA24" s="136">
        <v>2661.3467546930269</v>
      </c>
      <c r="AB24" s="136">
        <v>2785.9994419037421</v>
      </c>
      <c r="AC24" s="136">
        <v>3647.3381227941131</v>
      </c>
      <c r="AD24" s="136">
        <v>5522.7762818297797</v>
      </c>
      <c r="AE24" s="136">
        <v>4656.4497880570798</v>
      </c>
      <c r="AF24" s="136">
        <v>4516.1200080937597</v>
      </c>
      <c r="AG24" s="136">
        <v>5700.4407997778799</v>
      </c>
      <c r="AH24" s="136">
        <v>8084.56714109922</v>
      </c>
      <c r="AI24" s="136">
        <v>4440.6457781244962</v>
      </c>
      <c r="AJ24" s="136">
        <v>2897.0525173044321</v>
      </c>
      <c r="AK24" s="136">
        <v>5025.5414001955105</v>
      </c>
      <c r="AL24" s="136">
        <v>5883.5813265810002</v>
      </c>
      <c r="AM24" s="136">
        <v>3369.562181083732</v>
      </c>
      <c r="AN24" s="136">
        <v>3902.6285054832706</v>
      </c>
      <c r="AO24" s="136">
        <v>4918.6243687607093</v>
      </c>
      <c r="AP24" s="136">
        <v>5040.0920809865602</v>
      </c>
      <c r="AQ24" s="136">
        <v>5529.2337336322698</v>
      </c>
      <c r="AR24" s="136">
        <v>5369.5767849533695</v>
      </c>
      <c r="AS24" s="136">
        <v>8268.9719423203605</v>
      </c>
      <c r="AT24" s="136">
        <v>9734.9044592797109</v>
      </c>
      <c r="AU24" s="136">
        <f t="shared" si="9"/>
        <v>17230.907136314272</v>
      </c>
      <c r="AV24" s="136">
        <f t="shared" si="10"/>
        <v>28902.686920185712</v>
      </c>
      <c r="AW24" s="136"/>
      <c r="AX24" s="136">
        <f>G24+H24+I24+J24</f>
        <v>10263.306389578856</v>
      </c>
      <c r="AY24" s="136">
        <f>K24+L24+M24+N24</f>
        <v>10713.231279856143</v>
      </c>
      <c r="AZ24" s="136">
        <f>O24+P24+Q24+R24</f>
        <v>9964.4258943488312</v>
      </c>
      <c r="BA24" s="136">
        <f>S24+T24+U24+V24</f>
        <v>13398.065026210164</v>
      </c>
      <c r="BB24" s="136">
        <f>W24+X24+Y24+Z24</f>
        <v>14039.344148497883</v>
      </c>
      <c r="BC24" s="136">
        <f>AA24+AB24+AC24+AD24</f>
        <v>14617.460601220662</v>
      </c>
      <c r="BD24" s="136">
        <f>AE24+AF24+AG24+AH24</f>
        <v>22957.577737027939</v>
      </c>
      <c r="BE24" s="136">
        <f>AI24+AJ24+AK24+AL24</f>
        <v>18246.82102220544</v>
      </c>
      <c r="BF24" s="136">
        <f>AM24+AN24+AO24+AP24</f>
        <v>17230.907136314272</v>
      </c>
      <c r="BG24" s="229"/>
      <c r="BH24" s="229"/>
      <c r="BI24" s="229"/>
      <c r="BJ24" s="229"/>
      <c r="BK24" s="229"/>
      <c r="BL24" s="229"/>
      <c r="BM24" s="229"/>
      <c r="BN24" s="229"/>
      <c r="BO24" s="229"/>
      <c r="BP24" s="229"/>
      <c r="BQ24" s="229"/>
      <c r="BR24" s="229"/>
      <c r="BS24" s="229"/>
      <c r="BT24" s="229"/>
      <c r="BU24" s="229"/>
      <c r="BV24" s="229"/>
      <c r="BW24" s="229"/>
      <c r="BX24" s="229"/>
      <c r="BY24" s="229"/>
      <c r="BZ24" s="229"/>
      <c r="CA24" s="229"/>
      <c r="CB24" s="229"/>
      <c r="CC24" s="229"/>
      <c r="CD24" s="229"/>
      <c r="CE24" s="229"/>
      <c r="CF24" s="229"/>
      <c r="CG24" s="229"/>
      <c r="CH24" s="229"/>
      <c r="CI24" s="229"/>
      <c r="CJ24" s="229"/>
      <c r="CK24" s="229"/>
      <c r="CL24" s="229"/>
      <c r="CM24" s="229"/>
      <c r="CN24" s="229"/>
      <c r="CO24" s="229"/>
      <c r="CP24" s="229"/>
      <c r="CQ24" s="229"/>
      <c r="CR24" s="229"/>
      <c r="CS24" s="229"/>
      <c r="CT24" s="229"/>
      <c r="CU24" s="229"/>
      <c r="CV24" s="229"/>
      <c r="CW24" s="229"/>
      <c r="CX24" s="229"/>
      <c r="CY24" s="229"/>
      <c r="CZ24" s="229"/>
      <c r="DA24" s="230"/>
      <c r="DB24" s="230"/>
      <c r="DC24" s="230"/>
      <c r="DD24" s="230"/>
      <c r="DE24" s="230"/>
      <c r="DF24" s="230"/>
      <c r="DG24" s="230"/>
      <c r="DH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0"/>
      <c r="DT24" s="230"/>
      <c r="DU24" s="230"/>
      <c r="DV24" s="230"/>
      <c r="DW24" s="230"/>
      <c r="DX24" s="230"/>
      <c r="DY24" s="230"/>
      <c r="DZ24" s="230"/>
      <c r="EA24" s="230"/>
      <c r="EB24" s="230"/>
      <c r="EC24" s="230"/>
      <c r="ED24" s="230"/>
      <c r="EE24" s="230"/>
      <c r="EF24" s="230"/>
      <c r="EG24" s="230"/>
      <c r="EH24" s="230"/>
      <c r="EI24" s="230"/>
      <c r="EJ24" s="230"/>
      <c r="EK24" s="231"/>
      <c r="EL24" s="231"/>
      <c r="EM24" s="231"/>
      <c r="EN24" s="231"/>
      <c r="EO24" s="231"/>
      <c r="EP24" s="231"/>
      <c r="EQ24" s="231"/>
      <c r="ER24" s="231"/>
      <c r="ES24" s="231"/>
      <c r="ET24" s="231"/>
      <c r="EU24" s="231"/>
      <c r="EV24" s="231"/>
      <c r="EW24" s="231"/>
      <c r="EX24" s="231"/>
      <c r="EY24" s="231"/>
      <c r="EZ24" s="231"/>
      <c r="FA24" s="231"/>
      <c r="FB24" s="231"/>
      <c r="FC24" s="231"/>
      <c r="FD24" s="231"/>
      <c r="FE24" s="231"/>
      <c r="FF24" s="231"/>
      <c r="FG24" s="231"/>
      <c r="FH24" s="231"/>
      <c r="FI24" s="231"/>
      <c r="FJ24" s="231"/>
      <c r="FK24" s="231"/>
      <c r="FL24" s="231"/>
      <c r="FM24" s="231"/>
      <c r="FN24" s="231"/>
      <c r="FO24" s="231"/>
      <c r="FP24" s="231"/>
      <c r="FQ24" s="231"/>
      <c r="FR24" s="231"/>
      <c r="FS24" s="231"/>
      <c r="FT24" s="231"/>
      <c r="FU24" s="231"/>
      <c r="FV24" s="231"/>
      <c r="FW24" s="231"/>
      <c r="FX24" s="231"/>
      <c r="FY24" s="231"/>
      <c r="FZ24" s="231"/>
      <c r="GA24" s="231"/>
      <c r="GB24" s="231"/>
      <c r="GC24" s="231"/>
      <c r="GD24" s="231"/>
      <c r="GE24" s="231"/>
      <c r="GF24" s="231"/>
      <c r="GG24" s="231"/>
      <c r="GH24" s="231"/>
      <c r="GI24" s="231"/>
      <c r="GJ24" s="231"/>
      <c r="GK24" s="231"/>
      <c r="GL24" s="231"/>
      <c r="GM24" s="231"/>
      <c r="GN24" s="231"/>
      <c r="GO24" s="231"/>
      <c r="GP24" s="231"/>
      <c r="GQ24" s="231"/>
      <c r="GR24" s="231"/>
      <c r="GS24" s="231"/>
      <c r="GT24" s="231"/>
      <c r="GU24" s="234"/>
      <c r="GV24" s="234"/>
      <c r="GW24" s="234"/>
      <c r="GX24" s="234"/>
      <c r="GY24" s="234"/>
      <c r="GZ24" s="234"/>
      <c r="HA24" s="234"/>
      <c r="HB24" s="234"/>
      <c r="HC24" s="234"/>
      <c r="HD24" s="234"/>
      <c r="HE24" s="234"/>
      <c r="HF24" s="234"/>
      <c r="HG24" s="234"/>
      <c r="HH24" s="234"/>
      <c r="HI24" s="234"/>
      <c r="HJ24" s="234"/>
      <c r="HK24" s="234"/>
      <c r="HL24" s="234"/>
      <c r="HM24" s="234"/>
      <c r="HN24" s="234"/>
      <c r="HO24" s="234"/>
      <c r="HP24" s="233"/>
      <c r="HQ24" s="233"/>
      <c r="HR24" s="233"/>
      <c r="HS24" s="233"/>
      <c r="HT24" s="234"/>
      <c r="HU24" s="234"/>
      <c r="HV24" s="234"/>
      <c r="HW24" s="234"/>
      <c r="HX24" s="234"/>
      <c r="HY24" s="234"/>
      <c r="HZ24" s="234"/>
      <c r="IA24" s="234"/>
      <c r="IB24" s="231"/>
      <c r="IC24" s="231"/>
      <c r="ID24" s="231"/>
      <c r="IE24" s="231"/>
      <c r="IF24" s="231"/>
      <c r="IG24" s="231"/>
      <c r="IH24" s="231"/>
      <c r="II24" s="231"/>
      <c r="IJ24" s="231"/>
      <c r="IK24" s="231"/>
      <c r="IL24" s="231"/>
      <c r="IM24" s="231"/>
      <c r="IN24" s="231"/>
      <c r="IO24" s="233"/>
      <c r="IP24" s="233"/>
      <c r="IQ24" s="234"/>
      <c r="IR24" s="234"/>
      <c r="IS24" s="234"/>
      <c r="IT24" s="234"/>
      <c r="IU24" s="234"/>
      <c r="IV24" s="234"/>
      <c r="IW24" s="234"/>
      <c r="IX24" s="231"/>
      <c r="IY24" s="233"/>
      <c r="IZ24" s="233"/>
      <c r="JA24" s="233"/>
      <c r="JB24" s="233"/>
      <c r="JC24" s="233"/>
      <c r="JD24" s="231"/>
      <c r="JE24" s="231"/>
      <c r="JF24" s="231"/>
      <c r="JG24" s="231"/>
      <c r="JH24" s="231"/>
      <c r="JI24" s="231"/>
      <c r="JJ24" s="231"/>
      <c r="JK24" s="231"/>
      <c r="JL24" s="231"/>
      <c r="JM24" s="231"/>
      <c r="JN24" s="231"/>
      <c r="JO24" s="231"/>
      <c r="JP24" s="231"/>
      <c r="JQ24" s="231"/>
      <c r="JR24" s="231"/>
      <c r="JS24" s="231"/>
      <c r="JT24" s="231"/>
      <c r="JU24" s="231"/>
      <c r="JV24" s="231"/>
      <c r="JW24" s="231"/>
      <c r="JX24" s="231"/>
      <c r="JY24" s="231"/>
      <c r="JZ24" s="231"/>
      <c r="KA24" s="231"/>
      <c r="KB24" s="231"/>
      <c r="KC24" s="231"/>
      <c r="KD24" s="231"/>
      <c r="KE24" s="231"/>
      <c r="KF24" s="231"/>
      <c r="KG24" s="231"/>
      <c r="KH24" s="231"/>
      <c r="KI24" s="231"/>
      <c r="KJ24" s="231"/>
      <c r="KK24" s="231"/>
      <c r="KL24" s="231"/>
      <c r="KM24" s="231"/>
      <c r="KN24" s="231"/>
      <c r="KO24" s="231"/>
      <c r="KP24" s="231"/>
      <c r="KQ24" s="231"/>
      <c r="KR24" s="231"/>
      <c r="KS24" s="231"/>
      <c r="KT24" s="231"/>
      <c r="KU24" s="231"/>
      <c r="KV24" s="231"/>
      <c r="KW24" s="231"/>
      <c r="KX24" s="231"/>
      <c r="KY24" s="231"/>
      <c r="KZ24" s="231"/>
      <c r="LA24" s="231"/>
      <c r="LB24" s="231"/>
      <c r="LC24" s="231"/>
      <c r="LD24" s="231"/>
      <c r="LE24" s="231"/>
      <c r="LF24" s="231"/>
      <c r="LG24" s="231"/>
      <c r="LH24" s="231"/>
      <c r="LI24" s="231"/>
      <c r="LJ24" s="231"/>
      <c r="LK24" s="231"/>
      <c r="LL24" s="231"/>
      <c r="LM24" s="231"/>
      <c r="LN24" s="231"/>
      <c r="LO24" s="231"/>
      <c r="LP24" s="231"/>
      <c r="LQ24" s="231"/>
      <c r="LR24" s="231"/>
      <c r="LS24" s="231"/>
      <c r="LT24" s="231"/>
      <c r="LU24" s="231"/>
      <c r="LV24" s="231"/>
      <c r="LW24" s="231"/>
      <c r="LX24" s="231"/>
      <c r="LY24" s="231"/>
      <c r="LZ24" s="231"/>
      <c r="MA24" s="231"/>
      <c r="MB24" s="231"/>
      <c r="MC24" s="231"/>
      <c r="MD24" s="231"/>
      <c r="ME24" s="231"/>
      <c r="MF24" s="231"/>
      <c r="MG24" s="231"/>
      <c r="MH24" s="231"/>
      <c r="MI24" s="231"/>
      <c r="MJ24" s="231"/>
      <c r="MK24" s="231"/>
      <c r="ML24" s="231"/>
      <c r="MM24" s="231"/>
      <c r="MN24" s="231"/>
      <c r="MO24" s="231"/>
      <c r="MP24" s="231"/>
      <c r="MQ24" s="231"/>
      <c r="MR24" s="231"/>
      <c r="MS24" s="231"/>
      <c r="MT24" s="231"/>
      <c r="MU24" s="231"/>
      <c r="MV24" s="231"/>
      <c r="MW24" s="231"/>
      <c r="MX24" s="231"/>
      <c r="MY24" s="231"/>
      <c r="MZ24" s="231"/>
      <c r="NA24" s="231"/>
      <c r="NB24" s="231"/>
      <c r="NC24" s="231"/>
      <c r="ND24" s="231"/>
      <c r="NE24" s="231"/>
      <c r="NF24" s="231"/>
      <c r="NG24" s="231"/>
      <c r="NH24" s="231"/>
      <c r="NI24" s="231"/>
      <c r="NJ24" s="231"/>
      <c r="NK24" s="231"/>
      <c r="NL24" s="231"/>
      <c r="NM24" s="231"/>
      <c r="NN24" s="231"/>
      <c r="NO24" s="231"/>
      <c r="NP24" s="231"/>
      <c r="NQ24" s="231"/>
      <c r="NR24" s="231"/>
      <c r="NS24" s="231"/>
      <c r="NT24" s="231"/>
      <c r="NU24" s="231"/>
      <c r="NV24" s="231"/>
      <c r="NW24" s="231"/>
      <c r="NX24" s="231"/>
      <c r="NY24" s="231"/>
      <c r="NZ24" s="231"/>
      <c r="OA24" s="231"/>
      <c r="OB24" s="231"/>
      <c r="OC24" s="231"/>
      <c r="OD24" s="231"/>
      <c r="OE24" s="231"/>
      <c r="OF24" s="231"/>
      <c r="OG24" s="231"/>
      <c r="OH24" s="231"/>
      <c r="OI24" s="231"/>
      <c r="OJ24" s="231"/>
      <c r="OK24" s="231"/>
      <c r="OL24" s="231"/>
      <c r="OM24" s="231"/>
      <c r="ON24" s="231"/>
      <c r="OO24" s="231"/>
      <c r="OP24" s="231"/>
      <c r="OQ24" s="231"/>
      <c r="OR24" s="231"/>
      <c r="OS24" s="231"/>
      <c r="OT24" s="231"/>
      <c r="OU24" s="231"/>
      <c r="OV24" s="231"/>
      <c r="OW24" s="231"/>
      <c r="OX24" s="231"/>
      <c r="OY24" s="231"/>
      <c r="OZ24" s="231"/>
      <c r="PA24" s="231"/>
      <c r="PB24" s="231"/>
      <c r="PC24" s="231"/>
      <c r="PD24" s="231"/>
      <c r="PE24" s="231"/>
      <c r="PF24" s="231"/>
      <c r="PG24" s="231"/>
      <c r="PH24" s="231"/>
      <c r="PI24" s="231"/>
      <c r="PJ24" s="231"/>
      <c r="PK24" s="231"/>
      <c r="PL24" s="231"/>
      <c r="PM24" s="231"/>
      <c r="PN24" s="231"/>
      <c r="PO24" s="231"/>
      <c r="PP24" s="231"/>
      <c r="PQ24" s="231"/>
      <c r="PR24" s="231"/>
      <c r="PS24" s="231"/>
      <c r="PT24" s="231"/>
      <c r="PU24" s="231"/>
      <c r="PV24" s="231"/>
      <c r="PW24" s="231"/>
      <c r="PX24" s="231"/>
      <c r="PY24" s="231"/>
      <c r="PZ24" s="231"/>
      <c r="QA24" s="231"/>
      <c r="QB24" s="231"/>
      <c r="QC24" s="231"/>
      <c r="QD24" s="231"/>
      <c r="QE24" s="231"/>
      <c r="QF24" s="231"/>
      <c r="QG24" s="231"/>
      <c r="QH24" s="231"/>
      <c r="QI24" s="231"/>
      <c r="QJ24" s="231"/>
      <c r="QK24" s="233"/>
      <c r="QL24" s="233"/>
      <c r="QM24" s="233"/>
      <c r="QN24" s="233"/>
      <c r="QO24" s="233"/>
      <c r="QP24" s="233"/>
      <c r="QQ24" s="233"/>
      <c r="QR24" s="233"/>
      <c r="QS24" s="233"/>
      <c r="QT24" s="231"/>
      <c r="QU24" s="231"/>
      <c r="QV24" s="231"/>
      <c r="QW24" s="231"/>
      <c r="QX24" s="231"/>
      <c r="QY24" s="231"/>
      <c r="QZ24" s="231"/>
      <c r="RA24" s="231"/>
      <c r="RB24" s="231"/>
      <c r="RC24" s="231"/>
      <c r="RD24" s="231"/>
      <c r="RE24" s="231"/>
      <c r="RF24" s="231"/>
      <c r="RG24" s="231"/>
      <c r="RH24" s="231"/>
      <c r="RI24" s="231"/>
      <c r="RJ24" s="231"/>
      <c r="RK24" s="231"/>
      <c r="RL24" s="231"/>
      <c r="RM24" s="231"/>
      <c r="RN24" s="231"/>
      <c r="RO24" s="231"/>
      <c r="RP24" s="231"/>
      <c r="RQ24" s="231"/>
      <c r="RR24" s="231"/>
      <c r="RS24" s="231"/>
      <c r="RT24" s="231"/>
      <c r="RU24" s="231"/>
      <c r="RV24" s="231"/>
      <c r="RW24" s="231"/>
      <c r="RX24" s="231"/>
      <c r="RY24" s="231"/>
      <c r="RZ24" s="231"/>
      <c r="SA24" s="231"/>
      <c r="SB24" s="231"/>
      <c r="SC24" s="231"/>
      <c r="SD24" s="231"/>
      <c r="SE24" s="231"/>
      <c r="SF24" s="231"/>
      <c r="SG24" s="231"/>
      <c r="SH24" s="231"/>
      <c r="SI24" s="231"/>
      <c r="SJ24" s="231"/>
      <c r="SK24" s="231"/>
      <c r="SL24" s="231"/>
      <c r="SM24" s="231"/>
      <c r="SN24" s="231"/>
      <c r="SO24" s="231"/>
      <c r="SP24" s="231"/>
      <c r="SQ24" s="231"/>
      <c r="SR24" s="231"/>
      <c r="SS24" s="231"/>
      <c r="ST24" s="231"/>
      <c r="SU24" s="231"/>
      <c r="SV24" s="231"/>
      <c r="SW24" s="233"/>
      <c r="SX24" s="233"/>
      <c r="SY24" s="233"/>
      <c r="SZ24" s="233"/>
      <c r="TA24" s="233"/>
      <c r="TB24" s="233"/>
      <c r="TC24" s="233"/>
      <c r="TD24" s="231"/>
      <c r="TE24" s="231"/>
      <c r="TF24" s="231"/>
      <c r="TG24" s="231"/>
      <c r="TH24" s="231"/>
      <c r="TI24" s="231"/>
      <c r="TJ24" s="231"/>
      <c r="TK24" s="231"/>
      <c r="TL24" s="231"/>
      <c r="TM24" s="231"/>
      <c r="TN24" s="231"/>
      <c r="TO24" s="231"/>
      <c r="TP24" s="231"/>
      <c r="TQ24" s="231"/>
      <c r="TR24" s="231"/>
      <c r="TS24" s="231"/>
      <c r="TT24" s="231"/>
      <c r="TU24" s="231"/>
      <c r="TV24" s="231"/>
      <c r="TW24" s="231"/>
      <c r="TX24" s="231"/>
      <c r="TY24" s="231"/>
      <c r="TZ24" s="231"/>
      <c r="UA24" s="231"/>
      <c r="UB24" s="231"/>
      <c r="UC24" s="231"/>
      <c r="UD24" s="231"/>
      <c r="UE24" s="231"/>
      <c r="UF24" s="231"/>
      <c r="UG24" s="231"/>
      <c r="UH24" s="231"/>
      <c r="UI24" s="231"/>
      <c r="UJ24" s="231"/>
      <c r="UK24" s="231"/>
      <c r="UL24" s="231"/>
      <c r="UM24" s="231"/>
      <c r="UN24" s="231"/>
      <c r="UO24" s="231"/>
      <c r="UP24" s="231"/>
      <c r="UQ24" s="231"/>
      <c r="UR24" s="231"/>
      <c r="US24" s="231"/>
      <c r="UT24" s="231"/>
      <c r="UU24" s="231"/>
      <c r="UV24" s="231"/>
      <c r="UW24" s="231"/>
      <c r="UX24" s="231"/>
      <c r="UY24" s="231"/>
      <c r="UZ24" s="231"/>
      <c r="VA24" s="231"/>
      <c r="VB24" s="231"/>
      <c r="VC24" s="231"/>
      <c r="VD24" s="231"/>
      <c r="VE24" s="231"/>
      <c r="VF24" s="231"/>
      <c r="VG24" s="231"/>
      <c r="VH24" s="231"/>
      <c r="VI24" s="231"/>
      <c r="VJ24" s="231"/>
      <c r="VK24" s="231"/>
      <c r="VL24" s="231"/>
      <c r="VM24" s="231"/>
      <c r="VN24" s="231"/>
      <c r="VO24" s="231"/>
      <c r="VP24" s="231"/>
      <c r="VQ24" s="231"/>
      <c r="VR24" s="231"/>
      <c r="VS24" s="231"/>
      <c r="VT24" s="231"/>
      <c r="VU24" s="231"/>
      <c r="VV24" s="231"/>
      <c r="VW24" s="231"/>
      <c r="VX24" s="231"/>
      <c r="VY24" s="235"/>
      <c r="VZ24" s="235"/>
      <c r="WA24" s="235"/>
      <c r="WB24" s="235"/>
      <c r="WC24" s="235"/>
      <c r="WD24" s="234"/>
      <c r="WE24" s="234"/>
      <c r="WF24" s="234"/>
      <c r="WG24" s="234"/>
    </row>
    <row r="25" spans="1:716" s="246" customFormat="1" ht="20.100000000000001" customHeight="1">
      <c r="A25" s="400">
        <v>18</v>
      </c>
      <c r="B25" s="413" t="str">
        <f>IF('1'!$A$1=1,D25,F25)</f>
        <v>Литва</v>
      </c>
      <c r="C25" s="242"/>
      <c r="D25" s="379" t="s">
        <v>168</v>
      </c>
      <c r="E25" s="379"/>
      <c r="F25" s="386" t="s">
        <v>52</v>
      </c>
      <c r="G25" s="237">
        <v>1075.4817204405299</v>
      </c>
      <c r="H25" s="136">
        <v>1093.0125132050709</v>
      </c>
      <c r="I25" s="136">
        <v>1364.8987846664529</v>
      </c>
      <c r="J25" s="136">
        <v>1343.9359162974899</v>
      </c>
      <c r="K25" s="136">
        <v>1369.8920828009682</v>
      </c>
      <c r="L25" s="136">
        <v>1202.414575281271</v>
      </c>
      <c r="M25" s="136">
        <v>1688.962239108324</v>
      </c>
      <c r="N25" s="136">
        <v>1889.9946682962777</v>
      </c>
      <c r="O25" s="136">
        <v>2248.5725634505429</v>
      </c>
      <c r="P25" s="136">
        <v>2447.2736023491698</v>
      </c>
      <c r="Q25" s="136">
        <v>2688.1774596334708</v>
      </c>
      <c r="R25" s="136">
        <v>2139.7779589238862</v>
      </c>
      <c r="S25" s="136">
        <v>2110.5375712587179</v>
      </c>
      <c r="T25" s="136">
        <v>1908.4185314688898</v>
      </c>
      <c r="U25" s="136">
        <v>2408.9520717916121</v>
      </c>
      <c r="V25" s="238">
        <v>2566.5827213064813</v>
      </c>
      <c r="W25" s="136">
        <v>2786.6126862599999</v>
      </c>
      <c r="X25" s="136">
        <v>2618.7692407413638</v>
      </c>
      <c r="Y25" s="136">
        <v>2475.6283881854411</v>
      </c>
      <c r="Z25" s="136">
        <v>2357.3782939284902</v>
      </c>
      <c r="AA25" s="136">
        <v>2526.2410531271948</v>
      </c>
      <c r="AB25" s="136">
        <v>2516.3811029690901</v>
      </c>
      <c r="AC25" s="136">
        <v>2916.7544227216058</v>
      </c>
      <c r="AD25" s="136">
        <v>3397.9742225779019</v>
      </c>
      <c r="AE25" s="136">
        <v>2903.7603592433879</v>
      </c>
      <c r="AF25" s="136">
        <v>3391.3951951597901</v>
      </c>
      <c r="AG25" s="136">
        <v>4702.9868101116199</v>
      </c>
      <c r="AH25" s="136">
        <v>3799.2344974429702</v>
      </c>
      <c r="AI25" s="136">
        <v>3737.0390240202851</v>
      </c>
      <c r="AJ25" s="136">
        <v>4666.6543367509503</v>
      </c>
      <c r="AK25" s="136">
        <v>6379.6657673640802</v>
      </c>
      <c r="AL25" s="136">
        <v>6015.1923352589602</v>
      </c>
      <c r="AM25" s="136">
        <v>5638.6104707597406</v>
      </c>
      <c r="AN25" s="136">
        <v>5555.7603328186096</v>
      </c>
      <c r="AO25" s="136">
        <v>6279.23924442117</v>
      </c>
      <c r="AP25" s="136">
        <v>5425.74965740466</v>
      </c>
      <c r="AQ25" s="136">
        <v>4546.7323570632198</v>
      </c>
      <c r="AR25" s="136">
        <v>5274.8938216323404</v>
      </c>
      <c r="AS25" s="136">
        <v>6561.7571664686802</v>
      </c>
      <c r="AT25" s="136">
        <v>6597.3551588068694</v>
      </c>
      <c r="AU25" s="136">
        <f>AM25+AN25+AO25+AP25</f>
        <v>22899.359705404178</v>
      </c>
      <c r="AV25" s="136">
        <f>AQ25+AR25+AS25+AT25</f>
        <v>22980.738503971108</v>
      </c>
      <c r="AW25" s="136"/>
      <c r="AX25" s="136">
        <f>G25+H25+I25+J25</f>
        <v>4877.3289346095435</v>
      </c>
      <c r="AY25" s="136">
        <f>K25+L25+M25+N25</f>
        <v>6151.2635654868409</v>
      </c>
      <c r="AZ25" s="136">
        <f>O25+P25+Q25+R25</f>
        <v>9523.8015843570684</v>
      </c>
      <c r="BA25" s="136">
        <f>S25+T25+U25+V25</f>
        <v>8994.4908958257001</v>
      </c>
      <c r="BB25" s="136">
        <f>W25+X25+Y25+Z25</f>
        <v>10238.388609115294</v>
      </c>
      <c r="BC25" s="136">
        <f>AA25+AB25+AC25+AD25</f>
        <v>11357.350801395793</v>
      </c>
      <c r="BD25" s="136">
        <f>AE25+AF25+AG25+AH25</f>
        <v>14797.37686195777</v>
      </c>
      <c r="BE25" s="136">
        <f>AI25+AJ25+AK25+AL25</f>
        <v>20798.551463394273</v>
      </c>
      <c r="BF25" s="136">
        <f>AM25+AN25+AO25+AP25</f>
        <v>22899.359705404178</v>
      </c>
      <c r="BG25" s="229"/>
      <c r="BH25" s="229"/>
      <c r="BI25" s="229"/>
      <c r="BJ25" s="229"/>
      <c r="BK25" s="229"/>
      <c r="BL25" s="229"/>
      <c r="BM25" s="229"/>
      <c r="BN25" s="229"/>
      <c r="BO25" s="229"/>
      <c r="BP25" s="229"/>
      <c r="BQ25" s="229"/>
      <c r="BR25" s="229"/>
      <c r="BS25" s="229"/>
      <c r="BT25" s="229"/>
      <c r="BU25" s="229"/>
      <c r="BV25" s="229"/>
      <c r="BW25" s="229"/>
      <c r="BX25" s="229"/>
      <c r="BY25" s="229"/>
      <c r="BZ25" s="229"/>
      <c r="CA25" s="229"/>
      <c r="CB25" s="229"/>
      <c r="CC25" s="229"/>
      <c r="CD25" s="229"/>
      <c r="CE25" s="229"/>
      <c r="CF25" s="229"/>
      <c r="CG25" s="229"/>
      <c r="CH25" s="229"/>
      <c r="CI25" s="229"/>
      <c r="CJ25" s="229"/>
      <c r="CK25" s="229"/>
      <c r="CL25" s="229"/>
      <c r="CM25" s="229"/>
      <c r="CN25" s="229"/>
      <c r="CO25" s="229"/>
      <c r="CP25" s="229"/>
      <c r="CQ25" s="229"/>
      <c r="CR25" s="229"/>
      <c r="CS25" s="229"/>
      <c r="CT25" s="229"/>
      <c r="CU25" s="229"/>
      <c r="CV25" s="229"/>
      <c r="CW25" s="229"/>
      <c r="CX25" s="229"/>
      <c r="CY25" s="229"/>
      <c r="CZ25" s="229"/>
      <c r="DA25" s="230"/>
      <c r="DB25" s="230"/>
      <c r="DC25" s="230"/>
      <c r="DD25" s="230"/>
      <c r="DE25" s="230"/>
      <c r="DF25" s="230"/>
      <c r="DG25" s="230"/>
      <c r="DH25" s="230"/>
      <c r="DI25" s="230"/>
      <c r="DJ25" s="230"/>
      <c r="DK25" s="230"/>
      <c r="DL25" s="230"/>
      <c r="DM25" s="230"/>
      <c r="DN25" s="230"/>
      <c r="DO25" s="230"/>
      <c r="DP25" s="230"/>
      <c r="DQ25" s="230"/>
      <c r="DR25" s="230"/>
      <c r="DS25" s="230"/>
      <c r="DT25" s="230"/>
      <c r="DU25" s="230"/>
      <c r="DV25" s="230"/>
      <c r="DW25" s="230"/>
      <c r="DX25" s="230"/>
      <c r="DY25" s="230"/>
      <c r="DZ25" s="230"/>
      <c r="EA25" s="230"/>
      <c r="EB25" s="230"/>
      <c r="EC25" s="230"/>
      <c r="ED25" s="230"/>
      <c r="EE25" s="230"/>
      <c r="EF25" s="230"/>
      <c r="EG25" s="230"/>
      <c r="EH25" s="230"/>
      <c r="EI25" s="230"/>
      <c r="EJ25" s="230"/>
      <c r="EK25" s="231"/>
      <c r="EL25" s="231"/>
      <c r="EM25" s="231"/>
      <c r="EN25" s="231"/>
      <c r="EO25" s="231"/>
      <c r="EP25" s="231"/>
      <c r="EQ25" s="231"/>
      <c r="ER25" s="231"/>
      <c r="ES25" s="231"/>
      <c r="ET25" s="231"/>
      <c r="EU25" s="231"/>
      <c r="EV25" s="231"/>
      <c r="EW25" s="231"/>
      <c r="EX25" s="231"/>
      <c r="EY25" s="231"/>
      <c r="EZ25" s="231"/>
      <c r="FA25" s="231"/>
      <c r="FB25" s="231"/>
      <c r="FC25" s="231"/>
      <c r="FD25" s="231"/>
      <c r="FE25" s="231"/>
      <c r="FF25" s="231"/>
      <c r="FG25" s="231"/>
      <c r="FH25" s="231"/>
      <c r="FI25" s="231"/>
      <c r="FJ25" s="231"/>
      <c r="FK25" s="231"/>
      <c r="FL25" s="231"/>
      <c r="FM25" s="231"/>
      <c r="FN25" s="231"/>
      <c r="FO25" s="231"/>
      <c r="FP25" s="231"/>
      <c r="FQ25" s="231"/>
      <c r="FR25" s="231"/>
      <c r="FS25" s="231"/>
      <c r="FT25" s="231"/>
      <c r="FU25" s="231"/>
      <c r="FV25" s="231"/>
      <c r="FW25" s="231"/>
      <c r="FX25" s="231"/>
      <c r="FY25" s="231"/>
      <c r="FZ25" s="231"/>
      <c r="GA25" s="231"/>
      <c r="GB25" s="231"/>
      <c r="GC25" s="231"/>
      <c r="GD25" s="231"/>
      <c r="GE25" s="231"/>
      <c r="GF25" s="231"/>
      <c r="GG25" s="231"/>
      <c r="GH25" s="231"/>
      <c r="GI25" s="231"/>
      <c r="GJ25" s="231"/>
      <c r="GK25" s="231"/>
      <c r="GL25" s="231"/>
      <c r="GM25" s="231"/>
      <c r="GN25" s="231"/>
      <c r="GO25" s="231"/>
      <c r="GP25" s="231"/>
      <c r="GQ25" s="231"/>
      <c r="GR25" s="231"/>
      <c r="GS25" s="231"/>
      <c r="GT25" s="231"/>
      <c r="GU25" s="234"/>
      <c r="GV25" s="234"/>
      <c r="GW25" s="234"/>
      <c r="GX25" s="234"/>
      <c r="GY25" s="234"/>
      <c r="GZ25" s="234"/>
      <c r="HA25" s="234"/>
      <c r="HB25" s="234"/>
      <c r="HC25" s="234"/>
      <c r="HD25" s="234"/>
      <c r="HE25" s="234"/>
      <c r="HF25" s="234"/>
      <c r="HG25" s="234"/>
      <c r="HH25" s="234"/>
      <c r="HI25" s="234"/>
      <c r="HJ25" s="234"/>
      <c r="HK25" s="234"/>
      <c r="HL25" s="234"/>
      <c r="HM25" s="234"/>
      <c r="HN25" s="234"/>
      <c r="HO25" s="234"/>
      <c r="HP25" s="233"/>
      <c r="HQ25" s="233"/>
      <c r="HR25" s="233"/>
      <c r="HS25" s="233"/>
      <c r="HT25" s="234"/>
      <c r="HU25" s="234"/>
      <c r="HV25" s="234"/>
      <c r="HW25" s="234"/>
      <c r="HX25" s="234"/>
      <c r="HY25" s="234"/>
      <c r="HZ25" s="234"/>
      <c r="IA25" s="234"/>
      <c r="IB25" s="231"/>
      <c r="IC25" s="231"/>
      <c r="ID25" s="231"/>
      <c r="IE25" s="231"/>
      <c r="IF25" s="231"/>
      <c r="IG25" s="231"/>
      <c r="IH25" s="231"/>
      <c r="II25" s="231"/>
      <c r="IJ25" s="231"/>
      <c r="IK25" s="231"/>
      <c r="IL25" s="231"/>
      <c r="IM25" s="231"/>
      <c r="IN25" s="231"/>
      <c r="IO25" s="233"/>
      <c r="IP25" s="233"/>
      <c r="IQ25" s="234"/>
      <c r="IR25" s="234"/>
      <c r="IS25" s="234"/>
      <c r="IT25" s="234"/>
      <c r="IU25" s="234"/>
      <c r="IV25" s="234"/>
      <c r="IW25" s="234"/>
      <c r="IX25" s="231"/>
      <c r="IY25" s="233"/>
      <c r="IZ25" s="233"/>
      <c r="JA25" s="233"/>
      <c r="JB25" s="233"/>
      <c r="JC25" s="233"/>
      <c r="JD25" s="231"/>
      <c r="JE25" s="231"/>
      <c r="JF25" s="231"/>
      <c r="JG25" s="231"/>
      <c r="JH25" s="231"/>
      <c r="JI25" s="231"/>
      <c r="JJ25" s="231"/>
      <c r="JK25" s="231"/>
      <c r="JL25" s="231"/>
      <c r="JM25" s="231"/>
      <c r="JN25" s="231"/>
      <c r="JO25" s="231"/>
      <c r="JP25" s="231"/>
      <c r="JQ25" s="231"/>
      <c r="JR25" s="231"/>
      <c r="JS25" s="231"/>
      <c r="JT25" s="231"/>
      <c r="JU25" s="231"/>
      <c r="JV25" s="231"/>
      <c r="JW25" s="231"/>
      <c r="JX25" s="231"/>
      <c r="JY25" s="231"/>
      <c r="JZ25" s="231"/>
      <c r="KA25" s="231"/>
      <c r="KB25" s="231"/>
      <c r="KC25" s="231"/>
      <c r="KD25" s="231"/>
      <c r="KE25" s="231"/>
      <c r="KF25" s="231"/>
      <c r="KG25" s="231"/>
      <c r="KH25" s="231"/>
      <c r="KI25" s="231"/>
      <c r="KJ25" s="231"/>
      <c r="KK25" s="231"/>
      <c r="KL25" s="231"/>
      <c r="KM25" s="231"/>
      <c r="KN25" s="231"/>
      <c r="KO25" s="231"/>
      <c r="KP25" s="231"/>
      <c r="KQ25" s="231"/>
      <c r="KR25" s="231"/>
      <c r="KS25" s="231"/>
      <c r="KT25" s="231"/>
      <c r="KU25" s="231"/>
      <c r="KV25" s="231"/>
      <c r="KW25" s="231"/>
      <c r="KX25" s="231"/>
      <c r="KY25" s="231"/>
      <c r="KZ25" s="231"/>
      <c r="LA25" s="231"/>
      <c r="LB25" s="231"/>
      <c r="LC25" s="231"/>
      <c r="LD25" s="231"/>
      <c r="LE25" s="231"/>
      <c r="LF25" s="231"/>
      <c r="LG25" s="231"/>
      <c r="LH25" s="231"/>
      <c r="LI25" s="231"/>
      <c r="LJ25" s="231"/>
      <c r="LK25" s="231"/>
      <c r="LL25" s="231"/>
      <c r="LM25" s="231"/>
      <c r="LN25" s="231"/>
      <c r="LO25" s="231"/>
      <c r="LP25" s="231"/>
      <c r="LQ25" s="231"/>
      <c r="LR25" s="231"/>
      <c r="LS25" s="231"/>
      <c r="LT25" s="231"/>
      <c r="LU25" s="231"/>
      <c r="LV25" s="231"/>
      <c r="LW25" s="231"/>
      <c r="LX25" s="231"/>
      <c r="LY25" s="231"/>
      <c r="LZ25" s="231"/>
      <c r="MA25" s="231"/>
      <c r="MB25" s="231"/>
      <c r="MC25" s="231"/>
      <c r="MD25" s="231"/>
      <c r="ME25" s="231"/>
      <c r="MF25" s="231"/>
      <c r="MG25" s="231"/>
      <c r="MH25" s="231"/>
      <c r="MI25" s="231"/>
      <c r="MJ25" s="231"/>
      <c r="MK25" s="231"/>
      <c r="ML25" s="231"/>
      <c r="MM25" s="231"/>
      <c r="MN25" s="231"/>
      <c r="MO25" s="231"/>
      <c r="MP25" s="231"/>
      <c r="MQ25" s="231"/>
      <c r="MR25" s="231"/>
      <c r="MS25" s="231"/>
      <c r="MT25" s="231"/>
      <c r="MU25" s="231"/>
      <c r="MV25" s="231"/>
      <c r="MW25" s="231"/>
      <c r="MX25" s="231"/>
      <c r="MY25" s="231"/>
      <c r="MZ25" s="231"/>
      <c r="NA25" s="231"/>
      <c r="NB25" s="231"/>
      <c r="NC25" s="231"/>
      <c r="ND25" s="231"/>
      <c r="NE25" s="231"/>
      <c r="NF25" s="231"/>
      <c r="NG25" s="231"/>
      <c r="NH25" s="231"/>
      <c r="NI25" s="231"/>
      <c r="NJ25" s="231"/>
      <c r="NK25" s="231"/>
      <c r="NL25" s="231"/>
      <c r="NM25" s="231"/>
      <c r="NN25" s="231"/>
      <c r="NO25" s="231"/>
      <c r="NP25" s="231"/>
      <c r="NQ25" s="231"/>
      <c r="NR25" s="231"/>
      <c r="NS25" s="231"/>
      <c r="NT25" s="231"/>
      <c r="NU25" s="231"/>
      <c r="NV25" s="231"/>
      <c r="NW25" s="231"/>
      <c r="NX25" s="231"/>
      <c r="NY25" s="231"/>
      <c r="NZ25" s="231"/>
      <c r="OA25" s="231"/>
      <c r="OB25" s="231"/>
      <c r="OC25" s="231"/>
      <c r="OD25" s="231"/>
      <c r="OE25" s="231"/>
      <c r="OF25" s="231"/>
      <c r="OG25" s="231"/>
      <c r="OH25" s="231"/>
      <c r="OI25" s="231"/>
      <c r="OJ25" s="231"/>
      <c r="OK25" s="231"/>
      <c r="OL25" s="231"/>
      <c r="OM25" s="231"/>
      <c r="ON25" s="231"/>
      <c r="OO25" s="231"/>
      <c r="OP25" s="231"/>
      <c r="OQ25" s="231"/>
      <c r="OR25" s="231"/>
      <c r="OS25" s="231"/>
      <c r="OT25" s="231"/>
      <c r="OU25" s="231"/>
      <c r="OV25" s="231"/>
      <c r="OW25" s="231"/>
      <c r="OX25" s="231"/>
      <c r="OY25" s="231"/>
      <c r="OZ25" s="231"/>
      <c r="PA25" s="231"/>
      <c r="PB25" s="231"/>
      <c r="PC25" s="231"/>
      <c r="PD25" s="231"/>
      <c r="PE25" s="231"/>
      <c r="PF25" s="231"/>
      <c r="PG25" s="231"/>
      <c r="PH25" s="231"/>
      <c r="PI25" s="231"/>
      <c r="PJ25" s="231"/>
      <c r="PK25" s="231"/>
      <c r="PL25" s="231"/>
      <c r="PM25" s="231"/>
      <c r="PN25" s="231"/>
      <c r="PO25" s="231"/>
      <c r="PP25" s="231"/>
      <c r="PQ25" s="231"/>
      <c r="PR25" s="231"/>
      <c r="PS25" s="231"/>
      <c r="PT25" s="231"/>
      <c r="PU25" s="231"/>
      <c r="PV25" s="231"/>
      <c r="PW25" s="231"/>
      <c r="PX25" s="231"/>
      <c r="PY25" s="231"/>
      <c r="PZ25" s="231"/>
      <c r="QA25" s="231"/>
      <c r="QB25" s="231"/>
      <c r="QC25" s="231"/>
      <c r="QD25" s="231"/>
      <c r="QE25" s="231"/>
      <c r="QF25" s="231"/>
      <c r="QG25" s="231"/>
      <c r="QH25" s="231"/>
      <c r="QI25" s="231"/>
      <c r="QJ25" s="231"/>
      <c r="QK25" s="233"/>
      <c r="QL25" s="233"/>
      <c r="QM25" s="233"/>
      <c r="QN25" s="233"/>
      <c r="QO25" s="233"/>
      <c r="QP25" s="233"/>
      <c r="QQ25" s="233"/>
      <c r="QR25" s="233"/>
      <c r="QS25" s="233"/>
      <c r="QT25" s="231"/>
      <c r="QU25" s="231"/>
      <c r="QV25" s="231"/>
      <c r="QW25" s="231"/>
      <c r="QX25" s="231"/>
      <c r="QY25" s="231"/>
      <c r="QZ25" s="231"/>
      <c r="RA25" s="231"/>
      <c r="RB25" s="231"/>
      <c r="RC25" s="231"/>
      <c r="RD25" s="231"/>
      <c r="RE25" s="231"/>
      <c r="RF25" s="231"/>
      <c r="RG25" s="231"/>
      <c r="RH25" s="231"/>
      <c r="RI25" s="231"/>
      <c r="RJ25" s="231"/>
      <c r="RK25" s="231"/>
      <c r="RL25" s="231"/>
      <c r="RM25" s="231"/>
      <c r="RN25" s="231"/>
      <c r="RO25" s="231"/>
      <c r="RP25" s="231"/>
      <c r="RQ25" s="231"/>
      <c r="RR25" s="231"/>
      <c r="RS25" s="231"/>
      <c r="RT25" s="231"/>
      <c r="RU25" s="231"/>
      <c r="RV25" s="231"/>
      <c r="RW25" s="231"/>
      <c r="RX25" s="231"/>
      <c r="RY25" s="231"/>
      <c r="RZ25" s="231"/>
      <c r="SA25" s="231"/>
      <c r="SB25" s="231"/>
      <c r="SC25" s="231"/>
      <c r="SD25" s="231"/>
      <c r="SE25" s="231"/>
      <c r="SF25" s="231"/>
      <c r="SG25" s="231"/>
      <c r="SH25" s="231"/>
      <c r="SI25" s="231"/>
      <c r="SJ25" s="231"/>
      <c r="SK25" s="231"/>
      <c r="SL25" s="231"/>
      <c r="SM25" s="231"/>
      <c r="SN25" s="231"/>
      <c r="SO25" s="231"/>
      <c r="SP25" s="231"/>
      <c r="SQ25" s="231"/>
      <c r="SR25" s="231"/>
      <c r="SS25" s="231"/>
      <c r="ST25" s="231"/>
      <c r="SU25" s="231"/>
      <c r="SV25" s="231"/>
      <c r="SW25" s="233"/>
      <c r="SX25" s="233"/>
      <c r="SY25" s="233"/>
      <c r="SZ25" s="233"/>
      <c r="TA25" s="233"/>
      <c r="TB25" s="233"/>
      <c r="TC25" s="233"/>
      <c r="TD25" s="231"/>
      <c r="TE25" s="231"/>
      <c r="TF25" s="231"/>
      <c r="TG25" s="231"/>
      <c r="TH25" s="231"/>
      <c r="TI25" s="231"/>
      <c r="TJ25" s="231"/>
      <c r="TK25" s="231"/>
      <c r="TL25" s="231"/>
      <c r="TM25" s="231"/>
      <c r="TN25" s="231"/>
      <c r="TO25" s="231"/>
      <c r="TP25" s="231"/>
      <c r="TQ25" s="231"/>
      <c r="TR25" s="231"/>
      <c r="TS25" s="231"/>
      <c r="TT25" s="231"/>
      <c r="TU25" s="231"/>
      <c r="TV25" s="231"/>
      <c r="TW25" s="231"/>
      <c r="TX25" s="231"/>
      <c r="TY25" s="231"/>
      <c r="TZ25" s="231"/>
      <c r="UA25" s="231"/>
      <c r="UB25" s="231"/>
      <c r="UC25" s="231"/>
      <c r="UD25" s="231"/>
      <c r="UE25" s="231"/>
      <c r="UF25" s="231"/>
      <c r="UG25" s="231"/>
      <c r="UH25" s="231"/>
      <c r="UI25" s="231"/>
      <c r="UJ25" s="231"/>
      <c r="UK25" s="231"/>
      <c r="UL25" s="231"/>
      <c r="UM25" s="231"/>
      <c r="UN25" s="231"/>
      <c r="UO25" s="231"/>
      <c r="UP25" s="231"/>
      <c r="UQ25" s="231"/>
      <c r="UR25" s="231"/>
      <c r="US25" s="231"/>
      <c r="UT25" s="231"/>
      <c r="UU25" s="231"/>
      <c r="UV25" s="231"/>
      <c r="UW25" s="231"/>
      <c r="UX25" s="231"/>
      <c r="UY25" s="231"/>
      <c r="UZ25" s="231"/>
      <c r="VA25" s="231"/>
      <c r="VB25" s="231"/>
      <c r="VC25" s="231"/>
      <c r="VD25" s="231"/>
      <c r="VE25" s="231"/>
      <c r="VF25" s="231"/>
      <c r="VG25" s="231"/>
      <c r="VH25" s="231"/>
      <c r="VI25" s="231"/>
      <c r="VJ25" s="231"/>
      <c r="VK25" s="231"/>
      <c r="VL25" s="231"/>
      <c r="VM25" s="231"/>
      <c r="VN25" s="231"/>
      <c r="VO25" s="231"/>
      <c r="VP25" s="231"/>
      <c r="VQ25" s="231"/>
      <c r="VR25" s="231"/>
      <c r="VS25" s="231"/>
      <c r="VT25" s="231"/>
      <c r="VU25" s="231"/>
      <c r="VV25" s="231"/>
      <c r="VW25" s="231"/>
      <c r="VX25" s="231"/>
      <c r="VY25" s="235"/>
      <c r="VZ25" s="235"/>
      <c r="WA25" s="235"/>
      <c r="WB25" s="235"/>
      <c r="WC25" s="235"/>
      <c r="WD25" s="234"/>
      <c r="WE25" s="234"/>
      <c r="WF25" s="234"/>
      <c r="WG25" s="234"/>
      <c r="WI25" s="169"/>
      <c r="WJ25" s="169"/>
      <c r="WK25" s="169"/>
      <c r="WL25" s="169"/>
      <c r="XO25" s="169"/>
      <c r="XP25" s="169"/>
      <c r="XQ25" s="169"/>
      <c r="XR25" s="169"/>
      <c r="XS25" s="169"/>
      <c r="YG25" s="169"/>
      <c r="YH25" s="169"/>
      <c r="YI25" s="169"/>
      <c r="YJ25" s="169"/>
      <c r="YK25" s="169"/>
      <c r="YL25" s="169"/>
      <c r="YM25" s="169"/>
      <c r="YN25" s="169"/>
      <c r="YO25" s="169"/>
      <c r="YP25" s="169"/>
      <c r="YQ25" s="169"/>
      <c r="YR25" s="169"/>
      <c r="YS25" s="169"/>
      <c r="YT25" s="169"/>
      <c r="YU25" s="169"/>
      <c r="YV25" s="169"/>
      <c r="YW25" s="169"/>
      <c r="YX25" s="169"/>
      <c r="YY25" s="169"/>
      <c r="YZ25" s="169"/>
      <c r="ZA25" s="169"/>
      <c r="ZB25" s="169"/>
      <c r="ZC25" s="169"/>
      <c r="ZU25" s="169"/>
      <c r="ZV25" s="169"/>
      <c r="ZW25" s="169"/>
      <c r="ZX25" s="169"/>
      <c r="ZY25" s="169"/>
      <c r="ZZ25" s="169"/>
      <c r="AAA25" s="169"/>
      <c r="AAB25" s="169"/>
      <c r="AAC25" s="169"/>
      <c r="AAD25" s="169"/>
      <c r="AAE25" s="169"/>
      <c r="AAF25" s="169"/>
      <c r="AAG25" s="169"/>
      <c r="AAH25" s="169"/>
      <c r="AAI25" s="169"/>
      <c r="AAJ25" s="169"/>
      <c r="AAK25" s="169"/>
      <c r="AAL25" s="169"/>
      <c r="AAM25" s="169"/>
      <c r="AAN25" s="169"/>
    </row>
    <row r="26" spans="1:716" s="246" customFormat="1" ht="33" customHeight="1">
      <c r="A26" s="400">
        <v>19</v>
      </c>
      <c r="B26" s="414" t="str">
        <f>IF('1'!$A$1=1,D26,F26)</f>
        <v>Сполучене Королівство Великої Британії та Північної Ірландії</v>
      </c>
      <c r="C26" s="397"/>
      <c r="D26" s="394" t="s">
        <v>61</v>
      </c>
      <c r="E26" s="386"/>
      <c r="F26" s="410" t="s">
        <v>62</v>
      </c>
      <c r="G26" s="244">
        <v>2008.1709527142509</v>
      </c>
      <c r="H26" s="245">
        <v>1459.198818704109</v>
      </c>
      <c r="I26" s="245">
        <v>1724.9514525048892</v>
      </c>
      <c r="J26" s="245">
        <v>1875.380271673703</v>
      </c>
      <c r="K26" s="245">
        <v>1888.5927790791711</v>
      </c>
      <c r="L26" s="245">
        <v>1882.8880535698761</v>
      </c>
      <c r="M26" s="245">
        <v>1613.0681195258421</v>
      </c>
      <c r="N26" s="245">
        <v>1881.6061422149651</v>
      </c>
      <c r="O26" s="136">
        <v>2995.6489244573822</v>
      </c>
      <c r="P26" s="136">
        <v>3529.1134664702899</v>
      </c>
      <c r="Q26" s="136">
        <v>1960.7558781921211</v>
      </c>
      <c r="R26" s="136">
        <v>3242.3472085806388</v>
      </c>
      <c r="S26" s="136">
        <v>3739.6046317776136</v>
      </c>
      <c r="T26" s="136">
        <v>3004.0358792621992</v>
      </c>
      <c r="U26" s="136">
        <v>3531.2245424324096</v>
      </c>
      <c r="V26" s="238">
        <v>4342.7312787068904</v>
      </c>
      <c r="W26" s="136">
        <v>3768.6337491131799</v>
      </c>
      <c r="X26" s="136">
        <v>4586.3859875032203</v>
      </c>
      <c r="Y26" s="136">
        <v>2992.1443574100499</v>
      </c>
      <c r="Z26" s="136">
        <v>3464.6897264006898</v>
      </c>
      <c r="AA26" s="136">
        <v>3447.4576076298072</v>
      </c>
      <c r="AB26" s="136">
        <v>2526.5113653684821</v>
      </c>
      <c r="AC26" s="136">
        <v>4472.5792218238003</v>
      </c>
      <c r="AD26" s="136">
        <v>5447.7155006993999</v>
      </c>
      <c r="AE26" s="136">
        <v>5403.5819922976198</v>
      </c>
      <c r="AF26" s="136">
        <v>6915.6124749504197</v>
      </c>
      <c r="AG26" s="136">
        <v>6961.7450596415492</v>
      </c>
      <c r="AH26" s="136">
        <v>7456.4277395929103</v>
      </c>
      <c r="AI26" s="136">
        <v>4075.9750079965115</v>
      </c>
      <c r="AJ26" s="136">
        <v>973.55003520669197</v>
      </c>
      <c r="AK26" s="136">
        <v>2052.9868455163432</v>
      </c>
      <c r="AL26" s="136">
        <v>4634.3532721625779</v>
      </c>
      <c r="AM26" s="136">
        <v>3047.3140265722882</v>
      </c>
      <c r="AN26" s="136">
        <v>2841.1184784170664</v>
      </c>
      <c r="AO26" s="136">
        <v>3314.0315175542701</v>
      </c>
      <c r="AP26" s="136">
        <v>3820.9838834192096</v>
      </c>
      <c r="AQ26" s="136">
        <v>4547.7232648730387</v>
      </c>
      <c r="AR26" s="136">
        <v>4247.6839287491703</v>
      </c>
      <c r="AS26" s="136">
        <v>5634.1484934051405</v>
      </c>
      <c r="AT26" s="136">
        <v>8499.2924043296407</v>
      </c>
      <c r="AU26" s="136">
        <f>AM26+AN26+AO26+AP26</f>
        <v>13023.447905962832</v>
      </c>
      <c r="AV26" s="136">
        <f>AQ26+AR26+AS26+AT26</f>
        <v>22928.848091356991</v>
      </c>
      <c r="AW26" s="136"/>
      <c r="AX26" s="136">
        <f>G26+H26+I26+J26</f>
        <v>7067.7014955969516</v>
      </c>
      <c r="AY26" s="136">
        <f>K26+L26+M26+N26</f>
        <v>7266.1550943898546</v>
      </c>
      <c r="AZ26" s="136">
        <f>O26+P26+Q26+R26</f>
        <v>11727.865477700432</v>
      </c>
      <c r="BA26" s="136">
        <f>S26+T26+U26+V26</f>
        <v>14617.596332179113</v>
      </c>
      <c r="BB26" s="136">
        <f>W26+X26+Y26+Z26</f>
        <v>14811.853820427139</v>
      </c>
      <c r="BC26" s="136">
        <f>AA26+AB26+AC26+AD26</f>
        <v>15894.263695521489</v>
      </c>
      <c r="BD26" s="136">
        <f>AE26+AF26+AG26+AH26</f>
        <v>26737.367266482499</v>
      </c>
      <c r="BE26" s="136">
        <f>AI26+AJ26+AK26+AL26</f>
        <v>11736.865160882124</v>
      </c>
      <c r="BF26" s="136">
        <f>AM26+AN26+AO26+AP26</f>
        <v>13023.447905962832</v>
      </c>
      <c r="BG26" s="229"/>
      <c r="BH26" s="229"/>
      <c r="BI26" s="229"/>
      <c r="BJ26" s="229"/>
      <c r="BK26" s="229"/>
      <c r="BL26" s="229"/>
      <c r="BM26" s="229"/>
      <c r="BN26" s="229"/>
      <c r="BO26" s="229"/>
      <c r="BP26" s="229"/>
      <c r="BQ26" s="229"/>
      <c r="BR26" s="229"/>
      <c r="BS26" s="229"/>
      <c r="BT26" s="229"/>
      <c r="BU26" s="229"/>
      <c r="BV26" s="229"/>
      <c r="BW26" s="229"/>
      <c r="BX26" s="229"/>
      <c r="BY26" s="229"/>
      <c r="BZ26" s="229"/>
      <c r="CA26" s="229"/>
      <c r="CB26" s="229"/>
      <c r="CC26" s="229"/>
      <c r="CD26" s="229"/>
      <c r="CE26" s="229"/>
      <c r="CF26" s="229"/>
      <c r="CG26" s="229"/>
      <c r="CH26" s="229"/>
      <c r="CI26" s="229"/>
      <c r="CJ26" s="229"/>
      <c r="CK26" s="229"/>
      <c r="CL26" s="229"/>
      <c r="CM26" s="229"/>
      <c r="CN26" s="229"/>
      <c r="CO26" s="229"/>
      <c r="CP26" s="229"/>
      <c r="CQ26" s="229"/>
      <c r="CR26" s="229"/>
      <c r="CS26" s="229"/>
      <c r="CT26" s="229"/>
      <c r="CU26" s="229"/>
      <c r="CV26" s="229"/>
      <c r="CW26" s="229"/>
      <c r="CX26" s="229"/>
      <c r="CY26" s="229"/>
      <c r="CZ26" s="229"/>
      <c r="DA26" s="230"/>
      <c r="DB26" s="230"/>
      <c r="DC26" s="230"/>
      <c r="DD26" s="230"/>
      <c r="DE26" s="230"/>
      <c r="DF26" s="230"/>
      <c r="DG26" s="230"/>
      <c r="DH26" s="230"/>
      <c r="DI26" s="230"/>
      <c r="DJ26" s="230"/>
      <c r="DK26" s="230"/>
      <c r="DL26" s="230"/>
      <c r="DM26" s="230"/>
      <c r="DN26" s="230"/>
      <c r="DO26" s="230"/>
      <c r="DP26" s="230"/>
      <c r="DQ26" s="230"/>
      <c r="DR26" s="230"/>
      <c r="DS26" s="230"/>
      <c r="DT26" s="230"/>
      <c r="DU26" s="230"/>
      <c r="DV26" s="230"/>
      <c r="DW26" s="230"/>
      <c r="DX26" s="230"/>
      <c r="DY26" s="230"/>
      <c r="DZ26" s="230"/>
      <c r="EA26" s="230"/>
      <c r="EB26" s="230"/>
      <c r="EC26" s="230"/>
      <c r="ED26" s="230"/>
      <c r="EE26" s="230"/>
      <c r="EF26" s="230"/>
      <c r="EG26" s="230"/>
      <c r="EH26" s="230"/>
      <c r="EI26" s="230"/>
      <c r="EJ26" s="230"/>
      <c r="EK26" s="231"/>
      <c r="EL26" s="231"/>
      <c r="EM26" s="231"/>
      <c r="EN26" s="231"/>
      <c r="EO26" s="231"/>
      <c r="EP26" s="231"/>
      <c r="EQ26" s="231"/>
      <c r="ER26" s="231"/>
      <c r="ES26" s="231"/>
      <c r="ET26" s="231"/>
      <c r="EU26" s="231"/>
      <c r="EV26" s="231"/>
      <c r="EW26" s="231"/>
      <c r="EX26" s="231"/>
      <c r="EY26" s="231"/>
      <c r="EZ26" s="231"/>
      <c r="FA26" s="231"/>
      <c r="FB26" s="231"/>
      <c r="FC26" s="231"/>
      <c r="FD26" s="231"/>
      <c r="FE26" s="231"/>
      <c r="FF26" s="231"/>
      <c r="FG26" s="231"/>
      <c r="FH26" s="231"/>
      <c r="FI26" s="231"/>
      <c r="FJ26" s="231"/>
      <c r="FK26" s="231"/>
      <c r="FL26" s="231"/>
      <c r="FM26" s="231"/>
      <c r="FN26" s="231"/>
      <c r="FO26" s="231"/>
      <c r="FP26" s="231"/>
      <c r="FQ26" s="231"/>
      <c r="FR26" s="231"/>
      <c r="FS26" s="231"/>
      <c r="FT26" s="231"/>
      <c r="FU26" s="231"/>
      <c r="FV26" s="231"/>
      <c r="FW26" s="231"/>
      <c r="FX26" s="231"/>
      <c r="FY26" s="231"/>
      <c r="FZ26" s="231"/>
      <c r="GA26" s="231"/>
      <c r="GB26" s="231"/>
      <c r="GC26" s="231"/>
      <c r="GD26" s="231"/>
      <c r="GE26" s="231"/>
      <c r="GF26" s="231"/>
      <c r="GG26" s="231"/>
      <c r="GH26" s="231"/>
      <c r="GI26" s="231"/>
      <c r="GJ26" s="231"/>
      <c r="GK26" s="231"/>
      <c r="GL26" s="231"/>
      <c r="GM26" s="231"/>
      <c r="GN26" s="231"/>
      <c r="GO26" s="231"/>
      <c r="GP26" s="231"/>
      <c r="GQ26" s="231"/>
      <c r="GR26" s="231"/>
      <c r="GS26" s="231"/>
      <c r="GT26" s="231"/>
      <c r="GU26" s="234"/>
      <c r="GV26" s="234"/>
      <c r="GW26" s="234"/>
      <c r="GX26" s="234"/>
      <c r="GY26" s="234"/>
      <c r="GZ26" s="234"/>
      <c r="HA26" s="234"/>
      <c r="HB26" s="234"/>
      <c r="HC26" s="234"/>
      <c r="HD26" s="234"/>
      <c r="HE26" s="234"/>
      <c r="HF26" s="234"/>
      <c r="HG26" s="234"/>
      <c r="HH26" s="234"/>
      <c r="HI26" s="234"/>
      <c r="HJ26" s="234"/>
      <c r="HK26" s="234"/>
      <c r="HL26" s="234"/>
      <c r="HM26" s="234"/>
      <c r="HN26" s="234"/>
      <c r="HO26" s="234"/>
      <c r="HP26" s="233"/>
      <c r="HQ26" s="233"/>
      <c r="HR26" s="233"/>
      <c r="HS26" s="233"/>
      <c r="HT26" s="234"/>
      <c r="HU26" s="234"/>
      <c r="HV26" s="234"/>
      <c r="HW26" s="234"/>
      <c r="HX26" s="234"/>
      <c r="HY26" s="234"/>
      <c r="HZ26" s="234"/>
      <c r="IA26" s="234"/>
      <c r="IB26" s="231"/>
      <c r="IC26" s="231"/>
      <c r="ID26" s="231"/>
      <c r="IE26" s="231"/>
      <c r="IF26" s="231"/>
      <c r="IG26" s="231"/>
      <c r="IH26" s="231"/>
      <c r="II26" s="231"/>
      <c r="IJ26" s="231"/>
      <c r="IK26" s="231"/>
      <c r="IL26" s="231"/>
      <c r="IM26" s="231"/>
      <c r="IN26" s="231"/>
      <c r="IO26" s="233"/>
      <c r="IP26" s="233"/>
      <c r="IQ26" s="234"/>
      <c r="IR26" s="234"/>
      <c r="IS26" s="234"/>
      <c r="IT26" s="234"/>
      <c r="IU26" s="234"/>
      <c r="IV26" s="234"/>
      <c r="IW26" s="234"/>
      <c r="IX26" s="231"/>
      <c r="IY26" s="233"/>
      <c r="IZ26" s="233"/>
      <c r="JA26" s="233"/>
      <c r="JB26" s="233"/>
      <c r="JC26" s="233"/>
      <c r="JD26" s="231"/>
      <c r="JE26" s="231"/>
      <c r="JF26" s="231"/>
      <c r="JG26" s="231"/>
      <c r="JH26" s="231"/>
      <c r="JI26" s="231"/>
      <c r="JJ26" s="231"/>
      <c r="JK26" s="231"/>
      <c r="JL26" s="231"/>
      <c r="JM26" s="231"/>
      <c r="JN26" s="231"/>
      <c r="JO26" s="231"/>
      <c r="JP26" s="231"/>
      <c r="JQ26" s="231"/>
      <c r="JR26" s="231"/>
      <c r="JS26" s="231"/>
      <c r="JT26" s="231"/>
      <c r="JU26" s="231"/>
      <c r="JV26" s="231"/>
      <c r="JW26" s="231"/>
      <c r="JX26" s="231"/>
      <c r="JY26" s="231"/>
      <c r="JZ26" s="231"/>
      <c r="KA26" s="231"/>
      <c r="KB26" s="231"/>
      <c r="KC26" s="231"/>
      <c r="KD26" s="231"/>
      <c r="KE26" s="231"/>
      <c r="KF26" s="231"/>
      <c r="KG26" s="231"/>
      <c r="KH26" s="231"/>
      <c r="KI26" s="231"/>
      <c r="KJ26" s="231"/>
      <c r="KK26" s="231"/>
      <c r="KL26" s="231"/>
      <c r="KM26" s="231"/>
      <c r="KN26" s="231"/>
      <c r="KO26" s="231"/>
      <c r="KP26" s="231"/>
      <c r="KQ26" s="231"/>
      <c r="KR26" s="231"/>
      <c r="KS26" s="231"/>
      <c r="KT26" s="231"/>
      <c r="KU26" s="231"/>
      <c r="KV26" s="231"/>
      <c r="KW26" s="231"/>
      <c r="KX26" s="231"/>
      <c r="KY26" s="231"/>
      <c r="KZ26" s="231"/>
      <c r="LA26" s="231"/>
      <c r="LB26" s="231"/>
      <c r="LC26" s="231"/>
      <c r="LD26" s="231"/>
      <c r="LE26" s="231"/>
      <c r="LF26" s="231"/>
      <c r="LG26" s="231"/>
      <c r="LH26" s="231"/>
      <c r="LI26" s="231"/>
      <c r="LJ26" s="231"/>
      <c r="LK26" s="231"/>
      <c r="LL26" s="231"/>
      <c r="LM26" s="231"/>
      <c r="LN26" s="231"/>
      <c r="LO26" s="231"/>
      <c r="LP26" s="231"/>
      <c r="LQ26" s="231"/>
      <c r="LR26" s="231"/>
      <c r="LS26" s="231"/>
      <c r="LT26" s="231"/>
      <c r="LU26" s="231"/>
      <c r="LV26" s="231"/>
      <c r="LW26" s="231"/>
      <c r="LX26" s="231"/>
      <c r="LY26" s="231"/>
      <c r="LZ26" s="231"/>
      <c r="MA26" s="231"/>
      <c r="MB26" s="231"/>
      <c r="MC26" s="231"/>
      <c r="MD26" s="231"/>
      <c r="ME26" s="231"/>
      <c r="MF26" s="231"/>
      <c r="MG26" s="231"/>
      <c r="MH26" s="231"/>
      <c r="MI26" s="231"/>
      <c r="MJ26" s="231"/>
      <c r="MK26" s="231"/>
      <c r="ML26" s="231"/>
      <c r="MM26" s="231"/>
      <c r="MN26" s="231"/>
      <c r="MO26" s="231"/>
      <c r="MP26" s="231"/>
      <c r="MQ26" s="231"/>
      <c r="MR26" s="231"/>
      <c r="MS26" s="231"/>
      <c r="MT26" s="231"/>
      <c r="MU26" s="231"/>
      <c r="MV26" s="231"/>
      <c r="MW26" s="231"/>
      <c r="MX26" s="231"/>
      <c r="MY26" s="231"/>
      <c r="MZ26" s="231"/>
      <c r="NA26" s="231"/>
      <c r="NB26" s="231"/>
      <c r="NC26" s="231"/>
      <c r="ND26" s="231"/>
      <c r="NE26" s="231"/>
      <c r="NF26" s="231"/>
      <c r="NG26" s="231"/>
      <c r="NH26" s="231"/>
      <c r="NI26" s="231"/>
      <c r="NJ26" s="231"/>
      <c r="NK26" s="231"/>
      <c r="NL26" s="231"/>
      <c r="NM26" s="231"/>
      <c r="NN26" s="231"/>
      <c r="NO26" s="231"/>
      <c r="NP26" s="231"/>
      <c r="NQ26" s="231"/>
      <c r="NR26" s="231"/>
      <c r="NS26" s="231"/>
      <c r="NT26" s="231"/>
      <c r="NU26" s="231"/>
      <c r="NV26" s="231"/>
      <c r="NW26" s="231"/>
      <c r="NX26" s="231"/>
      <c r="NY26" s="231"/>
      <c r="NZ26" s="231"/>
      <c r="OA26" s="231"/>
      <c r="OB26" s="231"/>
      <c r="OC26" s="231"/>
      <c r="OD26" s="231"/>
      <c r="OE26" s="231"/>
      <c r="OF26" s="231"/>
      <c r="OG26" s="231"/>
      <c r="OH26" s="231"/>
      <c r="OI26" s="231"/>
      <c r="OJ26" s="231"/>
      <c r="OK26" s="231"/>
      <c r="OL26" s="231"/>
      <c r="OM26" s="231"/>
      <c r="ON26" s="231"/>
      <c r="OO26" s="231"/>
      <c r="OP26" s="231"/>
      <c r="OQ26" s="231"/>
      <c r="OR26" s="231"/>
      <c r="OS26" s="231"/>
      <c r="OT26" s="231"/>
      <c r="OU26" s="231"/>
      <c r="OV26" s="231"/>
      <c r="OW26" s="231"/>
      <c r="OX26" s="231"/>
      <c r="OY26" s="231"/>
      <c r="OZ26" s="231"/>
      <c r="PA26" s="231"/>
      <c r="PB26" s="231"/>
      <c r="PC26" s="231"/>
      <c r="PD26" s="231"/>
      <c r="PE26" s="231"/>
      <c r="PF26" s="231"/>
      <c r="PG26" s="231"/>
      <c r="PH26" s="231"/>
      <c r="PI26" s="231"/>
      <c r="PJ26" s="231"/>
      <c r="PK26" s="231"/>
      <c r="PL26" s="231"/>
      <c r="PM26" s="231"/>
      <c r="PN26" s="231"/>
      <c r="PO26" s="231"/>
      <c r="PP26" s="231"/>
      <c r="PQ26" s="231"/>
      <c r="PR26" s="231"/>
      <c r="PS26" s="231"/>
      <c r="PT26" s="231"/>
      <c r="PU26" s="231"/>
      <c r="PV26" s="231"/>
      <c r="PW26" s="231"/>
      <c r="PX26" s="231"/>
      <c r="PY26" s="231"/>
      <c r="PZ26" s="231"/>
      <c r="QA26" s="231"/>
      <c r="QB26" s="231"/>
      <c r="QC26" s="231"/>
      <c r="QD26" s="231"/>
      <c r="QE26" s="231"/>
      <c r="QF26" s="231"/>
      <c r="QG26" s="231"/>
      <c r="QH26" s="231"/>
      <c r="QI26" s="231"/>
      <c r="QJ26" s="231"/>
      <c r="QK26" s="233"/>
      <c r="QL26" s="233"/>
      <c r="QM26" s="233"/>
      <c r="QN26" s="233"/>
      <c r="QO26" s="233"/>
      <c r="QP26" s="233"/>
      <c r="QQ26" s="233"/>
      <c r="QR26" s="233"/>
      <c r="QS26" s="233"/>
      <c r="QT26" s="231"/>
      <c r="QU26" s="231"/>
      <c r="QV26" s="231"/>
      <c r="QW26" s="231"/>
      <c r="QX26" s="231"/>
      <c r="QY26" s="231"/>
      <c r="QZ26" s="231"/>
      <c r="RA26" s="231"/>
      <c r="RB26" s="231"/>
      <c r="RC26" s="231"/>
      <c r="RD26" s="231"/>
      <c r="RE26" s="231"/>
      <c r="RF26" s="231"/>
      <c r="RG26" s="231"/>
      <c r="RH26" s="231"/>
      <c r="RI26" s="231"/>
      <c r="RJ26" s="231"/>
      <c r="RK26" s="231"/>
      <c r="RL26" s="231"/>
      <c r="RM26" s="231"/>
      <c r="RN26" s="231"/>
      <c r="RO26" s="231"/>
      <c r="RP26" s="231"/>
      <c r="RQ26" s="231"/>
      <c r="RR26" s="231"/>
      <c r="RS26" s="231"/>
      <c r="RT26" s="231"/>
      <c r="RU26" s="231"/>
      <c r="RV26" s="231"/>
      <c r="RW26" s="231"/>
      <c r="RX26" s="231"/>
      <c r="RY26" s="231"/>
      <c r="RZ26" s="231"/>
      <c r="SA26" s="231"/>
      <c r="SB26" s="231"/>
      <c r="SC26" s="231"/>
      <c r="SD26" s="231"/>
      <c r="SE26" s="231"/>
      <c r="SF26" s="231"/>
      <c r="SG26" s="231"/>
      <c r="SH26" s="231"/>
      <c r="SI26" s="231"/>
      <c r="SJ26" s="231"/>
      <c r="SK26" s="231"/>
      <c r="SL26" s="231"/>
      <c r="SM26" s="231"/>
      <c r="SN26" s="231"/>
      <c r="SO26" s="231"/>
      <c r="SP26" s="231"/>
      <c r="SQ26" s="231"/>
      <c r="SR26" s="231"/>
      <c r="SS26" s="231"/>
      <c r="ST26" s="231"/>
      <c r="SU26" s="231"/>
      <c r="SV26" s="231"/>
      <c r="SW26" s="233"/>
      <c r="SX26" s="233"/>
      <c r="SY26" s="233"/>
      <c r="SZ26" s="233"/>
      <c r="TA26" s="233"/>
      <c r="TB26" s="233"/>
      <c r="TC26" s="233"/>
      <c r="TD26" s="231"/>
      <c r="TE26" s="231"/>
      <c r="TF26" s="231"/>
      <c r="TG26" s="231"/>
      <c r="TH26" s="231"/>
      <c r="TI26" s="231"/>
      <c r="TJ26" s="231"/>
      <c r="TK26" s="231"/>
      <c r="TL26" s="231"/>
      <c r="TM26" s="231"/>
      <c r="TN26" s="231"/>
      <c r="TO26" s="231"/>
      <c r="TP26" s="231"/>
      <c r="TQ26" s="231"/>
      <c r="TR26" s="231"/>
      <c r="TS26" s="231"/>
      <c r="TT26" s="231"/>
      <c r="TU26" s="231"/>
      <c r="TV26" s="231"/>
      <c r="TW26" s="231"/>
      <c r="TX26" s="231"/>
      <c r="TY26" s="231"/>
      <c r="TZ26" s="231"/>
      <c r="UA26" s="231"/>
      <c r="UB26" s="231"/>
      <c r="UC26" s="231"/>
      <c r="UD26" s="231"/>
      <c r="UE26" s="231"/>
      <c r="UF26" s="231"/>
      <c r="UG26" s="231"/>
      <c r="UH26" s="231"/>
      <c r="UI26" s="231"/>
      <c r="UJ26" s="231"/>
      <c r="UK26" s="231"/>
      <c r="UL26" s="231"/>
      <c r="UM26" s="231"/>
      <c r="UN26" s="231"/>
      <c r="UO26" s="231"/>
      <c r="UP26" s="231"/>
      <c r="UQ26" s="231"/>
      <c r="UR26" s="231"/>
      <c r="US26" s="231"/>
      <c r="UT26" s="231"/>
      <c r="UU26" s="231"/>
      <c r="UV26" s="231"/>
      <c r="UW26" s="231"/>
      <c r="UX26" s="231"/>
      <c r="UY26" s="231"/>
      <c r="UZ26" s="231"/>
      <c r="VA26" s="231"/>
      <c r="VB26" s="231"/>
      <c r="VC26" s="231"/>
      <c r="VD26" s="231"/>
      <c r="VE26" s="231"/>
      <c r="VF26" s="231"/>
      <c r="VG26" s="231"/>
      <c r="VH26" s="231"/>
      <c r="VI26" s="231"/>
      <c r="VJ26" s="231"/>
      <c r="VK26" s="231"/>
      <c r="VL26" s="231"/>
      <c r="VM26" s="231"/>
      <c r="VN26" s="231"/>
      <c r="VO26" s="231"/>
      <c r="VP26" s="231"/>
      <c r="VQ26" s="231"/>
      <c r="VR26" s="231"/>
      <c r="VS26" s="231"/>
      <c r="VT26" s="231"/>
      <c r="VU26" s="231"/>
      <c r="VV26" s="231"/>
      <c r="VW26" s="231"/>
      <c r="VX26" s="231"/>
      <c r="VY26" s="235"/>
      <c r="VZ26" s="235"/>
      <c r="WA26" s="235"/>
      <c r="WB26" s="235"/>
      <c r="WC26" s="235"/>
      <c r="WD26" s="234"/>
      <c r="WE26" s="234"/>
      <c r="WF26" s="234"/>
      <c r="WG26" s="234"/>
      <c r="WH26" s="247"/>
      <c r="WI26" s="248"/>
      <c r="WJ26" s="248"/>
      <c r="WK26" s="248"/>
      <c r="WL26" s="248"/>
      <c r="WM26" s="247"/>
      <c r="WN26" s="247"/>
      <c r="WO26" s="247"/>
      <c r="WP26" s="247"/>
      <c r="WQ26" s="247"/>
      <c r="WR26" s="247"/>
      <c r="WS26" s="247"/>
      <c r="WT26" s="247"/>
      <c r="WU26" s="247"/>
      <c r="WV26" s="247"/>
      <c r="WW26" s="247"/>
      <c r="WX26" s="247"/>
      <c r="WY26" s="247"/>
      <c r="WZ26" s="247"/>
      <c r="XA26" s="247"/>
      <c r="XB26" s="247"/>
      <c r="XC26" s="247"/>
      <c r="XD26" s="247"/>
      <c r="XE26" s="247"/>
      <c r="XF26" s="247"/>
      <c r="XG26" s="247"/>
      <c r="XH26" s="247"/>
      <c r="XI26" s="247"/>
      <c r="XJ26" s="247"/>
      <c r="XK26" s="247"/>
      <c r="XL26" s="247"/>
      <c r="XM26" s="247"/>
      <c r="XN26" s="247"/>
      <c r="XO26" s="248"/>
      <c r="XP26" s="248"/>
      <c r="XQ26" s="248"/>
      <c r="XR26" s="248"/>
      <c r="XS26" s="248"/>
      <c r="XT26" s="247"/>
      <c r="XU26" s="247"/>
      <c r="XV26" s="247"/>
      <c r="XW26" s="247"/>
      <c r="YG26" s="169"/>
      <c r="YH26" s="169"/>
      <c r="YI26" s="169"/>
      <c r="YJ26" s="169"/>
      <c r="YK26" s="169"/>
      <c r="YL26" s="169"/>
      <c r="YM26" s="169"/>
      <c r="YN26" s="169"/>
      <c r="YO26" s="169"/>
      <c r="YP26" s="169"/>
      <c r="YQ26" s="169"/>
      <c r="YR26" s="169"/>
      <c r="YS26" s="169"/>
      <c r="YT26" s="169"/>
      <c r="YU26" s="169"/>
      <c r="YV26" s="169"/>
      <c r="YW26" s="169"/>
      <c r="YX26" s="169"/>
      <c r="YY26" s="169"/>
      <c r="YZ26" s="169"/>
      <c r="ZA26" s="169"/>
      <c r="ZB26" s="169"/>
      <c r="ZC26" s="169"/>
      <c r="ZU26" s="169"/>
      <c r="ZV26" s="169"/>
      <c r="ZW26" s="169"/>
      <c r="ZX26" s="169"/>
      <c r="ZY26" s="169"/>
      <c r="ZZ26" s="169"/>
      <c r="AAA26" s="169"/>
      <c r="AAB26" s="169"/>
      <c r="AAC26" s="169"/>
      <c r="AAD26" s="169"/>
      <c r="AAE26" s="169"/>
      <c r="AAF26" s="169"/>
      <c r="AAG26" s="169"/>
      <c r="AAH26" s="169"/>
      <c r="AAI26" s="169"/>
      <c r="AAJ26" s="169"/>
      <c r="AAK26" s="169"/>
      <c r="AAL26" s="169"/>
      <c r="AAM26" s="169"/>
      <c r="AAN26" s="169"/>
    </row>
    <row r="27" spans="1:716" s="246" customFormat="1" ht="20.100000000000001" customHeight="1">
      <c r="A27" s="400">
        <v>20</v>
      </c>
      <c r="B27" s="413" t="str">
        <f>IF('1'!$A$1=1,D27,F27)</f>
        <v>Австрія</v>
      </c>
      <c r="C27" s="242"/>
      <c r="D27" s="379" t="s">
        <v>170</v>
      </c>
      <c r="E27" s="379"/>
      <c r="F27" s="386" t="s">
        <v>67</v>
      </c>
      <c r="G27" s="244">
        <v>1685.6239692011891</v>
      </c>
      <c r="H27" s="245">
        <v>1437.313950111914</v>
      </c>
      <c r="I27" s="245">
        <v>1381.9207815542682</v>
      </c>
      <c r="J27" s="245">
        <v>1887.592212892816</v>
      </c>
      <c r="K27" s="245">
        <v>1726.6208911434301</v>
      </c>
      <c r="L27" s="245">
        <v>1573.5172758173157</v>
      </c>
      <c r="M27" s="245">
        <v>1725.4721946914092</v>
      </c>
      <c r="N27" s="245">
        <v>2636.2643052596422</v>
      </c>
      <c r="O27" s="136">
        <v>3044.4537608440951</v>
      </c>
      <c r="P27" s="136">
        <v>2686.0713006607621</v>
      </c>
      <c r="Q27" s="136">
        <v>3129.2857141591298</v>
      </c>
      <c r="R27" s="136">
        <v>3379.1734897379501</v>
      </c>
      <c r="S27" s="136">
        <v>3423.8105001221002</v>
      </c>
      <c r="T27" s="136">
        <v>2464.4252312362219</v>
      </c>
      <c r="U27" s="136">
        <v>2693.5670797037328</v>
      </c>
      <c r="V27" s="238">
        <v>4256.8026116628398</v>
      </c>
      <c r="W27" s="136">
        <v>3535.3835509047303</v>
      </c>
      <c r="X27" s="136">
        <v>3547.4774327182199</v>
      </c>
      <c r="Y27" s="136">
        <v>3472.3916382604002</v>
      </c>
      <c r="Z27" s="136">
        <v>2761.389771691739</v>
      </c>
      <c r="AA27" s="136">
        <v>2864.184502363546</v>
      </c>
      <c r="AB27" s="136">
        <v>2836.841325474305</v>
      </c>
      <c r="AC27" s="136">
        <v>3373.2070724213863</v>
      </c>
      <c r="AD27" s="136">
        <v>5011.4933871341</v>
      </c>
      <c r="AE27" s="136">
        <v>5841.8435366294598</v>
      </c>
      <c r="AF27" s="136">
        <v>7126.1737223391301</v>
      </c>
      <c r="AG27" s="136">
        <v>5666.9990013297793</v>
      </c>
      <c r="AH27" s="136">
        <v>5121.4423518608701</v>
      </c>
      <c r="AI27" s="136">
        <v>6798.7282525373594</v>
      </c>
      <c r="AJ27" s="136">
        <v>6631.26148747564</v>
      </c>
      <c r="AK27" s="136">
        <v>5242.0417306695799</v>
      </c>
      <c r="AL27" s="136">
        <v>5480.6328776214596</v>
      </c>
      <c r="AM27" s="136">
        <v>5919.6711584021596</v>
      </c>
      <c r="AN27" s="136">
        <v>5098.0063844440701</v>
      </c>
      <c r="AO27" s="136">
        <v>4541.5886030963393</v>
      </c>
      <c r="AP27" s="136">
        <v>4655.8138350302797</v>
      </c>
      <c r="AQ27" s="136">
        <v>5765.0001259283499</v>
      </c>
      <c r="AR27" s="136">
        <v>5380.6714346966501</v>
      </c>
      <c r="AS27" s="136">
        <v>5963.3989020808503</v>
      </c>
      <c r="AT27" s="136">
        <v>5458.8318463094802</v>
      </c>
      <c r="AU27" s="136">
        <f t="shared" si="9"/>
        <v>20215.079980972849</v>
      </c>
      <c r="AV27" s="136">
        <f t="shared" si="10"/>
        <v>22567.902309015331</v>
      </c>
      <c r="AW27" s="136"/>
      <c r="AX27" s="136">
        <f t="shared" ref="AX27:AX30" si="29">G27+H27+I27+J27</f>
        <v>6392.4509137601872</v>
      </c>
      <c r="AY27" s="136">
        <f t="shared" ref="AY27:AY30" si="30">K27+L27+M27+N27</f>
        <v>7661.8746669117972</v>
      </c>
      <c r="AZ27" s="136">
        <f t="shared" ref="AZ27:AZ30" si="31">O27+P27+Q27+R27</f>
        <v>12238.984265401938</v>
      </c>
      <c r="BA27" s="136">
        <f t="shared" ref="BA27:BA30" si="32">S27+T27+U27+V27</f>
        <v>12838.605422724893</v>
      </c>
      <c r="BB27" s="136">
        <f t="shared" ref="BB27:BB30" si="33">W27+X27+Y27+Z27</f>
        <v>13316.64239357509</v>
      </c>
      <c r="BC27" s="136">
        <f t="shared" ref="BC27:BC30" si="34">AA27+AB27+AC27+AD27</f>
        <v>14085.726287393338</v>
      </c>
      <c r="BD27" s="136">
        <f t="shared" ref="BD27:BD30" si="35">AE27+AF27+AG27+AH27</f>
        <v>23756.45861215924</v>
      </c>
      <c r="BE27" s="136">
        <f t="shared" ref="BE27:BE30" si="36">AI27+AJ27+AK27+AL27</f>
        <v>24152.664348304039</v>
      </c>
      <c r="BF27" s="136">
        <f t="shared" si="20"/>
        <v>20215.079980972849</v>
      </c>
      <c r="BG27" s="229"/>
      <c r="BH27" s="229"/>
      <c r="BI27" s="229"/>
      <c r="BJ27" s="229"/>
      <c r="BK27" s="229"/>
      <c r="BL27" s="229"/>
      <c r="BM27" s="229"/>
      <c r="BN27" s="229"/>
      <c r="BO27" s="229"/>
      <c r="BP27" s="229"/>
      <c r="BQ27" s="229"/>
      <c r="BR27" s="229"/>
      <c r="BS27" s="229"/>
      <c r="BT27" s="229"/>
      <c r="BU27" s="229"/>
      <c r="BV27" s="229"/>
      <c r="BW27" s="229"/>
      <c r="BX27" s="229"/>
      <c r="BY27" s="229"/>
      <c r="BZ27" s="229"/>
      <c r="CA27" s="229"/>
      <c r="CB27" s="229"/>
      <c r="CC27" s="229"/>
      <c r="CD27" s="229"/>
      <c r="CE27" s="229"/>
      <c r="CF27" s="229"/>
      <c r="CG27" s="229"/>
      <c r="CH27" s="229"/>
      <c r="CI27" s="229"/>
      <c r="CJ27" s="229"/>
      <c r="CK27" s="229"/>
      <c r="CL27" s="229"/>
      <c r="CM27" s="229"/>
      <c r="CN27" s="229"/>
      <c r="CO27" s="229"/>
      <c r="CP27" s="229"/>
      <c r="CQ27" s="229"/>
      <c r="CR27" s="229"/>
      <c r="CS27" s="229"/>
      <c r="CT27" s="229"/>
      <c r="CU27" s="229"/>
      <c r="CV27" s="229"/>
      <c r="CW27" s="229"/>
      <c r="CX27" s="229"/>
      <c r="CY27" s="229"/>
      <c r="CZ27" s="229"/>
      <c r="DA27" s="230"/>
      <c r="DB27" s="230"/>
      <c r="DC27" s="230"/>
      <c r="DD27" s="230"/>
      <c r="DE27" s="230"/>
      <c r="DF27" s="230"/>
      <c r="DG27" s="230"/>
      <c r="DH27" s="230"/>
      <c r="DI27" s="230"/>
      <c r="DJ27" s="230"/>
      <c r="DK27" s="230"/>
      <c r="DL27" s="230"/>
      <c r="DM27" s="230"/>
      <c r="DN27" s="230"/>
      <c r="DO27" s="230"/>
      <c r="DP27" s="230"/>
      <c r="DQ27" s="230"/>
      <c r="DR27" s="230"/>
      <c r="DS27" s="230"/>
      <c r="DT27" s="230"/>
      <c r="DU27" s="230"/>
      <c r="DV27" s="230"/>
      <c r="DW27" s="230"/>
      <c r="DX27" s="230"/>
      <c r="DY27" s="230"/>
      <c r="DZ27" s="230"/>
      <c r="EA27" s="230"/>
      <c r="EB27" s="230"/>
      <c r="EC27" s="230"/>
      <c r="ED27" s="230"/>
      <c r="EE27" s="230"/>
      <c r="EF27" s="230"/>
      <c r="EG27" s="230"/>
      <c r="EH27" s="230"/>
      <c r="EI27" s="230"/>
      <c r="EJ27" s="230"/>
      <c r="EK27" s="231"/>
      <c r="EL27" s="231"/>
      <c r="EM27" s="231"/>
      <c r="EN27" s="231"/>
      <c r="EO27" s="231"/>
      <c r="EP27" s="231"/>
      <c r="EQ27" s="231"/>
      <c r="ER27" s="231"/>
      <c r="ES27" s="231"/>
      <c r="ET27" s="231"/>
      <c r="EU27" s="231"/>
      <c r="EV27" s="231"/>
      <c r="EW27" s="231"/>
      <c r="EX27" s="231"/>
      <c r="EY27" s="231"/>
      <c r="EZ27" s="231"/>
      <c r="FA27" s="231"/>
      <c r="FB27" s="231"/>
      <c r="FC27" s="231"/>
      <c r="FD27" s="231"/>
      <c r="FE27" s="231"/>
      <c r="FF27" s="231"/>
      <c r="FG27" s="231"/>
      <c r="FH27" s="231"/>
      <c r="FI27" s="231"/>
      <c r="FJ27" s="231"/>
      <c r="FK27" s="231"/>
      <c r="FL27" s="231"/>
      <c r="FM27" s="231"/>
      <c r="FN27" s="231"/>
      <c r="FO27" s="231"/>
      <c r="FP27" s="231"/>
      <c r="FQ27" s="231"/>
      <c r="FR27" s="231"/>
      <c r="FS27" s="231"/>
      <c r="FT27" s="231"/>
      <c r="FU27" s="231"/>
      <c r="FV27" s="231"/>
      <c r="FW27" s="231"/>
      <c r="FX27" s="231"/>
      <c r="FY27" s="231"/>
      <c r="FZ27" s="231"/>
      <c r="GA27" s="231"/>
      <c r="GB27" s="231"/>
      <c r="GC27" s="231"/>
      <c r="GD27" s="231"/>
      <c r="GE27" s="231"/>
      <c r="GF27" s="231"/>
      <c r="GG27" s="231"/>
      <c r="GH27" s="231"/>
      <c r="GI27" s="231"/>
      <c r="GJ27" s="231"/>
      <c r="GK27" s="231"/>
      <c r="GL27" s="231"/>
      <c r="GM27" s="231"/>
      <c r="GN27" s="231"/>
      <c r="GO27" s="231"/>
      <c r="GP27" s="231"/>
      <c r="GQ27" s="231"/>
      <c r="GR27" s="231"/>
      <c r="GS27" s="231"/>
      <c r="GT27" s="231"/>
      <c r="GU27" s="234"/>
      <c r="GV27" s="234"/>
      <c r="GW27" s="234"/>
      <c r="GX27" s="234"/>
      <c r="GY27" s="234"/>
      <c r="GZ27" s="234"/>
      <c r="HA27" s="234"/>
      <c r="HB27" s="234"/>
      <c r="HC27" s="234"/>
      <c r="HD27" s="234"/>
      <c r="HE27" s="234"/>
      <c r="HF27" s="234"/>
      <c r="HG27" s="234"/>
      <c r="HH27" s="234"/>
      <c r="HI27" s="234"/>
      <c r="HJ27" s="234"/>
      <c r="HK27" s="234"/>
      <c r="HL27" s="234"/>
      <c r="HM27" s="234"/>
      <c r="HN27" s="234"/>
      <c r="HO27" s="234"/>
      <c r="HP27" s="233"/>
      <c r="HQ27" s="233"/>
      <c r="HR27" s="233"/>
      <c r="HS27" s="233"/>
      <c r="HT27" s="234"/>
      <c r="HU27" s="234"/>
      <c r="HV27" s="234"/>
      <c r="HW27" s="234"/>
      <c r="HX27" s="234"/>
      <c r="HY27" s="234"/>
      <c r="HZ27" s="234"/>
      <c r="IA27" s="234"/>
      <c r="IB27" s="231"/>
      <c r="IC27" s="231"/>
      <c r="ID27" s="231"/>
      <c r="IE27" s="231"/>
      <c r="IF27" s="231"/>
      <c r="IG27" s="231"/>
      <c r="IH27" s="231"/>
      <c r="II27" s="231"/>
      <c r="IJ27" s="231"/>
      <c r="IK27" s="231"/>
      <c r="IL27" s="231"/>
      <c r="IM27" s="231"/>
      <c r="IN27" s="231"/>
      <c r="IO27" s="233"/>
      <c r="IP27" s="233"/>
      <c r="IQ27" s="234"/>
      <c r="IR27" s="234"/>
      <c r="IS27" s="234"/>
      <c r="IT27" s="234"/>
      <c r="IU27" s="234"/>
      <c r="IV27" s="234"/>
      <c r="IW27" s="234"/>
      <c r="IX27" s="231"/>
      <c r="IY27" s="233"/>
      <c r="IZ27" s="233"/>
      <c r="JA27" s="233"/>
      <c r="JB27" s="233"/>
      <c r="JC27" s="233"/>
      <c r="JD27" s="231"/>
      <c r="JE27" s="231"/>
      <c r="JF27" s="231"/>
      <c r="JG27" s="231"/>
      <c r="JH27" s="231"/>
      <c r="JI27" s="231"/>
      <c r="JJ27" s="231"/>
      <c r="JK27" s="231"/>
      <c r="JL27" s="231"/>
      <c r="JM27" s="231"/>
      <c r="JN27" s="231"/>
      <c r="JO27" s="231"/>
      <c r="JP27" s="231"/>
      <c r="JQ27" s="231"/>
      <c r="JR27" s="231"/>
      <c r="JS27" s="231"/>
      <c r="JT27" s="231"/>
      <c r="JU27" s="231"/>
      <c r="JV27" s="231"/>
      <c r="JW27" s="231"/>
      <c r="JX27" s="231"/>
      <c r="JY27" s="231"/>
      <c r="JZ27" s="231"/>
      <c r="KA27" s="231"/>
      <c r="KB27" s="231"/>
      <c r="KC27" s="231"/>
      <c r="KD27" s="231"/>
      <c r="KE27" s="231"/>
      <c r="KF27" s="231"/>
      <c r="KG27" s="231"/>
      <c r="KH27" s="231"/>
      <c r="KI27" s="231"/>
      <c r="KJ27" s="231"/>
      <c r="KK27" s="231"/>
      <c r="KL27" s="231"/>
      <c r="KM27" s="231"/>
      <c r="KN27" s="231"/>
      <c r="KO27" s="231"/>
      <c r="KP27" s="231"/>
      <c r="KQ27" s="231"/>
      <c r="KR27" s="231"/>
      <c r="KS27" s="231"/>
      <c r="KT27" s="231"/>
      <c r="KU27" s="231"/>
      <c r="KV27" s="231"/>
      <c r="KW27" s="231"/>
      <c r="KX27" s="231"/>
      <c r="KY27" s="231"/>
      <c r="KZ27" s="231"/>
      <c r="LA27" s="231"/>
      <c r="LB27" s="231"/>
      <c r="LC27" s="231"/>
      <c r="LD27" s="231"/>
      <c r="LE27" s="231"/>
      <c r="LF27" s="231"/>
      <c r="LG27" s="231"/>
      <c r="LH27" s="231"/>
      <c r="LI27" s="231"/>
      <c r="LJ27" s="231"/>
      <c r="LK27" s="231"/>
      <c r="LL27" s="231"/>
      <c r="LM27" s="231"/>
      <c r="LN27" s="231"/>
      <c r="LO27" s="231"/>
      <c r="LP27" s="231"/>
      <c r="LQ27" s="231"/>
      <c r="LR27" s="231"/>
      <c r="LS27" s="231"/>
      <c r="LT27" s="231"/>
      <c r="LU27" s="231"/>
      <c r="LV27" s="231"/>
      <c r="LW27" s="231"/>
      <c r="LX27" s="231"/>
      <c r="LY27" s="231"/>
      <c r="LZ27" s="231"/>
      <c r="MA27" s="231"/>
      <c r="MB27" s="231"/>
      <c r="MC27" s="231"/>
      <c r="MD27" s="231"/>
      <c r="ME27" s="231"/>
      <c r="MF27" s="231"/>
      <c r="MG27" s="231"/>
      <c r="MH27" s="231"/>
      <c r="MI27" s="231"/>
      <c r="MJ27" s="231"/>
      <c r="MK27" s="231"/>
      <c r="ML27" s="231"/>
      <c r="MM27" s="231"/>
      <c r="MN27" s="231"/>
      <c r="MO27" s="231"/>
      <c r="MP27" s="231"/>
      <c r="MQ27" s="231"/>
      <c r="MR27" s="231"/>
      <c r="MS27" s="231"/>
      <c r="MT27" s="231"/>
      <c r="MU27" s="231"/>
      <c r="MV27" s="231"/>
      <c r="MW27" s="231"/>
      <c r="MX27" s="231"/>
      <c r="MY27" s="231"/>
      <c r="MZ27" s="231"/>
      <c r="NA27" s="231"/>
      <c r="NB27" s="231"/>
      <c r="NC27" s="231"/>
      <c r="ND27" s="231"/>
      <c r="NE27" s="231"/>
      <c r="NF27" s="231"/>
      <c r="NG27" s="231"/>
      <c r="NH27" s="231"/>
      <c r="NI27" s="231"/>
      <c r="NJ27" s="231"/>
      <c r="NK27" s="231"/>
      <c r="NL27" s="231"/>
      <c r="NM27" s="231"/>
      <c r="NN27" s="231"/>
      <c r="NO27" s="231"/>
      <c r="NP27" s="231"/>
      <c r="NQ27" s="231"/>
      <c r="NR27" s="231"/>
      <c r="NS27" s="231"/>
      <c r="NT27" s="231"/>
      <c r="NU27" s="231"/>
      <c r="NV27" s="231"/>
      <c r="NW27" s="231"/>
      <c r="NX27" s="231"/>
      <c r="NY27" s="231"/>
      <c r="NZ27" s="231"/>
      <c r="OA27" s="231"/>
      <c r="OB27" s="231"/>
      <c r="OC27" s="231"/>
      <c r="OD27" s="231"/>
      <c r="OE27" s="231"/>
      <c r="OF27" s="231"/>
      <c r="OG27" s="231"/>
      <c r="OH27" s="231"/>
      <c r="OI27" s="231"/>
      <c r="OJ27" s="231"/>
      <c r="OK27" s="231"/>
      <c r="OL27" s="231"/>
      <c r="OM27" s="231"/>
      <c r="ON27" s="231"/>
      <c r="OO27" s="231"/>
      <c r="OP27" s="231"/>
      <c r="OQ27" s="231"/>
      <c r="OR27" s="231"/>
      <c r="OS27" s="231"/>
      <c r="OT27" s="231"/>
      <c r="OU27" s="231"/>
      <c r="OV27" s="231"/>
      <c r="OW27" s="231"/>
      <c r="OX27" s="231"/>
      <c r="OY27" s="231"/>
      <c r="OZ27" s="231"/>
      <c r="PA27" s="231"/>
      <c r="PB27" s="231"/>
      <c r="PC27" s="231"/>
      <c r="PD27" s="231"/>
      <c r="PE27" s="231"/>
      <c r="PF27" s="231"/>
      <c r="PG27" s="231"/>
      <c r="PH27" s="231"/>
      <c r="PI27" s="231"/>
      <c r="PJ27" s="231"/>
      <c r="PK27" s="231"/>
      <c r="PL27" s="231"/>
      <c r="PM27" s="231"/>
      <c r="PN27" s="231"/>
      <c r="PO27" s="231"/>
      <c r="PP27" s="231"/>
      <c r="PQ27" s="231"/>
      <c r="PR27" s="231"/>
      <c r="PS27" s="231"/>
      <c r="PT27" s="231"/>
      <c r="PU27" s="231"/>
      <c r="PV27" s="231"/>
      <c r="PW27" s="231"/>
      <c r="PX27" s="231"/>
      <c r="PY27" s="231"/>
      <c r="PZ27" s="231"/>
      <c r="QA27" s="231"/>
      <c r="QB27" s="231"/>
      <c r="QC27" s="231"/>
      <c r="QD27" s="231"/>
      <c r="QE27" s="231"/>
      <c r="QF27" s="231"/>
      <c r="QG27" s="231"/>
      <c r="QH27" s="231"/>
      <c r="QI27" s="231"/>
      <c r="QJ27" s="231"/>
      <c r="QK27" s="233"/>
      <c r="QL27" s="233"/>
      <c r="QM27" s="233"/>
      <c r="QN27" s="233"/>
      <c r="QO27" s="233"/>
      <c r="QP27" s="233"/>
      <c r="QQ27" s="233"/>
      <c r="QR27" s="233"/>
      <c r="QS27" s="233"/>
      <c r="QT27" s="231"/>
      <c r="QU27" s="231"/>
      <c r="QV27" s="231"/>
      <c r="QW27" s="231"/>
      <c r="QX27" s="231"/>
      <c r="QY27" s="231"/>
      <c r="QZ27" s="231"/>
      <c r="RA27" s="231"/>
      <c r="RB27" s="231"/>
      <c r="RC27" s="231"/>
      <c r="RD27" s="231"/>
      <c r="RE27" s="231"/>
      <c r="RF27" s="231"/>
      <c r="RG27" s="231"/>
      <c r="RH27" s="231"/>
      <c r="RI27" s="231"/>
      <c r="RJ27" s="231"/>
      <c r="RK27" s="231"/>
      <c r="RL27" s="231"/>
      <c r="RM27" s="231"/>
      <c r="RN27" s="231"/>
      <c r="RO27" s="231"/>
      <c r="RP27" s="231"/>
      <c r="RQ27" s="231"/>
      <c r="RR27" s="231"/>
      <c r="RS27" s="231"/>
      <c r="RT27" s="231"/>
      <c r="RU27" s="231"/>
      <c r="RV27" s="231"/>
      <c r="RW27" s="231"/>
      <c r="RX27" s="231"/>
      <c r="RY27" s="231"/>
      <c r="RZ27" s="231"/>
      <c r="SA27" s="231"/>
      <c r="SB27" s="231"/>
      <c r="SC27" s="231"/>
      <c r="SD27" s="231"/>
      <c r="SE27" s="231"/>
      <c r="SF27" s="231"/>
      <c r="SG27" s="231"/>
      <c r="SH27" s="231"/>
      <c r="SI27" s="231"/>
      <c r="SJ27" s="231"/>
      <c r="SK27" s="231"/>
      <c r="SL27" s="231"/>
      <c r="SM27" s="231"/>
      <c r="SN27" s="231"/>
      <c r="SO27" s="231"/>
      <c r="SP27" s="231"/>
      <c r="SQ27" s="231"/>
      <c r="SR27" s="231"/>
      <c r="SS27" s="231"/>
      <c r="ST27" s="231"/>
      <c r="SU27" s="231"/>
      <c r="SV27" s="231"/>
      <c r="SW27" s="233"/>
      <c r="SX27" s="233"/>
      <c r="SY27" s="233"/>
      <c r="SZ27" s="233"/>
      <c r="TA27" s="233"/>
      <c r="TB27" s="233"/>
      <c r="TC27" s="233"/>
      <c r="TD27" s="231"/>
      <c r="TE27" s="231"/>
      <c r="TF27" s="231"/>
      <c r="TG27" s="231"/>
      <c r="TH27" s="231"/>
      <c r="TI27" s="231"/>
      <c r="TJ27" s="231"/>
      <c r="TK27" s="231"/>
      <c r="TL27" s="231"/>
      <c r="TM27" s="231"/>
      <c r="TN27" s="231"/>
      <c r="TO27" s="231"/>
      <c r="TP27" s="231"/>
      <c r="TQ27" s="231"/>
      <c r="TR27" s="231"/>
      <c r="TS27" s="231"/>
      <c r="TT27" s="231"/>
      <c r="TU27" s="231"/>
      <c r="TV27" s="231"/>
      <c r="TW27" s="231"/>
      <c r="TX27" s="231"/>
      <c r="TY27" s="231"/>
      <c r="TZ27" s="231"/>
      <c r="UA27" s="231"/>
      <c r="UB27" s="231"/>
      <c r="UC27" s="231"/>
      <c r="UD27" s="231"/>
      <c r="UE27" s="231"/>
      <c r="UF27" s="231"/>
      <c r="UG27" s="231"/>
      <c r="UH27" s="231"/>
      <c r="UI27" s="231"/>
      <c r="UJ27" s="231"/>
      <c r="UK27" s="231"/>
      <c r="UL27" s="231"/>
      <c r="UM27" s="231"/>
      <c r="UN27" s="231"/>
      <c r="UO27" s="231"/>
      <c r="UP27" s="231"/>
      <c r="UQ27" s="231"/>
      <c r="UR27" s="231"/>
      <c r="US27" s="231"/>
      <c r="UT27" s="231"/>
      <c r="UU27" s="231"/>
      <c r="UV27" s="231"/>
      <c r="UW27" s="231"/>
      <c r="UX27" s="231"/>
      <c r="UY27" s="231"/>
      <c r="UZ27" s="231"/>
      <c r="VA27" s="231"/>
      <c r="VB27" s="231"/>
      <c r="VC27" s="231"/>
      <c r="VD27" s="231"/>
      <c r="VE27" s="231"/>
      <c r="VF27" s="231"/>
      <c r="VG27" s="231"/>
      <c r="VH27" s="231"/>
      <c r="VI27" s="231"/>
      <c r="VJ27" s="231"/>
      <c r="VK27" s="231"/>
      <c r="VL27" s="231"/>
      <c r="VM27" s="231"/>
      <c r="VN27" s="231"/>
      <c r="VO27" s="231"/>
      <c r="VP27" s="231"/>
      <c r="VQ27" s="231"/>
      <c r="VR27" s="231"/>
      <c r="VS27" s="231"/>
      <c r="VT27" s="231"/>
      <c r="VU27" s="231"/>
      <c r="VV27" s="231"/>
      <c r="VW27" s="231"/>
      <c r="VX27" s="231"/>
      <c r="VY27" s="235"/>
      <c r="VZ27" s="235"/>
      <c r="WA27" s="235"/>
      <c r="WB27" s="235"/>
      <c r="WC27" s="235"/>
      <c r="WD27" s="234"/>
      <c r="WE27" s="234"/>
      <c r="WF27" s="234"/>
      <c r="WG27" s="234"/>
      <c r="WI27" s="169"/>
      <c r="WJ27" s="169"/>
      <c r="WK27" s="169"/>
      <c r="WL27" s="169"/>
      <c r="XO27" s="169"/>
      <c r="XP27" s="169"/>
      <c r="XQ27" s="169"/>
      <c r="XR27" s="169"/>
      <c r="XS27" s="169"/>
      <c r="YG27" s="169"/>
      <c r="YH27" s="169"/>
      <c r="YI27" s="169"/>
      <c r="YJ27" s="169"/>
      <c r="YK27" s="169"/>
      <c r="YL27" s="169"/>
      <c r="YM27" s="169"/>
      <c r="YN27" s="169"/>
      <c r="YO27" s="169"/>
      <c r="YP27" s="169"/>
      <c r="YQ27" s="169"/>
      <c r="YR27" s="169"/>
      <c r="YS27" s="169"/>
      <c r="YT27" s="169"/>
      <c r="YU27" s="169"/>
      <c r="YV27" s="169"/>
      <c r="YW27" s="169"/>
      <c r="YX27" s="169"/>
      <c r="YY27" s="169"/>
      <c r="YZ27" s="169"/>
      <c r="ZA27" s="169"/>
      <c r="ZB27" s="169"/>
      <c r="ZC27" s="169"/>
      <c r="ZU27" s="169"/>
      <c r="ZV27" s="169"/>
      <c r="ZW27" s="169"/>
      <c r="ZX27" s="169"/>
      <c r="ZY27" s="169"/>
      <c r="ZZ27" s="169"/>
      <c r="AAA27" s="169"/>
      <c r="AAB27" s="169"/>
      <c r="AAC27" s="169"/>
      <c r="AAD27" s="169"/>
      <c r="AAE27" s="169"/>
      <c r="AAF27" s="169"/>
      <c r="AAG27" s="169"/>
      <c r="AAH27" s="169"/>
      <c r="AAI27" s="169"/>
      <c r="AAJ27" s="169"/>
      <c r="AAK27" s="169"/>
      <c r="AAL27" s="169"/>
      <c r="AAM27" s="169"/>
      <c r="AAN27" s="169"/>
    </row>
    <row r="28" spans="1:716" ht="20.100000000000001" customHeight="1">
      <c r="A28" s="400">
        <v>21</v>
      </c>
      <c r="B28" s="438" t="str">
        <f>IF('1'!$A$1=1,D28,F28)</f>
        <v>Індонезія</v>
      </c>
      <c r="D28" s="389" t="s">
        <v>194</v>
      </c>
      <c r="F28" s="379" t="s">
        <v>210</v>
      </c>
      <c r="G28" s="244">
        <v>224.02419394236267</v>
      </c>
      <c r="H28" s="245">
        <v>134.6682816669061</v>
      </c>
      <c r="I28" s="245">
        <v>1575.7932197338055</v>
      </c>
      <c r="J28" s="245">
        <v>2165.5824931196321</v>
      </c>
      <c r="K28" s="245">
        <v>450.24876943606671</v>
      </c>
      <c r="L28" s="245">
        <v>2849.6752630889578</v>
      </c>
      <c r="M28" s="245">
        <v>3451.0689944172591</v>
      </c>
      <c r="N28" s="245">
        <v>2569.5682774389752</v>
      </c>
      <c r="O28" s="245">
        <v>913.76508710447479</v>
      </c>
      <c r="P28" s="245">
        <v>1079.497112715869</v>
      </c>
      <c r="Q28" s="245">
        <v>3724.9695874359786</v>
      </c>
      <c r="R28" s="245">
        <v>4810.3789182013797</v>
      </c>
      <c r="S28" s="245">
        <v>779.41885800897035</v>
      </c>
      <c r="T28" s="245">
        <v>2412.8068546223149</v>
      </c>
      <c r="U28" s="245">
        <v>5910.3791870694931</v>
      </c>
      <c r="V28" s="407">
        <v>7850.2452611139197</v>
      </c>
      <c r="W28" s="245">
        <v>3773.6207495378671</v>
      </c>
      <c r="X28" s="245">
        <v>2190.9764129089358</v>
      </c>
      <c r="Y28" s="245">
        <v>7145.1027890186815</v>
      </c>
      <c r="Z28" s="245">
        <v>5633.3251374297606</v>
      </c>
      <c r="AA28" s="245">
        <v>2058.4508750841742</v>
      </c>
      <c r="AB28" s="245">
        <v>2209.5407011958891</v>
      </c>
      <c r="AC28" s="245">
        <v>9773.3738782832897</v>
      </c>
      <c r="AD28" s="245">
        <v>6216.8122131310374</v>
      </c>
      <c r="AE28" s="245">
        <v>1063.949529724249</v>
      </c>
      <c r="AF28" s="245">
        <v>3074.0299619173902</v>
      </c>
      <c r="AG28" s="245">
        <v>14111.403192423189</v>
      </c>
      <c r="AH28" s="245">
        <v>3541.2064049027422</v>
      </c>
      <c r="AI28" s="245">
        <v>381.89183346874859</v>
      </c>
      <c r="AJ28" s="245">
        <v>62.186690989637995</v>
      </c>
      <c r="AK28" s="245">
        <v>76.980344827244409</v>
      </c>
      <c r="AL28" s="245">
        <v>2944.0965545075696</v>
      </c>
      <c r="AM28" s="245">
        <v>135.93934131116799</v>
      </c>
      <c r="AN28" s="245">
        <v>848.02552243552793</v>
      </c>
      <c r="AO28" s="245">
        <v>514.91370829382197</v>
      </c>
      <c r="AP28" s="245">
        <v>3229.9940762788729</v>
      </c>
      <c r="AQ28" s="136">
        <v>2383.077696471019</v>
      </c>
      <c r="AR28" s="136">
        <v>5331.0912028461098</v>
      </c>
      <c r="AS28" s="136">
        <v>8241.5206746747208</v>
      </c>
      <c r="AT28" s="136">
        <v>5134.8339735358213</v>
      </c>
      <c r="AU28" s="136">
        <f t="shared" si="9"/>
        <v>4728.8726483193914</v>
      </c>
      <c r="AV28" s="136">
        <f t="shared" si="10"/>
        <v>21090.523547527671</v>
      </c>
      <c r="AW28" s="136"/>
      <c r="AX28" s="136">
        <f>G28+H28+I28+J28</f>
        <v>4100.0681884627065</v>
      </c>
      <c r="AY28" s="136">
        <f>K28+L28+M28+N28</f>
        <v>9320.5613043812591</v>
      </c>
      <c r="AZ28" s="136">
        <f>O28+P28+Q28+R28</f>
        <v>10528.610705457702</v>
      </c>
      <c r="BA28" s="136">
        <f>S28+T28+U28+V28</f>
        <v>16952.850160814698</v>
      </c>
      <c r="BB28" s="136">
        <f>W28+X28+Y28+Z28</f>
        <v>18743.025088895247</v>
      </c>
      <c r="BC28" s="136">
        <f>AA28+AB28+AC28+AD28</f>
        <v>20258.177667694392</v>
      </c>
      <c r="BD28" s="136">
        <f>AE28+AF28+AG28+AH28</f>
        <v>21790.589088967572</v>
      </c>
      <c r="BE28" s="136">
        <f>AI28+AJ28+AK28+AL28</f>
        <v>3465.1554237932005</v>
      </c>
      <c r="BF28" s="136">
        <f>AM28+AN28+AO28+AP28</f>
        <v>4728.8726483193914</v>
      </c>
    </row>
    <row r="29" spans="1:716" ht="20.100000000000001" customHeight="1">
      <c r="A29" s="133">
        <v>22</v>
      </c>
      <c r="B29" s="413" t="str">
        <f>IF('1'!$A$1=1,D29,F29)</f>
        <v>Угорщина</v>
      </c>
      <c r="C29" s="396"/>
      <c r="D29" s="389" t="s">
        <v>56</v>
      </c>
      <c r="E29" s="389"/>
      <c r="F29" s="389" t="s">
        <v>57</v>
      </c>
      <c r="G29" s="237">
        <v>1709.7209908930158</v>
      </c>
      <c r="H29" s="136">
        <v>1997.4598213314589</v>
      </c>
      <c r="I29" s="136">
        <v>2156.903578136702</v>
      </c>
      <c r="J29" s="136">
        <v>2509.2319356023231</v>
      </c>
      <c r="K29" s="136">
        <v>3157.9100153251679</v>
      </c>
      <c r="L29" s="136">
        <v>3218.5428704396741</v>
      </c>
      <c r="M29" s="136">
        <v>2232.7443085199411</v>
      </c>
      <c r="N29" s="136">
        <v>2644.9535474275131</v>
      </c>
      <c r="O29" s="136">
        <v>3865.6085594678098</v>
      </c>
      <c r="P29" s="136">
        <v>2743.9189320135602</v>
      </c>
      <c r="Q29" s="136">
        <v>3211.3500533151619</v>
      </c>
      <c r="R29" s="136">
        <v>4835.5281418009999</v>
      </c>
      <c r="S29" s="136">
        <v>5421.9636197909895</v>
      </c>
      <c r="T29" s="136">
        <v>4291.4269703805403</v>
      </c>
      <c r="U29" s="136">
        <v>4790.6204929468904</v>
      </c>
      <c r="V29" s="238">
        <v>5344.8124459635901</v>
      </c>
      <c r="W29" s="136">
        <v>5278.1426822491203</v>
      </c>
      <c r="X29" s="136">
        <v>5215.8669007990702</v>
      </c>
      <c r="Y29" s="136">
        <v>3895.7552044229697</v>
      </c>
      <c r="Z29" s="136">
        <v>5045.75185015432</v>
      </c>
      <c r="AA29" s="136">
        <v>3815.4151327974396</v>
      </c>
      <c r="AB29" s="136">
        <v>3038.5411042033384</v>
      </c>
      <c r="AC29" s="136">
        <v>2489.7093443309082</v>
      </c>
      <c r="AD29" s="136">
        <v>3838.2741084445497</v>
      </c>
      <c r="AE29" s="136">
        <v>2938.172664742619</v>
      </c>
      <c r="AF29" s="136">
        <v>4427.22213353814</v>
      </c>
      <c r="AG29" s="136">
        <v>4565.3106708714804</v>
      </c>
      <c r="AH29" s="136">
        <v>4605.8379314662798</v>
      </c>
      <c r="AI29" s="136">
        <v>7103.9360663811403</v>
      </c>
      <c r="AJ29" s="136">
        <v>10206.58201504838</v>
      </c>
      <c r="AK29" s="136">
        <v>11856.247280398518</v>
      </c>
      <c r="AL29" s="136">
        <v>15349.496052974588</v>
      </c>
      <c r="AM29" s="136">
        <v>12079.01126464673</v>
      </c>
      <c r="AN29" s="136">
        <v>5600.9575419237099</v>
      </c>
      <c r="AO29" s="136">
        <v>3944.4976187357097</v>
      </c>
      <c r="AP29" s="136">
        <v>4845.9738889188102</v>
      </c>
      <c r="AQ29" s="136">
        <v>4419.6277091766497</v>
      </c>
      <c r="AR29" s="136">
        <v>5259.8145826173204</v>
      </c>
      <c r="AS29" s="136">
        <v>4166.64123065895</v>
      </c>
      <c r="AT29" s="136">
        <v>5092.5609558509404</v>
      </c>
      <c r="AU29" s="136">
        <f t="shared" si="9"/>
        <v>26470.440314224958</v>
      </c>
      <c r="AV29" s="136">
        <f t="shared" si="10"/>
        <v>18938.644478303861</v>
      </c>
      <c r="AW29" s="136"/>
      <c r="AX29" s="136">
        <f>G29+H29+I29+J29</f>
        <v>8373.3163259635003</v>
      </c>
      <c r="AY29" s="136">
        <f>K29+L29+M29+N29</f>
        <v>11254.150741712296</v>
      </c>
      <c r="AZ29" s="136">
        <f>O29+P29+Q29+R29</f>
        <v>14656.405686597531</v>
      </c>
      <c r="BA29" s="136">
        <f>S29+T29+U29+V29</f>
        <v>19848.823529082012</v>
      </c>
      <c r="BB29" s="136">
        <f>W29+X29+Y29+Z29</f>
        <v>19435.516637625482</v>
      </c>
      <c r="BC29" s="136">
        <f>AA29+AB29+AC29+AD29</f>
        <v>13181.939689776236</v>
      </c>
      <c r="BD29" s="136">
        <f>AE29+AF29+AG29+AH29</f>
        <v>16536.543400618517</v>
      </c>
      <c r="BE29" s="136">
        <f>AI29+AJ29+AK29+AL29</f>
        <v>44516.261414802626</v>
      </c>
      <c r="BF29" s="136">
        <f>AM29+AN29+AO29+AP29</f>
        <v>26470.440314224958</v>
      </c>
      <c r="BG29" s="229"/>
      <c r="BH29" s="229"/>
      <c r="BI29" s="229"/>
      <c r="BJ29" s="229"/>
      <c r="BK29" s="229"/>
      <c r="BL29" s="229"/>
      <c r="BM29" s="229"/>
      <c r="BN29" s="229"/>
      <c r="BO29" s="229"/>
      <c r="BP29" s="229"/>
      <c r="BQ29" s="229"/>
      <c r="BR29" s="229"/>
      <c r="BS29" s="229"/>
      <c r="BT29" s="229"/>
      <c r="BU29" s="229"/>
      <c r="BV29" s="229"/>
      <c r="BW29" s="229"/>
      <c r="BX29" s="229"/>
      <c r="BY29" s="229"/>
      <c r="BZ29" s="229"/>
      <c r="CA29" s="229"/>
      <c r="CB29" s="229"/>
      <c r="CC29" s="229"/>
      <c r="CD29" s="229"/>
      <c r="CE29" s="229"/>
      <c r="CF29" s="229"/>
      <c r="CG29" s="229"/>
      <c r="CH29" s="229"/>
      <c r="CI29" s="229"/>
      <c r="CJ29" s="229"/>
      <c r="CK29" s="229"/>
      <c r="CL29" s="229"/>
      <c r="CM29" s="229"/>
      <c r="CN29" s="229"/>
      <c r="CO29" s="229"/>
      <c r="CP29" s="229"/>
      <c r="CQ29" s="229"/>
      <c r="CR29" s="229"/>
      <c r="CS29" s="229"/>
      <c r="CT29" s="229"/>
      <c r="CU29" s="229"/>
      <c r="CV29" s="229"/>
      <c r="CW29" s="229"/>
      <c r="CX29" s="229"/>
      <c r="CY29" s="229"/>
      <c r="CZ29" s="229"/>
      <c r="DA29" s="230"/>
      <c r="DB29" s="230"/>
      <c r="DC29" s="230"/>
      <c r="DD29" s="230"/>
      <c r="DE29" s="230"/>
      <c r="DF29" s="230"/>
      <c r="DG29" s="230"/>
      <c r="DH29" s="230"/>
      <c r="DI29" s="230"/>
      <c r="DJ29" s="230"/>
      <c r="DK29" s="230"/>
      <c r="DL29" s="230"/>
      <c r="DM29" s="230"/>
      <c r="DN29" s="230"/>
      <c r="DO29" s="230"/>
      <c r="DP29" s="230"/>
      <c r="DQ29" s="230"/>
      <c r="DR29" s="230"/>
      <c r="DS29" s="230"/>
      <c r="DT29" s="230"/>
      <c r="DU29" s="230"/>
      <c r="DV29" s="230"/>
      <c r="DW29" s="230"/>
      <c r="DX29" s="230"/>
      <c r="DY29" s="230"/>
      <c r="DZ29" s="230"/>
      <c r="EA29" s="230"/>
      <c r="EB29" s="230"/>
      <c r="EC29" s="230"/>
      <c r="ED29" s="230"/>
      <c r="EE29" s="230"/>
      <c r="EF29" s="230"/>
      <c r="EG29" s="230"/>
      <c r="EH29" s="230"/>
      <c r="EI29" s="230"/>
      <c r="EJ29" s="230"/>
      <c r="EK29" s="231"/>
      <c r="EL29" s="231"/>
      <c r="EM29" s="231"/>
      <c r="EN29" s="231"/>
      <c r="EO29" s="231"/>
      <c r="EP29" s="231"/>
      <c r="EQ29" s="231"/>
      <c r="ER29" s="231"/>
      <c r="ES29" s="231"/>
      <c r="ET29" s="231"/>
      <c r="EU29" s="231"/>
      <c r="EV29" s="231"/>
      <c r="EW29" s="231"/>
      <c r="EX29" s="231"/>
      <c r="EY29" s="231"/>
      <c r="EZ29" s="231"/>
      <c r="FA29" s="231"/>
      <c r="FB29" s="231"/>
      <c r="FC29" s="231"/>
      <c r="FD29" s="231"/>
      <c r="FE29" s="231"/>
      <c r="FF29" s="231"/>
      <c r="FG29" s="231"/>
      <c r="FH29" s="231"/>
      <c r="FI29" s="231"/>
      <c r="FJ29" s="231"/>
      <c r="FK29" s="231"/>
      <c r="FL29" s="231"/>
      <c r="FM29" s="231"/>
      <c r="FN29" s="231"/>
      <c r="FO29" s="231"/>
      <c r="FP29" s="231"/>
      <c r="FQ29" s="231"/>
      <c r="FR29" s="231"/>
      <c r="FS29" s="231"/>
      <c r="FT29" s="231"/>
      <c r="FU29" s="231"/>
      <c r="FV29" s="231"/>
      <c r="FW29" s="231"/>
      <c r="FX29" s="231"/>
      <c r="FY29" s="231"/>
      <c r="FZ29" s="231"/>
      <c r="GA29" s="231"/>
      <c r="GB29" s="231"/>
      <c r="GC29" s="231"/>
      <c r="GD29" s="231"/>
      <c r="GE29" s="231"/>
      <c r="GF29" s="231"/>
      <c r="GG29" s="231"/>
      <c r="GH29" s="231"/>
      <c r="GI29" s="231"/>
      <c r="GJ29" s="231"/>
      <c r="GK29" s="231"/>
      <c r="GL29" s="231"/>
      <c r="GM29" s="231"/>
      <c r="GN29" s="231"/>
      <c r="GO29" s="231"/>
      <c r="GP29" s="231"/>
      <c r="GQ29" s="231"/>
      <c r="GR29" s="231"/>
      <c r="GS29" s="231"/>
      <c r="GT29" s="231"/>
      <c r="GU29" s="234"/>
      <c r="GV29" s="234"/>
      <c r="GW29" s="234"/>
      <c r="GX29" s="234"/>
      <c r="GY29" s="234"/>
      <c r="GZ29" s="234"/>
      <c r="HA29" s="234"/>
      <c r="HB29" s="234"/>
      <c r="HC29" s="234"/>
      <c r="HD29" s="234"/>
      <c r="HE29" s="234"/>
      <c r="HF29" s="234"/>
      <c r="HG29" s="234"/>
      <c r="HH29" s="234"/>
      <c r="HI29" s="234"/>
      <c r="HJ29" s="234"/>
      <c r="HK29" s="234"/>
      <c r="HL29" s="234"/>
      <c r="HM29" s="234"/>
      <c r="HN29" s="234"/>
      <c r="HO29" s="234"/>
      <c r="HP29" s="233"/>
      <c r="HQ29" s="233"/>
      <c r="HR29" s="233"/>
      <c r="HS29" s="233"/>
      <c r="HT29" s="234"/>
      <c r="HU29" s="234"/>
      <c r="HV29" s="234"/>
      <c r="HW29" s="234"/>
      <c r="HX29" s="234"/>
      <c r="HY29" s="234"/>
      <c r="HZ29" s="234"/>
      <c r="IA29" s="234"/>
      <c r="IB29" s="231"/>
      <c r="IC29" s="231"/>
      <c r="ID29" s="231"/>
      <c r="IE29" s="231"/>
      <c r="IF29" s="231"/>
      <c r="IG29" s="231"/>
      <c r="IH29" s="231"/>
      <c r="II29" s="231"/>
      <c r="IJ29" s="231"/>
      <c r="IK29" s="231"/>
      <c r="IL29" s="231"/>
      <c r="IM29" s="231"/>
      <c r="IN29" s="231"/>
      <c r="IO29" s="233"/>
      <c r="IP29" s="233"/>
      <c r="IQ29" s="234"/>
      <c r="IR29" s="234"/>
      <c r="IS29" s="234"/>
      <c r="IT29" s="234"/>
      <c r="IU29" s="234"/>
      <c r="IV29" s="234"/>
      <c r="IW29" s="234"/>
      <c r="IX29" s="231"/>
      <c r="IY29" s="233"/>
      <c r="IZ29" s="233"/>
      <c r="JA29" s="233"/>
      <c r="JB29" s="233"/>
      <c r="JC29" s="233"/>
      <c r="JD29" s="231"/>
      <c r="JE29" s="231"/>
      <c r="JF29" s="231"/>
      <c r="JG29" s="231"/>
      <c r="JH29" s="231"/>
      <c r="JI29" s="231"/>
      <c r="JJ29" s="231"/>
      <c r="JK29" s="231"/>
      <c r="JL29" s="231"/>
      <c r="JM29" s="231"/>
      <c r="JN29" s="231"/>
      <c r="JO29" s="231"/>
      <c r="JP29" s="231"/>
      <c r="JQ29" s="231"/>
      <c r="JR29" s="231"/>
      <c r="JS29" s="231"/>
      <c r="JT29" s="231"/>
      <c r="JU29" s="231"/>
      <c r="JV29" s="231"/>
      <c r="JW29" s="231"/>
      <c r="JX29" s="231"/>
      <c r="JY29" s="231"/>
      <c r="JZ29" s="231"/>
      <c r="KA29" s="231"/>
      <c r="KB29" s="231"/>
      <c r="KC29" s="231"/>
      <c r="KD29" s="231"/>
      <c r="KE29" s="231"/>
      <c r="KF29" s="231"/>
      <c r="KG29" s="231"/>
      <c r="KH29" s="231"/>
      <c r="KI29" s="231"/>
      <c r="KJ29" s="231"/>
      <c r="KK29" s="231"/>
      <c r="KL29" s="231"/>
      <c r="KM29" s="231"/>
      <c r="KN29" s="231"/>
      <c r="KO29" s="231"/>
      <c r="KP29" s="231"/>
      <c r="KQ29" s="231"/>
      <c r="KR29" s="231"/>
      <c r="KS29" s="231"/>
      <c r="KT29" s="231"/>
      <c r="KU29" s="231"/>
      <c r="KV29" s="231"/>
      <c r="KW29" s="231"/>
      <c r="KX29" s="231"/>
      <c r="KY29" s="231"/>
      <c r="KZ29" s="231"/>
      <c r="LA29" s="231"/>
      <c r="LB29" s="231"/>
      <c r="LC29" s="231"/>
      <c r="LD29" s="231"/>
      <c r="LE29" s="231"/>
      <c r="LF29" s="231"/>
      <c r="LG29" s="231"/>
      <c r="LH29" s="231"/>
      <c r="LI29" s="231"/>
      <c r="LJ29" s="231"/>
      <c r="LK29" s="231"/>
      <c r="LL29" s="231"/>
      <c r="LM29" s="231"/>
      <c r="LN29" s="231"/>
      <c r="LO29" s="231"/>
      <c r="LP29" s="231"/>
      <c r="LQ29" s="231"/>
      <c r="LR29" s="231"/>
      <c r="LS29" s="231"/>
      <c r="LT29" s="231"/>
      <c r="LU29" s="231"/>
      <c r="LV29" s="231"/>
      <c r="LW29" s="231"/>
      <c r="LX29" s="231"/>
      <c r="LY29" s="231"/>
      <c r="LZ29" s="231"/>
      <c r="MA29" s="231"/>
      <c r="MB29" s="231"/>
      <c r="MC29" s="231"/>
      <c r="MD29" s="231"/>
      <c r="ME29" s="231"/>
      <c r="MF29" s="231"/>
      <c r="MG29" s="231"/>
      <c r="MH29" s="231"/>
      <c r="MI29" s="231"/>
      <c r="MJ29" s="231"/>
      <c r="MK29" s="231"/>
      <c r="ML29" s="231"/>
      <c r="MM29" s="231"/>
      <c r="MN29" s="231"/>
      <c r="MO29" s="231"/>
      <c r="MP29" s="231"/>
      <c r="MQ29" s="231"/>
      <c r="MR29" s="231"/>
      <c r="MS29" s="231"/>
      <c r="MT29" s="231"/>
      <c r="MU29" s="231"/>
      <c r="MV29" s="231"/>
      <c r="MW29" s="231"/>
      <c r="MX29" s="231"/>
      <c r="MY29" s="231"/>
      <c r="MZ29" s="231"/>
      <c r="NA29" s="231"/>
      <c r="NB29" s="231"/>
      <c r="NC29" s="231"/>
      <c r="ND29" s="231"/>
      <c r="NE29" s="231"/>
      <c r="NF29" s="231"/>
      <c r="NG29" s="231"/>
      <c r="NH29" s="231"/>
      <c r="NI29" s="231"/>
      <c r="NJ29" s="231"/>
      <c r="NK29" s="231"/>
      <c r="NL29" s="231"/>
      <c r="NM29" s="231"/>
      <c r="NN29" s="231"/>
      <c r="NO29" s="231"/>
      <c r="NP29" s="231"/>
      <c r="NQ29" s="231"/>
      <c r="NR29" s="231"/>
      <c r="NS29" s="231"/>
      <c r="NT29" s="231"/>
      <c r="NU29" s="231"/>
      <c r="NV29" s="231"/>
      <c r="NW29" s="231"/>
      <c r="NX29" s="231"/>
      <c r="NY29" s="231"/>
      <c r="NZ29" s="231"/>
      <c r="OA29" s="231"/>
      <c r="OB29" s="231"/>
      <c r="OC29" s="231"/>
      <c r="OD29" s="231"/>
      <c r="OE29" s="231"/>
      <c r="OF29" s="231"/>
      <c r="OG29" s="231"/>
      <c r="OH29" s="231"/>
      <c r="OI29" s="231"/>
      <c r="OJ29" s="231"/>
      <c r="OK29" s="231"/>
      <c r="OL29" s="231"/>
      <c r="OM29" s="231"/>
      <c r="ON29" s="231"/>
      <c r="OO29" s="231"/>
      <c r="OP29" s="231"/>
      <c r="OQ29" s="231"/>
      <c r="OR29" s="231"/>
      <c r="OS29" s="231"/>
      <c r="OT29" s="231"/>
      <c r="OU29" s="231"/>
      <c r="OV29" s="231"/>
      <c r="OW29" s="231"/>
      <c r="OX29" s="231"/>
      <c r="OY29" s="231"/>
      <c r="OZ29" s="231"/>
      <c r="PA29" s="231"/>
      <c r="PB29" s="231"/>
      <c r="PC29" s="231"/>
      <c r="PD29" s="231"/>
      <c r="PE29" s="231"/>
      <c r="PF29" s="231"/>
      <c r="PG29" s="231"/>
      <c r="PH29" s="231"/>
      <c r="PI29" s="231"/>
      <c r="PJ29" s="231"/>
      <c r="PK29" s="231"/>
      <c r="PL29" s="231"/>
      <c r="PM29" s="231"/>
      <c r="PN29" s="231"/>
      <c r="PO29" s="231"/>
      <c r="PP29" s="231"/>
      <c r="PQ29" s="231"/>
      <c r="PR29" s="231"/>
      <c r="PS29" s="231"/>
      <c r="PT29" s="231"/>
      <c r="PU29" s="231"/>
      <c r="PV29" s="231"/>
      <c r="PW29" s="231"/>
      <c r="PX29" s="231"/>
      <c r="PY29" s="231"/>
      <c r="PZ29" s="231"/>
      <c r="QA29" s="231"/>
      <c r="QB29" s="231"/>
      <c r="QC29" s="231"/>
      <c r="QD29" s="231"/>
      <c r="QE29" s="231"/>
      <c r="QF29" s="231"/>
      <c r="QG29" s="231"/>
      <c r="QH29" s="231"/>
      <c r="QI29" s="231"/>
      <c r="QJ29" s="231"/>
      <c r="QK29" s="233"/>
      <c r="QL29" s="233"/>
      <c r="QM29" s="233"/>
      <c r="QN29" s="233"/>
      <c r="QO29" s="233"/>
      <c r="QP29" s="233"/>
      <c r="QQ29" s="233"/>
      <c r="QR29" s="233"/>
      <c r="QS29" s="233"/>
      <c r="QT29" s="231"/>
      <c r="QU29" s="231"/>
      <c r="QV29" s="231"/>
      <c r="QW29" s="231"/>
      <c r="QX29" s="231"/>
      <c r="QY29" s="231"/>
      <c r="QZ29" s="231"/>
      <c r="RA29" s="231"/>
      <c r="RB29" s="231"/>
      <c r="RC29" s="231"/>
      <c r="RD29" s="231"/>
      <c r="RE29" s="231"/>
      <c r="RF29" s="231"/>
      <c r="RG29" s="231"/>
      <c r="RH29" s="231"/>
      <c r="RI29" s="231"/>
      <c r="RJ29" s="231"/>
      <c r="RK29" s="231"/>
      <c r="RL29" s="231"/>
      <c r="RM29" s="231"/>
      <c r="RN29" s="231"/>
      <c r="RO29" s="231"/>
      <c r="RP29" s="231"/>
      <c r="RQ29" s="231"/>
      <c r="RR29" s="231"/>
      <c r="RS29" s="231"/>
      <c r="RT29" s="231"/>
      <c r="RU29" s="231"/>
      <c r="RV29" s="231"/>
      <c r="RW29" s="231"/>
      <c r="RX29" s="231"/>
      <c r="RY29" s="231"/>
      <c r="RZ29" s="231"/>
      <c r="SA29" s="231"/>
      <c r="SB29" s="231"/>
      <c r="SC29" s="231"/>
      <c r="SD29" s="231"/>
      <c r="SE29" s="231"/>
      <c r="SF29" s="231"/>
      <c r="SG29" s="231"/>
      <c r="SH29" s="231"/>
      <c r="SI29" s="231"/>
      <c r="SJ29" s="231"/>
      <c r="SK29" s="231"/>
      <c r="SL29" s="231"/>
      <c r="SM29" s="231"/>
      <c r="SN29" s="231"/>
      <c r="SO29" s="231"/>
      <c r="SP29" s="231"/>
      <c r="SQ29" s="231"/>
      <c r="SR29" s="231"/>
      <c r="SS29" s="231"/>
      <c r="ST29" s="231"/>
      <c r="SU29" s="231"/>
      <c r="SV29" s="231"/>
      <c r="SW29" s="233"/>
      <c r="SX29" s="233"/>
      <c r="SY29" s="233"/>
      <c r="SZ29" s="233"/>
      <c r="TA29" s="233"/>
      <c r="TB29" s="233"/>
      <c r="TC29" s="233"/>
      <c r="TD29" s="231"/>
      <c r="TE29" s="231"/>
      <c r="TF29" s="231"/>
      <c r="TG29" s="231"/>
      <c r="TH29" s="231"/>
      <c r="TI29" s="231"/>
      <c r="TJ29" s="231"/>
      <c r="TK29" s="231"/>
      <c r="TL29" s="231"/>
      <c r="TM29" s="231"/>
      <c r="TN29" s="231"/>
      <c r="TO29" s="231"/>
      <c r="TP29" s="231"/>
      <c r="TQ29" s="231"/>
      <c r="TR29" s="231"/>
      <c r="TS29" s="231"/>
      <c r="TT29" s="231"/>
      <c r="TU29" s="231"/>
      <c r="TV29" s="231"/>
      <c r="TW29" s="231"/>
      <c r="TX29" s="231"/>
      <c r="TY29" s="231"/>
      <c r="TZ29" s="231"/>
      <c r="UA29" s="231"/>
      <c r="UB29" s="231"/>
      <c r="UC29" s="231"/>
      <c r="UD29" s="231"/>
      <c r="UE29" s="231"/>
      <c r="UF29" s="231"/>
      <c r="UG29" s="231"/>
      <c r="UH29" s="231"/>
      <c r="UI29" s="231"/>
      <c r="UJ29" s="231"/>
      <c r="UK29" s="231"/>
      <c r="UL29" s="231"/>
      <c r="UM29" s="231"/>
      <c r="UN29" s="231"/>
      <c r="UO29" s="231"/>
      <c r="UP29" s="231"/>
      <c r="UQ29" s="231"/>
      <c r="UR29" s="231"/>
      <c r="US29" s="231"/>
      <c r="UT29" s="231"/>
      <c r="UU29" s="231"/>
      <c r="UV29" s="231"/>
      <c r="UW29" s="231"/>
      <c r="UX29" s="231"/>
      <c r="UY29" s="231"/>
      <c r="UZ29" s="231"/>
      <c r="VA29" s="231"/>
      <c r="VB29" s="231"/>
      <c r="VC29" s="231"/>
      <c r="VD29" s="231"/>
      <c r="VE29" s="231"/>
      <c r="VF29" s="231"/>
      <c r="VG29" s="231"/>
      <c r="VH29" s="231"/>
      <c r="VI29" s="231"/>
      <c r="VJ29" s="231"/>
      <c r="VK29" s="231"/>
      <c r="VL29" s="231"/>
      <c r="VM29" s="231"/>
      <c r="VN29" s="231"/>
      <c r="VO29" s="231"/>
      <c r="VP29" s="231"/>
      <c r="VQ29" s="231"/>
      <c r="VR29" s="231"/>
      <c r="VS29" s="231"/>
      <c r="VT29" s="231"/>
      <c r="VU29" s="231"/>
      <c r="VV29" s="231"/>
      <c r="VW29" s="231"/>
      <c r="VX29" s="231"/>
      <c r="VY29" s="235"/>
      <c r="VZ29" s="235"/>
      <c r="WA29" s="235"/>
      <c r="WB29" s="235"/>
      <c r="WC29" s="235"/>
      <c r="WD29" s="234"/>
      <c r="WE29" s="234"/>
      <c r="WF29" s="234"/>
      <c r="WG29" s="234"/>
    </row>
    <row r="30" spans="1:716" ht="20.100000000000001" customHeight="1">
      <c r="A30" s="133">
        <v>23</v>
      </c>
      <c r="B30" s="413" t="str">
        <f>IF('1'!$A$1=1,D30,F30)</f>
        <v>Ізраїль</v>
      </c>
      <c r="C30" s="242"/>
      <c r="D30" s="379" t="s">
        <v>184</v>
      </c>
      <c r="E30" s="379"/>
      <c r="F30" s="379" t="s">
        <v>78</v>
      </c>
      <c r="G30" s="237">
        <v>3315.5943384595212</v>
      </c>
      <c r="H30" s="136">
        <v>2559.0853064779449</v>
      </c>
      <c r="I30" s="136">
        <v>3383.3319961508641</v>
      </c>
      <c r="J30" s="136">
        <v>3614.2838196173489</v>
      </c>
      <c r="K30" s="136">
        <v>2503.990533321195</v>
      </c>
      <c r="L30" s="136">
        <v>3439.7441363797798</v>
      </c>
      <c r="M30" s="136">
        <v>2974.4141116858859</v>
      </c>
      <c r="N30" s="136">
        <v>3392.03790310678</v>
      </c>
      <c r="O30" s="136">
        <v>5492.1538670342998</v>
      </c>
      <c r="P30" s="136">
        <v>2839.1304482169098</v>
      </c>
      <c r="Q30" s="136">
        <v>3107.3310069823419</v>
      </c>
      <c r="R30" s="136">
        <v>4616.4195063433099</v>
      </c>
      <c r="S30" s="136">
        <v>4866.2489059705104</v>
      </c>
      <c r="T30" s="136">
        <v>4224.7658353663801</v>
      </c>
      <c r="U30" s="136">
        <v>3125.4498209871763</v>
      </c>
      <c r="V30" s="238">
        <v>3416.0736962492997</v>
      </c>
      <c r="W30" s="136">
        <v>5261.0664945603403</v>
      </c>
      <c r="X30" s="136">
        <v>4043.6766808937505</v>
      </c>
      <c r="Y30" s="136">
        <v>3235.4113186700324</v>
      </c>
      <c r="Z30" s="136">
        <v>3550.828855705081</v>
      </c>
      <c r="AA30" s="136">
        <v>4380.0363346338509</v>
      </c>
      <c r="AB30" s="136">
        <v>3332.4279057332192</v>
      </c>
      <c r="AC30" s="136">
        <v>3129.4291854516409</v>
      </c>
      <c r="AD30" s="136">
        <v>4010.915716355129</v>
      </c>
      <c r="AE30" s="136">
        <v>3814.853571078298</v>
      </c>
      <c r="AF30" s="136">
        <v>3338.3462444983679</v>
      </c>
      <c r="AG30" s="136">
        <v>5022.5600047061898</v>
      </c>
      <c r="AH30" s="136">
        <v>7443.4446380181798</v>
      </c>
      <c r="AI30" s="136">
        <v>3888.8686657085491</v>
      </c>
      <c r="AJ30" s="136">
        <v>713.39631853738706</v>
      </c>
      <c r="AK30" s="136">
        <v>2412.3644870709368</v>
      </c>
      <c r="AL30" s="136">
        <v>3613.0309918991943</v>
      </c>
      <c r="AM30" s="136">
        <v>3575.5023900865058</v>
      </c>
      <c r="AN30" s="136">
        <v>2891.9097336356363</v>
      </c>
      <c r="AO30" s="136">
        <v>2211.7300692364602</v>
      </c>
      <c r="AP30" s="136">
        <v>2493.4648431733458</v>
      </c>
      <c r="AQ30" s="136">
        <v>4574.1797322198299</v>
      </c>
      <c r="AR30" s="136">
        <v>3887.7962239361905</v>
      </c>
      <c r="AS30" s="136">
        <v>4654.259233548868</v>
      </c>
      <c r="AT30" s="136">
        <v>5212.1426027892685</v>
      </c>
      <c r="AU30" s="136">
        <f t="shared" si="9"/>
        <v>11172.607036131949</v>
      </c>
      <c r="AV30" s="136">
        <f t="shared" si="10"/>
        <v>18328.377792494157</v>
      </c>
      <c r="AW30" s="136"/>
      <c r="AX30" s="136">
        <f t="shared" si="29"/>
        <v>12872.29546070568</v>
      </c>
      <c r="AY30" s="136">
        <f t="shared" si="30"/>
        <v>12310.186684493641</v>
      </c>
      <c r="AZ30" s="136">
        <f t="shared" si="31"/>
        <v>16055.034828576863</v>
      </c>
      <c r="BA30" s="136">
        <f t="shared" si="32"/>
        <v>15632.538258573366</v>
      </c>
      <c r="BB30" s="136">
        <f t="shared" si="33"/>
        <v>16090.983349829203</v>
      </c>
      <c r="BC30" s="136">
        <f t="shared" si="34"/>
        <v>14852.809142173839</v>
      </c>
      <c r="BD30" s="136">
        <f t="shared" si="35"/>
        <v>19619.204458301036</v>
      </c>
      <c r="BE30" s="136">
        <f t="shared" si="36"/>
        <v>10627.660463216067</v>
      </c>
      <c r="BF30" s="136">
        <f t="shared" si="20"/>
        <v>11172.607036131949</v>
      </c>
      <c r="BG30" s="229"/>
      <c r="BH30" s="229"/>
      <c r="BI30" s="229"/>
      <c r="BJ30" s="229"/>
      <c r="BK30" s="229"/>
      <c r="BL30" s="229"/>
      <c r="BM30" s="229"/>
      <c r="BN30" s="229"/>
      <c r="BO30" s="229"/>
      <c r="BP30" s="229"/>
      <c r="BQ30" s="229"/>
      <c r="BR30" s="229"/>
      <c r="BS30" s="229"/>
      <c r="BT30" s="229"/>
      <c r="BU30" s="229"/>
      <c r="BV30" s="229"/>
      <c r="BW30" s="229"/>
      <c r="BX30" s="229"/>
      <c r="BY30" s="229"/>
      <c r="BZ30" s="229"/>
      <c r="CA30" s="229"/>
      <c r="CB30" s="229"/>
      <c r="CC30" s="229"/>
      <c r="CD30" s="229"/>
      <c r="CE30" s="229"/>
      <c r="CF30" s="229"/>
      <c r="CG30" s="229"/>
      <c r="CH30" s="229"/>
      <c r="CI30" s="229"/>
      <c r="CJ30" s="229"/>
      <c r="CK30" s="229"/>
      <c r="CL30" s="229"/>
      <c r="CM30" s="229"/>
      <c r="CN30" s="229"/>
      <c r="CO30" s="229"/>
      <c r="CP30" s="229"/>
      <c r="CQ30" s="229"/>
      <c r="CR30" s="229"/>
      <c r="CS30" s="229"/>
      <c r="CT30" s="229"/>
      <c r="CU30" s="229"/>
      <c r="CV30" s="229"/>
      <c r="CW30" s="229"/>
      <c r="CX30" s="229"/>
      <c r="CY30" s="229"/>
      <c r="CZ30" s="229"/>
      <c r="DA30" s="230"/>
      <c r="DB30" s="230"/>
      <c r="DC30" s="230"/>
      <c r="DD30" s="230"/>
      <c r="DE30" s="230"/>
      <c r="DF30" s="230"/>
      <c r="DG30" s="230"/>
      <c r="DH30" s="230"/>
      <c r="DI30" s="230"/>
      <c r="DJ30" s="230"/>
      <c r="DK30" s="230"/>
      <c r="DL30" s="230"/>
      <c r="DM30" s="230"/>
      <c r="DN30" s="230"/>
      <c r="DO30" s="230"/>
      <c r="DP30" s="230"/>
      <c r="DQ30" s="230"/>
      <c r="DR30" s="230"/>
      <c r="DS30" s="230"/>
      <c r="DT30" s="230"/>
      <c r="DU30" s="230"/>
      <c r="DV30" s="230"/>
      <c r="DW30" s="230"/>
      <c r="DX30" s="230"/>
      <c r="DY30" s="230"/>
      <c r="DZ30" s="230"/>
      <c r="EA30" s="230"/>
      <c r="EB30" s="230"/>
      <c r="EC30" s="230"/>
      <c r="ED30" s="230"/>
      <c r="EE30" s="230"/>
      <c r="EF30" s="230"/>
      <c r="EG30" s="230"/>
      <c r="EH30" s="230"/>
      <c r="EI30" s="230"/>
      <c r="EJ30" s="230"/>
      <c r="EK30" s="231"/>
      <c r="EL30" s="231"/>
      <c r="EM30" s="231"/>
      <c r="EN30" s="231"/>
      <c r="EO30" s="231"/>
      <c r="EP30" s="231"/>
      <c r="EQ30" s="231"/>
      <c r="ER30" s="231"/>
      <c r="ES30" s="231"/>
      <c r="ET30" s="231"/>
      <c r="EU30" s="231"/>
      <c r="EV30" s="231"/>
      <c r="EW30" s="231"/>
      <c r="EX30" s="231"/>
      <c r="EY30" s="231"/>
      <c r="EZ30" s="231"/>
      <c r="FA30" s="231"/>
      <c r="FB30" s="231"/>
      <c r="FC30" s="231"/>
      <c r="FD30" s="231"/>
      <c r="FE30" s="231"/>
      <c r="FF30" s="231"/>
      <c r="FG30" s="231"/>
      <c r="FH30" s="231"/>
      <c r="FI30" s="231"/>
      <c r="FJ30" s="231"/>
      <c r="FK30" s="231"/>
      <c r="FL30" s="231"/>
      <c r="FM30" s="231"/>
      <c r="FN30" s="231"/>
      <c r="FO30" s="231"/>
      <c r="FP30" s="231"/>
      <c r="FQ30" s="231"/>
      <c r="FR30" s="231"/>
      <c r="FS30" s="231"/>
      <c r="FT30" s="231"/>
      <c r="FU30" s="231"/>
      <c r="FV30" s="231"/>
      <c r="FW30" s="231"/>
      <c r="FX30" s="231"/>
      <c r="FY30" s="231"/>
      <c r="FZ30" s="231"/>
      <c r="GA30" s="231"/>
      <c r="GB30" s="231"/>
      <c r="GC30" s="231"/>
      <c r="GD30" s="231"/>
      <c r="GE30" s="231"/>
      <c r="GF30" s="231"/>
      <c r="GG30" s="231"/>
      <c r="GH30" s="231"/>
      <c r="GI30" s="231"/>
      <c r="GJ30" s="231"/>
      <c r="GK30" s="231"/>
      <c r="GL30" s="231"/>
      <c r="GM30" s="231"/>
      <c r="GN30" s="231"/>
      <c r="GO30" s="231"/>
      <c r="GP30" s="231"/>
      <c r="GQ30" s="231"/>
      <c r="GR30" s="231"/>
      <c r="GS30" s="231"/>
      <c r="GT30" s="231"/>
      <c r="GU30" s="234"/>
      <c r="GV30" s="234"/>
      <c r="GW30" s="234"/>
      <c r="GX30" s="234"/>
      <c r="GY30" s="234"/>
      <c r="GZ30" s="234"/>
      <c r="HA30" s="234"/>
      <c r="HB30" s="234"/>
      <c r="HC30" s="234"/>
      <c r="HD30" s="234"/>
      <c r="HE30" s="234"/>
      <c r="HF30" s="234"/>
      <c r="HG30" s="234"/>
      <c r="HH30" s="234"/>
      <c r="HI30" s="234"/>
      <c r="HJ30" s="234"/>
      <c r="HK30" s="234"/>
      <c r="HL30" s="234"/>
      <c r="HM30" s="234"/>
      <c r="HN30" s="234"/>
      <c r="HO30" s="234"/>
      <c r="HP30" s="233"/>
      <c r="HQ30" s="233"/>
      <c r="HR30" s="233"/>
      <c r="HS30" s="233"/>
      <c r="HT30" s="234"/>
      <c r="HU30" s="234"/>
      <c r="HV30" s="234"/>
      <c r="HW30" s="234"/>
      <c r="HX30" s="234"/>
      <c r="HY30" s="234"/>
      <c r="HZ30" s="234"/>
      <c r="IA30" s="234"/>
      <c r="IB30" s="231"/>
      <c r="IC30" s="231"/>
      <c r="ID30" s="231"/>
      <c r="IE30" s="231"/>
      <c r="IF30" s="231"/>
      <c r="IG30" s="231"/>
      <c r="IH30" s="231"/>
      <c r="II30" s="231"/>
      <c r="IJ30" s="231"/>
      <c r="IK30" s="231"/>
      <c r="IL30" s="231"/>
      <c r="IM30" s="231"/>
      <c r="IN30" s="231"/>
      <c r="IO30" s="233"/>
      <c r="IP30" s="233"/>
      <c r="IQ30" s="234"/>
      <c r="IR30" s="234"/>
      <c r="IS30" s="234"/>
      <c r="IT30" s="234"/>
      <c r="IU30" s="234"/>
      <c r="IV30" s="234"/>
      <c r="IW30" s="234"/>
      <c r="IX30" s="231"/>
      <c r="IY30" s="233"/>
      <c r="IZ30" s="233"/>
      <c r="JA30" s="233"/>
      <c r="JB30" s="233"/>
      <c r="JC30" s="233"/>
      <c r="JD30" s="231"/>
      <c r="JE30" s="231"/>
      <c r="JF30" s="231"/>
      <c r="JG30" s="231"/>
      <c r="JH30" s="231"/>
      <c r="JI30" s="231"/>
      <c r="JJ30" s="231"/>
      <c r="JK30" s="231"/>
      <c r="JL30" s="231"/>
      <c r="JM30" s="231"/>
      <c r="JN30" s="231"/>
      <c r="JO30" s="231"/>
      <c r="JP30" s="231"/>
      <c r="JQ30" s="231"/>
      <c r="JR30" s="231"/>
      <c r="JS30" s="231"/>
      <c r="JT30" s="231"/>
      <c r="JU30" s="231"/>
      <c r="JV30" s="231"/>
      <c r="JW30" s="231"/>
      <c r="JX30" s="231"/>
      <c r="JY30" s="231"/>
      <c r="JZ30" s="231"/>
      <c r="KA30" s="231"/>
      <c r="KB30" s="231"/>
      <c r="KC30" s="231"/>
      <c r="KD30" s="231"/>
      <c r="KE30" s="231"/>
      <c r="KF30" s="231"/>
      <c r="KG30" s="231"/>
      <c r="KH30" s="231"/>
      <c r="KI30" s="231"/>
      <c r="KJ30" s="231"/>
      <c r="KK30" s="231"/>
      <c r="KL30" s="231"/>
      <c r="KM30" s="231"/>
      <c r="KN30" s="231"/>
      <c r="KO30" s="231"/>
      <c r="KP30" s="231"/>
      <c r="KQ30" s="231"/>
      <c r="KR30" s="231"/>
      <c r="KS30" s="231"/>
      <c r="KT30" s="231"/>
      <c r="KU30" s="231"/>
      <c r="KV30" s="231"/>
      <c r="KW30" s="231"/>
      <c r="KX30" s="231"/>
      <c r="KY30" s="231"/>
      <c r="KZ30" s="231"/>
      <c r="LA30" s="231"/>
      <c r="LB30" s="231"/>
      <c r="LC30" s="231"/>
      <c r="LD30" s="231"/>
      <c r="LE30" s="231"/>
      <c r="LF30" s="231"/>
      <c r="LG30" s="231"/>
      <c r="LH30" s="231"/>
      <c r="LI30" s="231"/>
      <c r="LJ30" s="231"/>
      <c r="LK30" s="231"/>
      <c r="LL30" s="231"/>
      <c r="LM30" s="231"/>
      <c r="LN30" s="231"/>
      <c r="LO30" s="231"/>
      <c r="LP30" s="231"/>
      <c r="LQ30" s="231"/>
      <c r="LR30" s="231"/>
      <c r="LS30" s="231"/>
      <c r="LT30" s="231"/>
      <c r="LU30" s="231"/>
      <c r="LV30" s="231"/>
      <c r="LW30" s="231"/>
      <c r="LX30" s="231"/>
      <c r="LY30" s="231"/>
      <c r="LZ30" s="231"/>
      <c r="MA30" s="231"/>
      <c r="MB30" s="231"/>
      <c r="MC30" s="231"/>
      <c r="MD30" s="231"/>
      <c r="ME30" s="231"/>
      <c r="MF30" s="231"/>
      <c r="MG30" s="231"/>
      <c r="MH30" s="231"/>
      <c r="MI30" s="231"/>
      <c r="MJ30" s="231"/>
      <c r="MK30" s="231"/>
      <c r="ML30" s="231"/>
      <c r="MM30" s="231"/>
      <c r="MN30" s="231"/>
      <c r="MO30" s="231"/>
      <c r="MP30" s="231"/>
      <c r="MQ30" s="231"/>
      <c r="MR30" s="231"/>
      <c r="MS30" s="231"/>
      <c r="MT30" s="231"/>
      <c r="MU30" s="231"/>
      <c r="MV30" s="231"/>
      <c r="MW30" s="231"/>
      <c r="MX30" s="231"/>
      <c r="MY30" s="231"/>
      <c r="MZ30" s="231"/>
      <c r="NA30" s="231"/>
      <c r="NB30" s="231"/>
      <c r="NC30" s="231"/>
      <c r="ND30" s="231"/>
      <c r="NE30" s="231"/>
      <c r="NF30" s="231"/>
      <c r="NG30" s="231"/>
      <c r="NH30" s="231"/>
      <c r="NI30" s="231"/>
      <c r="NJ30" s="231"/>
      <c r="NK30" s="231"/>
      <c r="NL30" s="231"/>
      <c r="NM30" s="231"/>
      <c r="NN30" s="231"/>
      <c r="NO30" s="231"/>
      <c r="NP30" s="231"/>
      <c r="NQ30" s="231"/>
      <c r="NR30" s="231"/>
      <c r="NS30" s="231"/>
      <c r="NT30" s="231"/>
      <c r="NU30" s="231"/>
      <c r="NV30" s="231"/>
      <c r="NW30" s="231"/>
      <c r="NX30" s="231"/>
      <c r="NY30" s="231"/>
      <c r="NZ30" s="231"/>
      <c r="OA30" s="231"/>
      <c r="OB30" s="231"/>
      <c r="OC30" s="231"/>
      <c r="OD30" s="231"/>
      <c r="OE30" s="231"/>
      <c r="OF30" s="231"/>
      <c r="OG30" s="231"/>
      <c r="OH30" s="231"/>
      <c r="OI30" s="231"/>
      <c r="OJ30" s="231"/>
      <c r="OK30" s="231"/>
      <c r="OL30" s="231"/>
      <c r="OM30" s="231"/>
      <c r="ON30" s="231"/>
      <c r="OO30" s="231"/>
      <c r="OP30" s="231"/>
      <c r="OQ30" s="231"/>
      <c r="OR30" s="231"/>
      <c r="OS30" s="231"/>
      <c r="OT30" s="231"/>
      <c r="OU30" s="231"/>
      <c r="OV30" s="231"/>
      <c r="OW30" s="231"/>
      <c r="OX30" s="231"/>
      <c r="OY30" s="231"/>
      <c r="OZ30" s="231"/>
      <c r="PA30" s="231"/>
      <c r="PB30" s="231"/>
      <c r="PC30" s="231"/>
      <c r="PD30" s="231"/>
      <c r="PE30" s="231"/>
      <c r="PF30" s="231"/>
      <c r="PG30" s="231"/>
      <c r="PH30" s="231"/>
      <c r="PI30" s="231"/>
      <c r="PJ30" s="231"/>
      <c r="PK30" s="231"/>
      <c r="PL30" s="231"/>
      <c r="PM30" s="231"/>
      <c r="PN30" s="231"/>
      <c r="PO30" s="231"/>
      <c r="PP30" s="231"/>
      <c r="PQ30" s="231"/>
      <c r="PR30" s="231"/>
      <c r="PS30" s="231"/>
      <c r="PT30" s="231"/>
      <c r="PU30" s="231"/>
      <c r="PV30" s="231"/>
      <c r="PW30" s="231"/>
      <c r="PX30" s="231"/>
      <c r="PY30" s="231"/>
      <c r="PZ30" s="231"/>
      <c r="QA30" s="231"/>
      <c r="QB30" s="231"/>
      <c r="QC30" s="231"/>
      <c r="QD30" s="231"/>
      <c r="QE30" s="231"/>
      <c r="QF30" s="231"/>
      <c r="QG30" s="231"/>
      <c r="QH30" s="231"/>
      <c r="QI30" s="231"/>
      <c r="QJ30" s="231"/>
      <c r="QK30" s="233"/>
      <c r="QL30" s="233"/>
      <c r="QM30" s="233"/>
      <c r="QN30" s="233"/>
      <c r="QO30" s="233"/>
      <c r="QP30" s="233"/>
      <c r="QQ30" s="233"/>
      <c r="QR30" s="233"/>
      <c r="QS30" s="233"/>
      <c r="QT30" s="231"/>
      <c r="QU30" s="231"/>
      <c r="QV30" s="231"/>
      <c r="QW30" s="231"/>
      <c r="QX30" s="231"/>
      <c r="QY30" s="231"/>
      <c r="QZ30" s="231"/>
      <c r="RA30" s="231"/>
      <c r="RB30" s="231"/>
      <c r="RC30" s="231"/>
      <c r="RD30" s="231"/>
      <c r="RE30" s="231"/>
      <c r="RF30" s="231"/>
      <c r="RG30" s="231"/>
      <c r="RH30" s="231"/>
      <c r="RI30" s="231"/>
      <c r="RJ30" s="231"/>
      <c r="RK30" s="231"/>
      <c r="RL30" s="231"/>
      <c r="RM30" s="231"/>
      <c r="RN30" s="231"/>
      <c r="RO30" s="231"/>
      <c r="RP30" s="231"/>
      <c r="RQ30" s="231"/>
      <c r="RR30" s="231"/>
      <c r="RS30" s="231"/>
      <c r="RT30" s="231"/>
      <c r="RU30" s="231"/>
      <c r="RV30" s="231"/>
      <c r="RW30" s="231"/>
      <c r="RX30" s="231"/>
      <c r="RY30" s="231"/>
      <c r="RZ30" s="231"/>
      <c r="SA30" s="231"/>
      <c r="SB30" s="231"/>
      <c r="SC30" s="231"/>
      <c r="SD30" s="231"/>
      <c r="SE30" s="231"/>
      <c r="SF30" s="231"/>
      <c r="SG30" s="231"/>
      <c r="SH30" s="231"/>
      <c r="SI30" s="231"/>
      <c r="SJ30" s="231"/>
      <c r="SK30" s="231"/>
      <c r="SL30" s="231"/>
      <c r="SM30" s="231"/>
      <c r="SN30" s="231"/>
      <c r="SO30" s="231"/>
      <c r="SP30" s="231"/>
      <c r="SQ30" s="231"/>
      <c r="SR30" s="231"/>
      <c r="SS30" s="231"/>
      <c r="ST30" s="231"/>
      <c r="SU30" s="231"/>
      <c r="SV30" s="231"/>
      <c r="SW30" s="233"/>
      <c r="SX30" s="233"/>
      <c r="SY30" s="233"/>
      <c r="SZ30" s="233"/>
      <c r="TA30" s="233"/>
      <c r="TB30" s="233"/>
      <c r="TC30" s="233"/>
      <c r="TD30" s="231"/>
      <c r="TE30" s="231"/>
      <c r="TF30" s="231"/>
      <c r="TG30" s="231"/>
      <c r="TH30" s="231"/>
      <c r="TI30" s="231"/>
      <c r="TJ30" s="231"/>
      <c r="TK30" s="231"/>
      <c r="TL30" s="231"/>
      <c r="TM30" s="231"/>
      <c r="TN30" s="231"/>
      <c r="TO30" s="231"/>
      <c r="TP30" s="231"/>
      <c r="TQ30" s="231"/>
      <c r="TR30" s="231"/>
      <c r="TS30" s="231"/>
      <c r="TT30" s="231"/>
      <c r="TU30" s="231"/>
      <c r="TV30" s="231"/>
      <c r="TW30" s="231"/>
      <c r="TX30" s="231"/>
      <c r="TY30" s="231"/>
      <c r="TZ30" s="231"/>
      <c r="UA30" s="231"/>
      <c r="UB30" s="231"/>
      <c r="UC30" s="231"/>
      <c r="UD30" s="231"/>
      <c r="UE30" s="231"/>
      <c r="UF30" s="231"/>
      <c r="UG30" s="231"/>
      <c r="UH30" s="231"/>
      <c r="UI30" s="231"/>
      <c r="UJ30" s="231"/>
      <c r="UK30" s="231"/>
      <c r="UL30" s="231"/>
      <c r="UM30" s="231"/>
      <c r="UN30" s="231"/>
      <c r="UO30" s="231"/>
      <c r="UP30" s="231"/>
      <c r="UQ30" s="231"/>
      <c r="UR30" s="231"/>
      <c r="US30" s="231"/>
      <c r="UT30" s="231"/>
      <c r="UU30" s="231"/>
      <c r="UV30" s="231"/>
      <c r="UW30" s="231"/>
      <c r="UX30" s="231"/>
      <c r="UY30" s="231"/>
      <c r="UZ30" s="231"/>
      <c r="VA30" s="231"/>
      <c r="VB30" s="231"/>
      <c r="VC30" s="231"/>
      <c r="VD30" s="231"/>
      <c r="VE30" s="231"/>
      <c r="VF30" s="231"/>
      <c r="VG30" s="231"/>
      <c r="VH30" s="231"/>
      <c r="VI30" s="231"/>
      <c r="VJ30" s="231"/>
      <c r="VK30" s="231"/>
      <c r="VL30" s="231"/>
      <c r="VM30" s="231"/>
      <c r="VN30" s="231"/>
      <c r="VO30" s="231"/>
      <c r="VP30" s="231"/>
      <c r="VQ30" s="231"/>
      <c r="VR30" s="231"/>
      <c r="VS30" s="231"/>
      <c r="VT30" s="231"/>
      <c r="VU30" s="231"/>
      <c r="VV30" s="231"/>
      <c r="VW30" s="231"/>
      <c r="VX30" s="231"/>
      <c r="VY30" s="235"/>
      <c r="VZ30" s="235"/>
      <c r="WA30" s="235"/>
      <c r="WB30" s="235"/>
      <c r="WC30" s="235"/>
      <c r="WD30" s="234"/>
      <c r="WE30" s="234"/>
      <c r="WF30" s="234"/>
      <c r="WG30" s="234"/>
    </row>
    <row r="31" spans="1:716" s="246" customFormat="1" ht="20.100000000000001" customHeight="1">
      <c r="A31" s="400">
        <v>24</v>
      </c>
      <c r="B31" s="413" t="str">
        <f>IF('1'!$A$1=1,D31,F31)</f>
        <v>Ліван</v>
      </c>
      <c r="C31" s="397"/>
      <c r="D31" s="390" t="s">
        <v>197</v>
      </c>
      <c r="E31" s="379"/>
      <c r="F31" s="386" t="s">
        <v>116</v>
      </c>
      <c r="G31" s="244">
        <v>1945.3454399282</v>
      </c>
      <c r="H31" s="245">
        <v>1324.9939758103121</v>
      </c>
      <c r="I31" s="245">
        <v>1294.129292698525</v>
      </c>
      <c r="J31" s="245">
        <v>2029.741263029674</v>
      </c>
      <c r="K31" s="245">
        <v>2036.0957785021878</v>
      </c>
      <c r="L31" s="245">
        <v>2062.7079520191019</v>
      </c>
      <c r="M31" s="245">
        <v>2015.077431060693</v>
      </c>
      <c r="N31" s="245">
        <v>2482.0799286970941</v>
      </c>
      <c r="O31" s="136">
        <v>3065.4696564189053</v>
      </c>
      <c r="P31" s="136">
        <v>2255.92231001452</v>
      </c>
      <c r="Q31" s="136">
        <v>2615.3831259995209</v>
      </c>
      <c r="R31" s="136">
        <v>3441.862914193192</v>
      </c>
      <c r="S31" s="136">
        <v>2890.5267958850791</v>
      </c>
      <c r="T31" s="136">
        <v>3281.2479338281678</v>
      </c>
      <c r="U31" s="136">
        <v>1925.4640571845957</v>
      </c>
      <c r="V31" s="238">
        <v>2891.5967301401861</v>
      </c>
      <c r="W31" s="136">
        <v>3445.9507367960905</v>
      </c>
      <c r="X31" s="136">
        <v>2134.0454518370138</v>
      </c>
      <c r="Y31" s="136">
        <v>1874.0431915521069</v>
      </c>
      <c r="Z31" s="136">
        <v>2217.4685428448993</v>
      </c>
      <c r="AA31" s="136">
        <v>2089.1277184993378</v>
      </c>
      <c r="AB31" s="136">
        <v>2071.2948915414522</v>
      </c>
      <c r="AC31" s="136">
        <v>1890.2002976264071</v>
      </c>
      <c r="AD31" s="136">
        <v>2686.3550422826288</v>
      </c>
      <c r="AE31" s="136">
        <v>2831.916990339917</v>
      </c>
      <c r="AF31" s="136">
        <v>2637.989673818814</v>
      </c>
      <c r="AG31" s="136">
        <v>2427.9568107058931</v>
      </c>
      <c r="AH31" s="136">
        <v>2723.9842275426618</v>
      </c>
      <c r="AI31" s="136">
        <v>2168.6304528969331</v>
      </c>
      <c r="AJ31" s="136">
        <v>860.67147010482904</v>
      </c>
      <c r="AK31" s="136">
        <v>2551.25765415457</v>
      </c>
      <c r="AL31" s="136">
        <v>1737.141112736726</v>
      </c>
      <c r="AM31" s="136">
        <v>1741.728365685366</v>
      </c>
      <c r="AN31" s="136">
        <v>2492.5379607068758</v>
      </c>
      <c r="AO31" s="136">
        <v>1690.6442566846763</v>
      </c>
      <c r="AP31" s="136">
        <v>2839.1424773495241</v>
      </c>
      <c r="AQ31" s="136">
        <v>4111.965528693192</v>
      </c>
      <c r="AR31" s="136">
        <v>3806.4140612686315</v>
      </c>
      <c r="AS31" s="136">
        <v>4071.4148074862906</v>
      </c>
      <c r="AT31" s="136">
        <v>4535.3243361440273</v>
      </c>
      <c r="AU31" s="136">
        <f t="shared" si="9"/>
        <v>8764.0530604264422</v>
      </c>
      <c r="AV31" s="136">
        <f t="shared" si="10"/>
        <v>16525.118733592142</v>
      </c>
      <c r="AW31" s="136"/>
      <c r="AX31" s="136">
        <f t="shared" ref="AX31" si="37">G31+H31+I31+J31</f>
        <v>6594.2099714667111</v>
      </c>
      <c r="AY31" s="136">
        <f t="shared" ref="AY31" si="38">K31+L31+M31+N31</f>
        <v>8595.9610902790773</v>
      </c>
      <c r="AZ31" s="136">
        <f t="shared" ref="AZ31" si="39">O31+P31+Q31+R31</f>
        <v>11378.638006626139</v>
      </c>
      <c r="BA31" s="136">
        <f t="shared" ref="BA31" si="40">S31+T31+U31+V31</f>
        <v>10988.835517038027</v>
      </c>
      <c r="BB31" s="136">
        <f t="shared" ref="BB31" si="41">W31+X31+Y31+Z31</f>
        <v>9671.5079230301089</v>
      </c>
      <c r="BC31" s="136">
        <f t="shared" ref="BC31" si="42">AA31+AB31+AC31+AD31</f>
        <v>8736.9779499498254</v>
      </c>
      <c r="BD31" s="136">
        <f t="shared" ref="BD31" si="43">AE31+AF31+AG31+AH31</f>
        <v>10621.847702407285</v>
      </c>
      <c r="BE31" s="136">
        <f t="shared" ref="BE31" si="44">AI31+AJ31+AK31+AL31</f>
        <v>7317.7006898930576</v>
      </c>
      <c r="BF31" s="136">
        <f t="shared" ref="BF31:BF34" si="45">AM31+AN31+AO31+AP31</f>
        <v>8764.0530604264422</v>
      </c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29"/>
      <c r="CA31" s="229"/>
      <c r="CB31" s="229"/>
      <c r="CC31" s="229"/>
      <c r="CD31" s="229"/>
      <c r="CE31" s="229"/>
      <c r="CF31" s="229"/>
      <c r="CG31" s="229"/>
      <c r="CH31" s="229"/>
      <c r="CI31" s="229"/>
      <c r="CJ31" s="229"/>
      <c r="CK31" s="229"/>
      <c r="CL31" s="229"/>
      <c r="CM31" s="229"/>
      <c r="CN31" s="229"/>
      <c r="CO31" s="229"/>
      <c r="CP31" s="229"/>
      <c r="CQ31" s="229"/>
      <c r="CR31" s="229"/>
      <c r="CS31" s="229"/>
      <c r="CT31" s="229"/>
      <c r="CU31" s="229"/>
      <c r="CV31" s="229"/>
      <c r="CW31" s="229"/>
      <c r="CX31" s="229"/>
      <c r="CY31" s="229"/>
      <c r="CZ31" s="229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1"/>
      <c r="EL31" s="231"/>
      <c r="EM31" s="231"/>
      <c r="EN31" s="231"/>
      <c r="EO31" s="231"/>
      <c r="EP31" s="231"/>
      <c r="EQ31" s="231"/>
      <c r="ER31" s="231"/>
      <c r="ES31" s="231"/>
      <c r="ET31" s="231"/>
      <c r="EU31" s="231"/>
      <c r="EV31" s="231"/>
      <c r="EW31" s="231"/>
      <c r="EX31" s="231"/>
      <c r="EY31" s="231"/>
      <c r="EZ31" s="231"/>
      <c r="FA31" s="231"/>
      <c r="FB31" s="231"/>
      <c r="FC31" s="231"/>
      <c r="FD31" s="231"/>
      <c r="FE31" s="231"/>
      <c r="FF31" s="231"/>
      <c r="FG31" s="231"/>
      <c r="FH31" s="231"/>
      <c r="FI31" s="231"/>
      <c r="FJ31" s="231"/>
      <c r="FK31" s="231"/>
      <c r="FL31" s="231"/>
      <c r="FM31" s="231"/>
      <c r="FN31" s="231"/>
      <c r="FO31" s="231"/>
      <c r="FP31" s="231"/>
      <c r="FQ31" s="231"/>
      <c r="FR31" s="231"/>
      <c r="FS31" s="231"/>
      <c r="FT31" s="231"/>
      <c r="FU31" s="231"/>
      <c r="FV31" s="231"/>
      <c r="FW31" s="231"/>
      <c r="FX31" s="231"/>
      <c r="FY31" s="231"/>
      <c r="FZ31" s="231"/>
      <c r="GA31" s="231"/>
      <c r="GB31" s="231"/>
      <c r="GC31" s="231"/>
      <c r="GD31" s="231"/>
      <c r="GE31" s="231"/>
      <c r="GF31" s="231"/>
      <c r="GG31" s="231"/>
      <c r="GH31" s="231"/>
      <c r="GI31" s="231"/>
      <c r="GJ31" s="231"/>
      <c r="GK31" s="231"/>
      <c r="GL31" s="231"/>
      <c r="GM31" s="231"/>
      <c r="GN31" s="231"/>
      <c r="GO31" s="231"/>
      <c r="GP31" s="231"/>
      <c r="GQ31" s="231"/>
      <c r="GR31" s="231"/>
      <c r="GS31" s="231"/>
      <c r="GT31" s="231"/>
      <c r="GU31" s="234"/>
      <c r="GV31" s="234"/>
      <c r="GW31" s="234"/>
      <c r="GX31" s="234"/>
      <c r="GY31" s="234"/>
      <c r="GZ31" s="234"/>
      <c r="HA31" s="234"/>
      <c r="HB31" s="234"/>
      <c r="HC31" s="234"/>
      <c r="HD31" s="234"/>
      <c r="HE31" s="234"/>
      <c r="HF31" s="234"/>
      <c r="HG31" s="234"/>
      <c r="HH31" s="234"/>
      <c r="HI31" s="234"/>
      <c r="HJ31" s="234"/>
      <c r="HK31" s="234"/>
      <c r="HL31" s="234"/>
      <c r="HM31" s="234"/>
      <c r="HN31" s="234"/>
      <c r="HO31" s="234"/>
      <c r="HP31" s="233"/>
      <c r="HQ31" s="233"/>
      <c r="HR31" s="233"/>
      <c r="HS31" s="233"/>
      <c r="HT31" s="234"/>
      <c r="HU31" s="234"/>
      <c r="HV31" s="234"/>
      <c r="HW31" s="234"/>
      <c r="HX31" s="234"/>
      <c r="HY31" s="234"/>
      <c r="HZ31" s="234"/>
      <c r="IA31" s="234"/>
      <c r="IB31" s="231"/>
      <c r="IC31" s="231"/>
      <c r="ID31" s="231"/>
      <c r="IE31" s="231"/>
      <c r="IF31" s="231"/>
      <c r="IG31" s="231"/>
      <c r="IH31" s="231"/>
      <c r="II31" s="231"/>
      <c r="IJ31" s="231"/>
      <c r="IK31" s="231"/>
      <c r="IL31" s="231"/>
      <c r="IM31" s="231"/>
      <c r="IN31" s="231"/>
      <c r="IO31" s="233"/>
      <c r="IP31" s="233"/>
      <c r="IQ31" s="234"/>
      <c r="IR31" s="234"/>
      <c r="IS31" s="234"/>
      <c r="IT31" s="234"/>
      <c r="IU31" s="234"/>
      <c r="IV31" s="234"/>
      <c r="IW31" s="234"/>
      <c r="IX31" s="231"/>
      <c r="IY31" s="233"/>
      <c r="IZ31" s="233"/>
      <c r="JA31" s="233"/>
      <c r="JB31" s="233"/>
      <c r="JC31" s="233"/>
      <c r="JD31" s="231"/>
      <c r="JE31" s="231"/>
      <c r="JF31" s="231"/>
      <c r="JG31" s="231"/>
      <c r="JH31" s="231"/>
      <c r="JI31" s="231"/>
      <c r="JJ31" s="231"/>
      <c r="JK31" s="231"/>
      <c r="JL31" s="231"/>
      <c r="JM31" s="231"/>
      <c r="JN31" s="231"/>
      <c r="JO31" s="231"/>
      <c r="JP31" s="231"/>
      <c r="JQ31" s="231"/>
      <c r="JR31" s="231"/>
      <c r="JS31" s="231"/>
      <c r="JT31" s="231"/>
      <c r="JU31" s="231"/>
      <c r="JV31" s="231"/>
      <c r="JW31" s="231"/>
      <c r="JX31" s="231"/>
      <c r="JY31" s="231"/>
      <c r="JZ31" s="231"/>
      <c r="KA31" s="231"/>
      <c r="KB31" s="231"/>
      <c r="KC31" s="231"/>
      <c r="KD31" s="231"/>
      <c r="KE31" s="231"/>
      <c r="KF31" s="231"/>
      <c r="KG31" s="231"/>
      <c r="KH31" s="231"/>
      <c r="KI31" s="231"/>
      <c r="KJ31" s="231"/>
      <c r="KK31" s="231"/>
      <c r="KL31" s="231"/>
      <c r="KM31" s="231"/>
      <c r="KN31" s="231"/>
      <c r="KO31" s="231"/>
      <c r="KP31" s="231"/>
      <c r="KQ31" s="231"/>
      <c r="KR31" s="231"/>
      <c r="KS31" s="231"/>
      <c r="KT31" s="231"/>
      <c r="KU31" s="231"/>
      <c r="KV31" s="231"/>
      <c r="KW31" s="231"/>
      <c r="KX31" s="231"/>
      <c r="KY31" s="231"/>
      <c r="KZ31" s="231"/>
      <c r="LA31" s="231"/>
      <c r="LB31" s="231"/>
      <c r="LC31" s="231"/>
      <c r="LD31" s="231"/>
      <c r="LE31" s="231"/>
      <c r="LF31" s="231"/>
      <c r="LG31" s="231"/>
      <c r="LH31" s="231"/>
      <c r="LI31" s="231"/>
      <c r="LJ31" s="231"/>
      <c r="LK31" s="231"/>
      <c r="LL31" s="231"/>
      <c r="LM31" s="231"/>
      <c r="LN31" s="231"/>
      <c r="LO31" s="231"/>
      <c r="LP31" s="231"/>
      <c r="LQ31" s="231"/>
      <c r="LR31" s="231"/>
      <c r="LS31" s="231"/>
      <c r="LT31" s="231"/>
      <c r="LU31" s="231"/>
      <c r="LV31" s="231"/>
      <c r="LW31" s="231"/>
      <c r="LX31" s="231"/>
      <c r="LY31" s="231"/>
      <c r="LZ31" s="231"/>
      <c r="MA31" s="231"/>
      <c r="MB31" s="231"/>
      <c r="MC31" s="231"/>
      <c r="MD31" s="231"/>
      <c r="ME31" s="231"/>
      <c r="MF31" s="231"/>
      <c r="MG31" s="231"/>
      <c r="MH31" s="231"/>
      <c r="MI31" s="231"/>
      <c r="MJ31" s="231"/>
      <c r="MK31" s="231"/>
      <c r="ML31" s="231"/>
      <c r="MM31" s="231"/>
      <c r="MN31" s="231"/>
      <c r="MO31" s="231"/>
      <c r="MP31" s="231"/>
      <c r="MQ31" s="231"/>
      <c r="MR31" s="231"/>
      <c r="MS31" s="231"/>
      <c r="MT31" s="231"/>
      <c r="MU31" s="231"/>
      <c r="MV31" s="231"/>
      <c r="MW31" s="231"/>
      <c r="MX31" s="231"/>
      <c r="MY31" s="231"/>
      <c r="MZ31" s="231"/>
      <c r="NA31" s="231"/>
      <c r="NB31" s="231"/>
      <c r="NC31" s="231"/>
      <c r="ND31" s="231"/>
      <c r="NE31" s="231"/>
      <c r="NF31" s="231"/>
      <c r="NG31" s="231"/>
      <c r="NH31" s="231"/>
      <c r="NI31" s="231"/>
      <c r="NJ31" s="231"/>
      <c r="NK31" s="231"/>
      <c r="NL31" s="231"/>
      <c r="NM31" s="231"/>
      <c r="NN31" s="231"/>
      <c r="NO31" s="231"/>
      <c r="NP31" s="231"/>
      <c r="NQ31" s="231"/>
      <c r="NR31" s="231"/>
      <c r="NS31" s="231"/>
      <c r="NT31" s="231"/>
      <c r="NU31" s="231"/>
      <c r="NV31" s="231"/>
      <c r="NW31" s="231"/>
      <c r="NX31" s="231"/>
      <c r="NY31" s="231"/>
      <c r="NZ31" s="231"/>
      <c r="OA31" s="231"/>
      <c r="OB31" s="231"/>
      <c r="OC31" s="231"/>
      <c r="OD31" s="231"/>
      <c r="OE31" s="231"/>
      <c r="OF31" s="231"/>
      <c r="OG31" s="231"/>
      <c r="OH31" s="231"/>
      <c r="OI31" s="231"/>
      <c r="OJ31" s="231"/>
      <c r="OK31" s="231"/>
      <c r="OL31" s="231"/>
      <c r="OM31" s="231"/>
      <c r="ON31" s="231"/>
      <c r="OO31" s="231"/>
      <c r="OP31" s="231"/>
      <c r="OQ31" s="231"/>
      <c r="OR31" s="231"/>
      <c r="OS31" s="231"/>
      <c r="OT31" s="231"/>
      <c r="OU31" s="231"/>
      <c r="OV31" s="231"/>
      <c r="OW31" s="231"/>
      <c r="OX31" s="231"/>
      <c r="OY31" s="231"/>
      <c r="OZ31" s="231"/>
      <c r="PA31" s="231"/>
      <c r="PB31" s="231"/>
      <c r="PC31" s="231"/>
      <c r="PD31" s="231"/>
      <c r="PE31" s="231"/>
      <c r="PF31" s="231"/>
      <c r="PG31" s="231"/>
      <c r="PH31" s="231"/>
      <c r="PI31" s="231"/>
      <c r="PJ31" s="231"/>
      <c r="PK31" s="231"/>
      <c r="PL31" s="231"/>
      <c r="PM31" s="231"/>
      <c r="PN31" s="231"/>
      <c r="PO31" s="231"/>
      <c r="PP31" s="231"/>
      <c r="PQ31" s="231"/>
      <c r="PR31" s="231"/>
      <c r="PS31" s="231"/>
      <c r="PT31" s="231"/>
      <c r="PU31" s="231"/>
      <c r="PV31" s="231"/>
      <c r="PW31" s="231"/>
      <c r="PX31" s="231"/>
      <c r="PY31" s="231"/>
      <c r="PZ31" s="231"/>
      <c r="QA31" s="231"/>
      <c r="QB31" s="231"/>
      <c r="QC31" s="231"/>
      <c r="QD31" s="231"/>
      <c r="QE31" s="231"/>
      <c r="QF31" s="231"/>
      <c r="QG31" s="231"/>
      <c r="QH31" s="231"/>
      <c r="QI31" s="231"/>
      <c r="QJ31" s="231"/>
      <c r="QK31" s="233"/>
      <c r="QL31" s="233"/>
      <c r="QM31" s="233"/>
      <c r="QN31" s="233"/>
      <c r="QO31" s="233"/>
      <c r="QP31" s="233"/>
      <c r="QQ31" s="233"/>
      <c r="QR31" s="233"/>
      <c r="QS31" s="233"/>
      <c r="QT31" s="231"/>
      <c r="QU31" s="231"/>
      <c r="QV31" s="231"/>
      <c r="QW31" s="231"/>
      <c r="QX31" s="231"/>
      <c r="QY31" s="231"/>
      <c r="QZ31" s="231"/>
      <c r="RA31" s="231"/>
      <c r="RB31" s="231"/>
      <c r="RC31" s="231"/>
      <c r="RD31" s="231"/>
      <c r="RE31" s="231"/>
      <c r="RF31" s="231"/>
      <c r="RG31" s="231"/>
      <c r="RH31" s="231"/>
      <c r="RI31" s="231"/>
      <c r="RJ31" s="231"/>
      <c r="RK31" s="231"/>
      <c r="RL31" s="231"/>
      <c r="RM31" s="231"/>
      <c r="RN31" s="231"/>
      <c r="RO31" s="231"/>
      <c r="RP31" s="231"/>
      <c r="RQ31" s="231"/>
      <c r="RR31" s="231"/>
      <c r="RS31" s="231"/>
      <c r="RT31" s="231"/>
      <c r="RU31" s="231"/>
      <c r="RV31" s="231"/>
      <c r="RW31" s="231"/>
      <c r="RX31" s="231"/>
      <c r="RY31" s="231"/>
      <c r="RZ31" s="231"/>
      <c r="SA31" s="231"/>
      <c r="SB31" s="231"/>
      <c r="SC31" s="231"/>
      <c r="SD31" s="231"/>
      <c r="SE31" s="231"/>
      <c r="SF31" s="231"/>
      <c r="SG31" s="231"/>
      <c r="SH31" s="231"/>
      <c r="SI31" s="231"/>
      <c r="SJ31" s="231"/>
      <c r="SK31" s="231"/>
      <c r="SL31" s="231"/>
      <c r="SM31" s="231"/>
      <c r="SN31" s="231"/>
      <c r="SO31" s="231"/>
      <c r="SP31" s="231"/>
      <c r="SQ31" s="231"/>
      <c r="SR31" s="231"/>
      <c r="SS31" s="231"/>
      <c r="ST31" s="231"/>
      <c r="SU31" s="231"/>
      <c r="SV31" s="231"/>
      <c r="SW31" s="233"/>
      <c r="SX31" s="233"/>
      <c r="SY31" s="233"/>
      <c r="SZ31" s="233"/>
      <c r="TA31" s="233"/>
      <c r="TB31" s="233"/>
      <c r="TC31" s="233"/>
      <c r="TD31" s="231"/>
      <c r="TE31" s="231"/>
      <c r="TF31" s="231"/>
      <c r="TG31" s="231"/>
      <c r="TH31" s="231"/>
      <c r="TI31" s="231"/>
      <c r="TJ31" s="231"/>
      <c r="TK31" s="231"/>
      <c r="TL31" s="231"/>
      <c r="TM31" s="231"/>
      <c r="TN31" s="231"/>
      <c r="TO31" s="231"/>
      <c r="TP31" s="231"/>
      <c r="TQ31" s="231"/>
      <c r="TR31" s="231"/>
      <c r="TS31" s="231"/>
      <c r="TT31" s="231"/>
      <c r="TU31" s="231"/>
      <c r="TV31" s="231"/>
      <c r="TW31" s="231"/>
      <c r="TX31" s="231"/>
      <c r="TY31" s="231"/>
      <c r="TZ31" s="231"/>
      <c r="UA31" s="231"/>
      <c r="UB31" s="231"/>
      <c r="UC31" s="231"/>
      <c r="UD31" s="231"/>
      <c r="UE31" s="231"/>
      <c r="UF31" s="231"/>
      <c r="UG31" s="231"/>
      <c r="UH31" s="231"/>
      <c r="UI31" s="231"/>
      <c r="UJ31" s="231"/>
      <c r="UK31" s="231"/>
      <c r="UL31" s="231"/>
      <c r="UM31" s="231"/>
      <c r="UN31" s="231"/>
      <c r="UO31" s="231"/>
      <c r="UP31" s="231"/>
      <c r="UQ31" s="231"/>
      <c r="UR31" s="231"/>
      <c r="US31" s="231"/>
      <c r="UT31" s="231"/>
      <c r="UU31" s="231"/>
      <c r="UV31" s="231"/>
      <c r="UW31" s="231"/>
      <c r="UX31" s="231"/>
      <c r="UY31" s="231"/>
      <c r="UZ31" s="231"/>
      <c r="VA31" s="231"/>
      <c r="VB31" s="231"/>
      <c r="VC31" s="231"/>
      <c r="VD31" s="231"/>
      <c r="VE31" s="231"/>
      <c r="VF31" s="231"/>
      <c r="VG31" s="231"/>
      <c r="VH31" s="231"/>
      <c r="VI31" s="231"/>
      <c r="VJ31" s="231"/>
      <c r="VK31" s="231"/>
      <c r="VL31" s="231"/>
      <c r="VM31" s="231"/>
      <c r="VN31" s="231"/>
      <c r="VO31" s="231"/>
      <c r="VP31" s="231"/>
      <c r="VQ31" s="231"/>
      <c r="VR31" s="231"/>
      <c r="VS31" s="231"/>
      <c r="VT31" s="231"/>
      <c r="VU31" s="231"/>
      <c r="VV31" s="231"/>
      <c r="VW31" s="231"/>
      <c r="VX31" s="231"/>
      <c r="VY31" s="235"/>
      <c r="VZ31" s="235"/>
      <c r="WA31" s="235"/>
      <c r="WB31" s="235"/>
      <c r="WC31" s="235"/>
      <c r="WD31" s="234"/>
      <c r="WE31" s="234"/>
      <c r="WF31" s="234"/>
      <c r="WG31" s="234"/>
      <c r="WH31" s="247"/>
      <c r="WI31" s="248"/>
      <c r="WJ31" s="248"/>
      <c r="WK31" s="248"/>
      <c r="WL31" s="248"/>
      <c r="WM31" s="247"/>
      <c r="WN31" s="247"/>
      <c r="WO31" s="247"/>
      <c r="WP31" s="247"/>
      <c r="WQ31" s="247"/>
      <c r="WR31" s="247"/>
      <c r="WS31" s="247"/>
      <c r="WT31" s="247"/>
      <c r="WU31" s="247"/>
      <c r="WV31" s="247"/>
      <c r="WW31" s="247"/>
      <c r="WX31" s="247"/>
      <c r="WY31" s="247"/>
      <c r="WZ31" s="247"/>
      <c r="XA31" s="247"/>
      <c r="XB31" s="247"/>
      <c r="XC31" s="247"/>
      <c r="XD31" s="247"/>
      <c r="XE31" s="247"/>
      <c r="XF31" s="247"/>
      <c r="XG31" s="247"/>
      <c r="XH31" s="247"/>
      <c r="XI31" s="247"/>
      <c r="XJ31" s="247"/>
      <c r="XK31" s="247"/>
      <c r="XL31" s="247"/>
      <c r="XM31" s="247"/>
      <c r="XN31" s="247"/>
      <c r="XO31" s="248"/>
      <c r="XP31" s="248"/>
      <c r="XQ31" s="248"/>
      <c r="XR31" s="248"/>
      <c r="XS31" s="248"/>
      <c r="XT31" s="247"/>
      <c r="XU31" s="247"/>
      <c r="XV31" s="247"/>
      <c r="XW31" s="247"/>
      <c r="YG31" s="169"/>
      <c r="YH31" s="169"/>
      <c r="YI31" s="169"/>
      <c r="YJ31" s="169"/>
      <c r="YK31" s="169"/>
      <c r="YL31" s="169"/>
      <c r="YM31" s="169"/>
      <c r="YN31" s="169"/>
      <c r="YO31" s="169"/>
      <c r="YP31" s="169"/>
      <c r="YQ31" s="169"/>
      <c r="YR31" s="169"/>
      <c r="YS31" s="169"/>
      <c r="YT31" s="169"/>
      <c r="YU31" s="169"/>
      <c r="YV31" s="169"/>
      <c r="YW31" s="169"/>
      <c r="YX31" s="169"/>
      <c r="YY31" s="169"/>
      <c r="YZ31" s="169"/>
      <c r="ZA31" s="169"/>
      <c r="ZB31" s="169"/>
      <c r="ZC31" s="169"/>
      <c r="ZU31" s="169"/>
      <c r="ZV31" s="169"/>
      <c r="ZW31" s="169"/>
      <c r="ZX31" s="169"/>
      <c r="ZY31" s="169"/>
      <c r="ZZ31" s="169"/>
      <c r="AAA31" s="169"/>
      <c r="AAB31" s="169"/>
      <c r="AAC31" s="169"/>
      <c r="AAD31" s="169"/>
      <c r="AAE31" s="169"/>
      <c r="AAF31" s="169"/>
      <c r="AAG31" s="169"/>
      <c r="AAH31" s="169"/>
      <c r="AAI31" s="169"/>
      <c r="AAJ31" s="169"/>
      <c r="AAK31" s="169"/>
      <c r="AAL31" s="169"/>
      <c r="AAM31" s="169"/>
      <c r="AAN31" s="169"/>
    </row>
    <row r="32" spans="1:716" ht="20.100000000000001" customHeight="1">
      <c r="A32" s="400">
        <v>25</v>
      </c>
      <c r="B32" s="413" t="str">
        <f>IF('1'!$A$1=1,D32,F32)</f>
        <v>Греція</v>
      </c>
      <c r="C32" s="397"/>
      <c r="D32" s="379" t="s">
        <v>169</v>
      </c>
      <c r="E32" s="388"/>
      <c r="F32" s="379" t="s">
        <v>64</v>
      </c>
      <c r="G32" s="237">
        <v>1034.6755549305881</v>
      </c>
      <c r="H32" s="136">
        <v>911.36587614393795</v>
      </c>
      <c r="I32" s="136">
        <v>490.96200921118498</v>
      </c>
      <c r="J32" s="136">
        <v>951.16149781728609</v>
      </c>
      <c r="K32" s="136">
        <v>964.93403696839403</v>
      </c>
      <c r="L32" s="136">
        <v>1019.1194417359529</v>
      </c>
      <c r="M32" s="136">
        <v>999.92832091059097</v>
      </c>
      <c r="N32" s="136">
        <v>1087.1848476213709</v>
      </c>
      <c r="O32" s="136">
        <v>1466.0079668643421</v>
      </c>
      <c r="P32" s="136">
        <v>1196.6584085426541</v>
      </c>
      <c r="Q32" s="136">
        <v>901.03481919103797</v>
      </c>
      <c r="R32" s="136">
        <v>1634.02682618216</v>
      </c>
      <c r="S32" s="136">
        <v>2298.7509641274978</v>
      </c>
      <c r="T32" s="136">
        <v>1942.7751843551889</v>
      </c>
      <c r="U32" s="136">
        <v>1512.543646584797</v>
      </c>
      <c r="V32" s="238">
        <v>1845.7280402276081</v>
      </c>
      <c r="W32" s="136">
        <v>2752.1465209284806</v>
      </c>
      <c r="X32" s="136">
        <v>1291.0269368153511</v>
      </c>
      <c r="Y32" s="136">
        <v>1513.755240492238</v>
      </c>
      <c r="Z32" s="136">
        <v>1540.7235031700811</v>
      </c>
      <c r="AA32" s="136">
        <v>1381.0923135897519</v>
      </c>
      <c r="AB32" s="136">
        <v>816.12925041673907</v>
      </c>
      <c r="AC32" s="136">
        <v>1326.6521388906201</v>
      </c>
      <c r="AD32" s="136">
        <v>1262.1710541999971</v>
      </c>
      <c r="AE32" s="136">
        <v>1194.1776888033341</v>
      </c>
      <c r="AF32" s="136">
        <v>1262.0584636665722</v>
      </c>
      <c r="AG32" s="136">
        <v>1228.864604539483</v>
      </c>
      <c r="AH32" s="136">
        <v>2013.136505831344</v>
      </c>
      <c r="AI32" s="136">
        <v>1108.2362072108119</v>
      </c>
      <c r="AJ32" s="136">
        <v>572.21101088805301</v>
      </c>
      <c r="AK32" s="136">
        <v>1228.7342007451109</v>
      </c>
      <c r="AL32" s="136">
        <v>3232.41760673416</v>
      </c>
      <c r="AM32" s="136">
        <v>2140.1832606886737</v>
      </c>
      <c r="AN32" s="136">
        <v>1644.8253140933439</v>
      </c>
      <c r="AO32" s="136">
        <v>2424.3467018882197</v>
      </c>
      <c r="AP32" s="136">
        <v>3212.8319233914872</v>
      </c>
      <c r="AQ32" s="136">
        <v>3910.5257911216304</v>
      </c>
      <c r="AR32" s="136">
        <v>3179.1582777440108</v>
      </c>
      <c r="AS32" s="136">
        <v>4364.4354328003265</v>
      </c>
      <c r="AT32" s="136">
        <v>4953.31137535777</v>
      </c>
      <c r="AU32" s="136">
        <f t="shared" si="9"/>
        <v>9422.1872000617259</v>
      </c>
      <c r="AV32" s="136">
        <f t="shared" si="10"/>
        <v>16407.430877023737</v>
      </c>
      <c r="AW32" s="136"/>
      <c r="AX32" s="136">
        <f t="shared" ref="AX32:AX41" si="46">G32+H32+I32+J32</f>
        <v>3388.164938102997</v>
      </c>
      <c r="AY32" s="136">
        <f t="shared" ref="AY32:AY41" si="47">K32+L32+M32+N32</f>
        <v>4071.166647236309</v>
      </c>
      <c r="AZ32" s="136">
        <f t="shared" ref="AZ32:AZ41" si="48">O32+P32+Q32+R32</f>
        <v>5197.7280207801941</v>
      </c>
      <c r="BA32" s="136">
        <f t="shared" ref="BA32:BA41" si="49">S32+T32+U32+V32</f>
        <v>7599.7978352950922</v>
      </c>
      <c r="BB32" s="136">
        <f t="shared" ref="BB32:BB41" si="50">W32+X32+Y32+Z32</f>
        <v>7097.6522014061511</v>
      </c>
      <c r="BC32" s="136">
        <f t="shared" ref="BC32:BC41" si="51">AA32+AB32+AC32+AD32</f>
        <v>4786.0447570971082</v>
      </c>
      <c r="BD32" s="136">
        <f t="shared" ref="BD32:BD41" si="52">AE32+AF32+AG32+AH32</f>
        <v>5698.2372628407338</v>
      </c>
      <c r="BE32" s="136">
        <f t="shared" ref="BE32:BE41" si="53">AI32+AJ32+AK32+AL32</f>
        <v>6141.5990255781362</v>
      </c>
      <c r="BF32" s="136">
        <f>AM32+AN32+AO32+AP32</f>
        <v>9422.1872000617259</v>
      </c>
    </row>
    <row r="33" spans="1:716" s="246" customFormat="1" ht="20.100000000000001" customHeight="1">
      <c r="A33" s="400">
        <v>26</v>
      </c>
      <c r="B33" s="413" t="str">
        <f>IF('1'!$A$1=1,D33,F33)</f>
        <v>Саудівська Аравія</v>
      </c>
      <c r="C33" s="397"/>
      <c r="D33" s="393" t="s">
        <v>182</v>
      </c>
      <c r="E33" s="388"/>
      <c r="F33" s="389" t="s">
        <v>77</v>
      </c>
      <c r="G33" s="244">
        <v>3274.2719922046808</v>
      </c>
      <c r="H33" s="245">
        <v>2374.1573500294262</v>
      </c>
      <c r="I33" s="245">
        <v>7548.2539294017697</v>
      </c>
      <c r="J33" s="245">
        <v>3464.429408346436</v>
      </c>
      <c r="K33" s="245">
        <v>2107.826363082454</v>
      </c>
      <c r="L33" s="245">
        <v>1821.4599183521061</v>
      </c>
      <c r="M33" s="245">
        <v>7222.6556447326993</v>
      </c>
      <c r="N33" s="245">
        <v>3969.3855165152913</v>
      </c>
      <c r="O33" s="245">
        <v>3264.2435830968079</v>
      </c>
      <c r="P33" s="245">
        <v>2081.0422263144201</v>
      </c>
      <c r="Q33" s="245">
        <v>5829.1279068871099</v>
      </c>
      <c r="R33" s="245">
        <v>2490.4320092604598</v>
      </c>
      <c r="S33" s="245">
        <v>1926.727351539575</v>
      </c>
      <c r="T33" s="245">
        <v>2712.7482742835737</v>
      </c>
      <c r="U33" s="245">
        <v>8873.0480901905503</v>
      </c>
      <c r="V33" s="407">
        <v>7073.696793481241</v>
      </c>
      <c r="W33" s="245">
        <v>5633.10434090335</v>
      </c>
      <c r="X33" s="245">
        <v>4763.190949440258</v>
      </c>
      <c r="Y33" s="245">
        <v>6142.4661451804905</v>
      </c>
      <c r="Z33" s="245">
        <v>2792.9581711183419</v>
      </c>
      <c r="AA33" s="245">
        <v>4451.1586281399195</v>
      </c>
      <c r="AB33" s="245">
        <v>5145.0497685665305</v>
      </c>
      <c r="AC33" s="245">
        <v>5576.6279168519704</v>
      </c>
      <c r="AD33" s="245">
        <v>4287.6483829140398</v>
      </c>
      <c r="AE33" s="245">
        <v>2678.3641663233329</v>
      </c>
      <c r="AF33" s="245">
        <v>3857.1494857454827</v>
      </c>
      <c r="AG33" s="245">
        <v>5417.8057202406599</v>
      </c>
      <c r="AH33" s="245">
        <v>8356.3451312996094</v>
      </c>
      <c r="AI33" s="245">
        <v>4902.3307791967727</v>
      </c>
      <c r="AJ33" s="245">
        <v>2630.2596462361857</v>
      </c>
      <c r="AK33" s="245">
        <v>3529.6710302341958</v>
      </c>
      <c r="AL33" s="245">
        <v>2700.2837234905519</v>
      </c>
      <c r="AM33" s="245">
        <v>3463.081027425982</v>
      </c>
      <c r="AN33" s="245">
        <v>2658.72631257374</v>
      </c>
      <c r="AO33" s="245">
        <v>1929.21753393978</v>
      </c>
      <c r="AP33" s="245">
        <v>2597.2851409092682</v>
      </c>
      <c r="AQ33" s="245">
        <v>3215.506419000083</v>
      </c>
      <c r="AR33" s="245">
        <v>3603.2009205916111</v>
      </c>
      <c r="AS33" s="245">
        <v>3894.0339033914097</v>
      </c>
      <c r="AT33" s="245">
        <v>4105.9508423257303</v>
      </c>
      <c r="AU33" s="136">
        <f t="shared" si="9"/>
        <v>10648.31001484877</v>
      </c>
      <c r="AV33" s="136">
        <f t="shared" si="10"/>
        <v>14818.692085308834</v>
      </c>
      <c r="AW33" s="136"/>
      <c r="AX33" s="136">
        <f t="shared" si="46"/>
        <v>16661.112679982314</v>
      </c>
      <c r="AY33" s="136">
        <f t="shared" si="47"/>
        <v>15121.32744268255</v>
      </c>
      <c r="AZ33" s="136">
        <f t="shared" si="48"/>
        <v>13664.845725558798</v>
      </c>
      <c r="BA33" s="136">
        <f t="shared" si="49"/>
        <v>20586.220509494939</v>
      </c>
      <c r="BB33" s="136">
        <f t="shared" si="50"/>
        <v>19331.71960664244</v>
      </c>
      <c r="BC33" s="136">
        <f t="shared" si="51"/>
        <v>19460.48469647246</v>
      </c>
      <c r="BD33" s="136">
        <f t="shared" si="52"/>
        <v>20309.664503609085</v>
      </c>
      <c r="BE33" s="136">
        <f t="shared" si="53"/>
        <v>13762.545179157707</v>
      </c>
      <c r="BF33" s="136">
        <f>AM33+AN33+AO33+AP33</f>
        <v>10648.31001484877</v>
      </c>
      <c r="BG33" s="229"/>
      <c r="BH33" s="229"/>
      <c r="BI33" s="229"/>
      <c r="BJ33" s="229"/>
      <c r="BK33" s="229"/>
      <c r="BL33" s="229"/>
      <c r="BM33" s="229"/>
      <c r="BN33" s="229"/>
      <c r="BO33" s="229"/>
      <c r="BP33" s="229"/>
      <c r="BQ33" s="229"/>
      <c r="BR33" s="229"/>
      <c r="BS33" s="229"/>
      <c r="BT33" s="229"/>
      <c r="BU33" s="229"/>
      <c r="BV33" s="229"/>
      <c r="BW33" s="229"/>
      <c r="BX33" s="229"/>
      <c r="BY33" s="229"/>
      <c r="BZ33" s="229"/>
      <c r="CA33" s="229"/>
      <c r="CB33" s="229"/>
      <c r="CC33" s="229"/>
      <c r="CD33" s="229"/>
      <c r="CE33" s="229"/>
      <c r="CF33" s="229"/>
      <c r="CG33" s="229"/>
      <c r="CH33" s="229"/>
      <c r="CI33" s="229"/>
      <c r="CJ33" s="229"/>
      <c r="CK33" s="229"/>
      <c r="CL33" s="229"/>
      <c r="CM33" s="229"/>
      <c r="CN33" s="229"/>
      <c r="CO33" s="229"/>
      <c r="CP33" s="229"/>
      <c r="CQ33" s="229"/>
      <c r="CR33" s="229"/>
      <c r="CS33" s="229"/>
      <c r="CT33" s="229"/>
      <c r="CU33" s="229"/>
      <c r="CV33" s="229"/>
      <c r="CW33" s="229"/>
      <c r="CX33" s="229"/>
      <c r="CY33" s="229"/>
      <c r="CZ33" s="229"/>
      <c r="DA33" s="230"/>
      <c r="DB33" s="230"/>
      <c r="DC33" s="230"/>
      <c r="DD33" s="230"/>
      <c r="DE33" s="230"/>
      <c r="DF33" s="230"/>
      <c r="DG33" s="230"/>
      <c r="DH33" s="230"/>
      <c r="DI33" s="230"/>
      <c r="DJ33" s="230"/>
      <c r="DK33" s="230"/>
      <c r="DL33" s="230"/>
      <c r="DM33" s="230"/>
      <c r="DN33" s="230"/>
      <c r="DO33" s="230"/>
      <c r="DP33" s="230"/>
      <c r="DQ33" s="230"/>
      <c r="DR33" s="230"/>
      <c r="DS33" s="230"/>
      <c r="DT33" s="230"/>
      <c r="DU33" s="230"/>
      <c r="DV33" s="230"/>
      <c r="DW33" s="230"/>
      <c r="DX33" s="230"/>
      <c r="DY33" s="230"/>
      <c r="DZ33" s="230"/>
      <c r="EA33" s="230"/>
      <c r="EB33" s="230"/>
      <c r="EC33" s="230"/>
      <c r="ED33" s="230"/>
      <c r="EE33" s="230"/>
      <c r="EF33" s="230"/>
      <c r="EG33" s="230"/>
      <c r="EH33" s="230"/>
      <c r="EI33" s="230"/>
      <c r="EJ33" s="230"/>
      <c r="EK33" s="249"/>
      <c r="EL33" s="249"/>
      <c r="EM33" s="249"/>
      <c r="EN33" s="249"/>
      <c r="EO33" s="249"/>
      <c r="EP33" s="249"/>
      <c r="EQ33" s="249"/>
      <c r="ER33" s="249"/>
      <c r="ES33" s="249"/>
      <c r="ET33" s="249"/>
      <c r="EU33" s="249"/>
      <c r="EV33" s="249"/>
      <c r="EW33" s="249"/>
      <c r="EX33" s="249"/>
      <c r="EY33" s="249"/>
      <c r="EZ33" s="249"/>
      <c r="FA33" s="249"/>
      <c r="FB33" s="249"/>
      <c r="FC33" s="249"/>
      <c r="FD33" s="249"/>
      <c r="FE33" s="249"/>
      <c r="FF33" s="249"/>
      <c r="FG33" s="249"/>
      <c r="FH33" s="249"/>
      <c r="FI33" s="249"/>
      <c r="FJ33" s="249"/>
      <c r="FK33" s="249"/>
      <c r="FL33" s="249"/>
      <c r="FM33" s="249"/>
      <c r="FN33" s="249"/>
      <c r="FO33" s="249"/>
      <c r="FP33" s="249"/>
      <c r="FQ33" s="249"/>
      <c r="FR33" s="249"/>
      <c r="FS33" s="249"/>
      <c r="FT33" s="249"/>
      <c r="FU33" s="249"/>
      <c r="FV33" s="249"/>
      <c r="FW33" s="249"/>
      <c r="FX33" s="249"/>
      <c r="FY33" s="249"/>
      <c r="FZ33" s="249"/>
      <c r="GA33" s="249"/>
      <c r="GB33" s="249"/>
      <c r="GC33" s="249"/>
      <c r="GD33" s="249"/>
      <c r="GE33" s="249"/>
      <c r="GF33" s="249"/>
      <c r="GG33" s="249"/>
      <c r="GH33" s="249"/>
      <c r="GI33" s="249"/>
      <c r="GJ33" s="249"/>
      <c r="GK33" s="249"/>
      <c r="GL33" s="249"/>
      <c r="GM33" s="249"/>
      <c r="GN33" s="249"/>
      <c r="GO33" s="249"/>
      <c r="GP33" s="249"/>
      <c r="GQ33" s="249"/>
      <c r="GR33" s="249"/>
      <c r="GS33" s="249"/>
      <c r="GT33" s="249"/>
      <c r="GU33" s="251"/>
      <c r="GV33" s="251"/>
      <c r="GW33" s="251"/>
      <c r="GX33" s="251"/>
      <c r="GY33" s="251"/>
      <c r="GZ33" s="251"/>
      <c r="HA33" s="251"/>
      <c r="HB33" s="251"/>
      <c r="HC33" s="251"/>
      <c r="HD33" s="251"/>
      <c r="HE33" s="251"/>
      <c r="HF33" s="251"/>
      <c r="HG33" s="251"/>
      <c r="HH33" s="251"/>
      <c r="HI33" s="251"/>
      <c r="HJ33" s="251"/>
      <c r="HK33" s="251"/>
      <c r="HL33" s="251"/>
      <c r="HM33" s="251"/>
      <c r="HN33" s="251"/>
      <c r="HO33" s="251"/>
      <c r="HP33" s="250"/>
      <c r="HQ33" s="250"/>
      <c r="HR33" s="250"/>
      <c r="HS33" s="250"/>
      <c r="HT33" s="251"/>
      <c r="HU33" s="251"/>
      <c r="HV33" s="251"/>
      <c r="HW33" s="251"/>
      <c r="HX33" s="251"/>
      <c r="HY33" s="251"/>
      <c r="HZ33" s="251"/>
      <c r="IA33" s="251"/>
      <c r="IB33" s="249"/>
      <c r="IC33" s="249"/>
      <c r="ID33" s="249"/>
      <c r="IE33" s="249"/>
      <c r="IF33" s="249"/>
      <c r="IG33" s="249"/>
      <c r="IH33" s="249"/>
      <c r="II33" s="249"/>
      <c r="IJ33" s="249"/>
      <c r="IK33" s="249"/>
      <c r="IL33" s="249"/>
      <c r="IM33" s="249"/>
      <c r="IN33" s="249"/>
      <c r="IO33" s="250"/>
      <c r="IP33" s="250"/>
      <c r="IQ33" s="251"/>
      <c r="IR33" s="251"/>
      <c r="IS33" s="251"/>
      <c r="IT33" s="251"/>
      <c r="IU33" s="251"/>
      <c r="IV33" s="251"/>
      <c r="IW33" s="251"/>
      <c r="IX33" s="249"/>
      <c r="IY33" s="250"/>
      <c r="IZ33" s="250"/>
      <c r="JA33" s="250"/>
      <c r="JB33" s="250"/>
      <c r="JC33" s="250"/>
      <c r="JD33" s="249"/>
      <c r="JE33" s="249"/>
      <c r="JF33" s="249"/>
      <c r="JG33" s="249"/>
      <c r="JH33" s="249"/>
      <c r="JI33" s="249"/>
      <c r="JJ33" s="249"/>
      <c r="JK33" s="249"/>
      <c r="JL33" s="249"/>
      <c r="JM33" s="249"/>
      <c r="JN33" s="249"/>
      <c r="JO33" s="249"/>
      <c r="JP33" s="249"/>
      <c r="JQ33" s="249"/>
      <c r="JR33" s="249"/>
      <c r="JS33" s="249"/>
      <c r="JT33" s="249"/>
      <c r="JU33" s="249"/>
      <c r="JV33" s="249"/>
      <c r="JW33" s="249"/>
      <c r="JX33" s="249"/>
      <c r="JY33" s="249"/>
      <c r="JZ33" s="249"/>
      <c r="KA33" s="249"/>
      <c r="KB33" s="249"/>
      <c r="KC33" s="249"/>
      <c r="KD33" s="249"/>
      <c r="KE33" s="249"/>
      <c r="KF33" s="249"/>
      <c r="KG33" s="249"/>
      <c r="KH33" s="249"/>
      <c r="KI33" s="249"/>
      <c r="KJ33" s="249"/>
      <c r="KK33" s="249"/>
      <c r="KL33" s="249"/>
      <c r="KM33" s="249"/>
      <c r="KN33" s="249"/>
      <c r="KO33" s="249"/>
      <c r="KP33" s="249"/>
      <c r="KQ33" s="249"/>
      <c r="KR33" s="249"/>
      <c r="KS33" s="249"/>
      <c r="KT33" s="249"/>
      <c r="KU33" s="249"/>
      <c r="KV33" s="249"/>
      <c r="KW33" s="249"/>
      <c r="KX33" s="249"/>
      <c r="KY33" s="249"/>
      <c r="KZ33" s="249"/>
      <c r="LA33" s="249"/>
      <c r="LB33" s="249"/>
      <c r="LC33" s="249"/>
      <c r="LD33" s="249"/>
      <c r="LE33" s="249"/>
      <c r="LF33" s="249"/>
      <c r="LG33" s="249"/>
      <c r="LH33" s="249"/>
      <c r="LI33" s="249"/>
      <c r="LJ33" s="249"/>
      <c r="LK33" s="249"/>
      <c r="LL33" s="249"/>
      <c r="LM33" s="249"/>
      <c r="LN33" s="249"/>
      <c r="LO33" s="249"/>
      <c r="LP33" s="249"/>
      <c r="LQ33" s="249"/>
      <c r="LR33" s="249"/>
      <c r="LS33" s="249"/>
      <c r="LT33" s="249"/>
      <c r="LU33" s="249"/>
      <c r="LV33" s="249"/>
      <c r="LW33" s="249"/>
      <c r="LX33" s="249"/>
      <c r="LY33" s="249"/>
      <c r="LZ33" s="249"/>
      <c r="MA33" s="249"/>
      <c r="MB33" s="249"/>
      <c r="MC33" s="249"/>
      <c r="MD33" s="249"/>
      <c r="ME33" s="249"/>
      <c r="MF33" s="249"/>
      <c r="MG33" s="249"/>
      <c r="MH33" s="249"/>
      <c r="MI33" s="249"/>
      <c r="MJ33" s="249"/>
      <c r="MK33" s="249"/>
      <c r="ML33" s="249"/>
      <c r="MM33" s="249"/>
      <c r="MN33" s="249"/>
      <c r="MO33" s="249"/>
      <c r="MP33" s="249"/>
      <c r="MQ33" s="249"/>
      <c r="MR33" s="249"/>
      <c r="MS33" s="249"/>
      <c r="MT33" s="249"/>
      <c r="MU33" s="249"/>
      <c r="MV33" s="249"/>
      <c r="MW33" s="249"/>
      <c r="MX33" s="249"/>
      <c r="MY33" s="249"/>
      <c r="MZ33" s="249"/>
      <c r="NA33" s="249"/>
      <c r="NB33" s="249"/>
      <c r="NC33" s="249"/>
      <c r="ND33" s="249"/>
      <c r="NE33" s="249"/>
      <c r="NF33" s="249"/>
      <c r="NG33" s="249"/>
      <c r="NH33" s="249"/>
      <c r="NI33" s="249"/>
      <c r="NJ33" s="249"/>
      <c r="NK33" s="249"/>
      <c r="NL33" s="249"/>
      <c r="NM33" s="249"/>
      <c r="NN33" s="249"/>
      <c r="NO33" s="249"/>
      <c r="NP33" s="249"/>
      <c r="NQ33" s="249"/>
      <c r="NR33" s="249"/>
      <c r="NS33" s="249"/>
      <c r="NT33" s="249"/>
      <c r="NU33" s="249"/>
      <c r="NV33" s="249"/>
      <c r="NW33" s="249"/>
      <c r="NX33" s="249"/>
      <c r="NY33" s="249"/>
      <c r="NZ33" s="249"/>
      <c r="OA33" s="249"/>
      <c r="OB33" s="249"/>
      <c r="OC33" s="249"/>
      <c r="OD33" s="249"/>
      <c r="OE33" s="249"/>
      <c r="OF33" s="249"/>
      <c r="OG33" s="249"/>
      <c r="OH33" s="249"/>
      <c r="OI33" s="249"/>
      <c r="OJ33" s="249"/>
      <c r="OK33" s="249"/>
      <c r="OL33" s="249"/>
      <c r="OM33" s="249"/>
      <c r="ON33" s="249"/>
      <c r="OO33" s="249"/>
      <c r="OP33" s="249"/>
      <c r="OQ33" s="249"/>
      <c r="OR33" s="249"/>
      <c r="OS33" s="249"/>
      <c r="OT33" s="249"/>
      <c r="OU33" s="249"/>
      <c r="OV33" s="249"/>
      <c r="OW33" s="249"/>
      <c r="OX33" s="249"/>
      <c r="OY33" s="249"/>
      <c r="OZ33" s="249"/>
      <c r="PA33" s="249"/>
      <c r="PB33" s="249"/>
      <c r="PC33" s="249"/>
      <c r="PD33" s="249"/>
      <c r="PE33" s="249"/>
      <c r="PF33" s="249"/>
      <c r="PG33" s="249"/>
      <c r="PH33" s="249"/>
      <c r="PI33" s="249"/>
      <c r="PJ33" s="249"/>
      <c r="PK33" s="249"/>
      <c r="PL33" s="249"/>
      <c r="PM33" s="249"/>
      <c r="PN33" s="249"/>
      <c r="PO33" s="249"/>
      <c r="PP33" s="249"/>
      <c r="PQ33" s="249"/>
      <c r="PR33" s="249"/>
      <c r="PS33" s="249"/>
      <c r="PT33" s="249"/>
      <c r="PU33" s="249"/>
      <c r="PV33" s="249"/>
      <c r="PW33" s="249"/>
      <c r="PX33" s="249"/>
      <c r="PY33" s="249"/>
      <c r="PZ33" s="249"/>
      <c r="QA33" s="249"/>
      <c r="QB33" s="249"/>
      <c r="QC33" s="249"/>
      <c r="QD33" s="249"/>
      <c r="QE33" s="249"/>
      <c r="QF33" s="249"/>
      <c r="QG33" s="249"/>
      <c r="QH33" s="249"/>
      <c r="QI33" s="249"/>
      <c r="QJ33" s="249"/>
      <c r="QK33" s="250"/>
      <c r="QL33" s="250"/>
      <c r="QM33" s="250"/>
      <c r="QN33" s="250"/>
      <c r="QO33" s="250"/>
      <c r="QP33" s="250"/>
      <c r="QQ33" s="250"/>
      <c r="QR33" s="250"/>
      <c r="QS33" s="250"/>
      <c r="QT33" s="249"/>
      <c r="QU33" s="249"/>
      <c r="QV33" s="249"/>
      <c r="QW33" s="249"/>
      <c r="QX33" s="249"/>
      <c r="QY33" s="249"/>
      <c r="QZ33" s="249"/>
      <c r="RA33" s="249"/>
      <c r="RB33" s="249"/>
      <c r="RC33" s="249"/>
      <c r="RD33" s="249"/>
      <c r="RE33" s="249"/>
      <c r="RF33" s="249"/>
      <c r="RG33" s="249"/>
      <c r="RH33" s="249"/>
      <c r="RI33" s="249"/>
      <c r="RJ33" s="249"/>
      <c r="RK33" s="249"/>
      <c r="RL33" s="249"/>
      <c r="RM33" s="249"/>
      <c r="RN33" s="249"/>
      <c r="RO33" s="249"/>
      <c r="RP33" s="249"/>
      <c r="RQ33" s="249"/>
      <c r="RR33" s="249"/>
      <c r="RS33" s="249"/>
      <c r="RT33" s="249"/>
      <c r="RU33" s="249"/>
      <c r="RV33" s="249"/>
      <c r="RW33" s="249"/>
      <c r="RX33" s="249"/>
      <c r="RY33" s="249"/>
      <c r="RZ33" s="249"/>
      <c r="SA33" s="249"/>
      <c r="SB33" s="249"/>
      <c r="SC33" s="249"/>
      <c r="SD33" s="249"/>
      <c r="SE33" s="249"/>
      <c r="SF33" s="249"/>
      <c r="SG33" s="249"/>
      <c r="SH33" s="249"/>
      <c r="SI33" s="249"/>
      <c r="SJ33" s="249"/>
      <c r="SK33" s="249"/>
      <c r="SL33" s="249"/>
      <c r="SM33" s="249"/>
      <c r="SN33" s="249"/>
      <c r="SO33" s="249"/>
      <c r="SP33" s="249"/>
      <c r="SQ33" s="249"/>
      <c r="SR33" s="249"/>
      <c r="SS33" s="249"/>
      <c r="ST33" s="249"/>
      <c r="SU33" s="249"/>
      <c r="SV33" s="249"/>
      <c r="SW33" s="250"/>
      <c r="SX33" s="250"/>
      <c r="SY33" s="250"/>
      <c r="SZ33" s="250"/>
      <c r="TA33" s="250"/>
      <c r="TB33" s="250"/>
      <c r="TC33" s="250"/>
      <c r="TD33" s="249"/>
      <c r="TE33" s="249"/>
      <c r="TF33" s="249"/>
      <c r="TG33" s="249"/>
      <c r="TH33" s="249"/>
      <c r="TI33" s="249"/>
      <c r="TJ33" s="249"/>
      <c r="TK33" s="249"/>
      <c r="TL33" s="249"/>
      <c r="TM33" s="249"/>
      <c r="TN33" s="249"/>
      <c r="TO33" s="249"/>
      <c r="TP33" s="249"/>
      <c r="TQ33" s="249"/>
      <c r="TR33" s="249"/>
      <c r="TS33" s="249"/>
      <c r="TT33" s="249"/>
      <c r="TU33" s="249"/>
      <c r="TV33" s="249"/>
      <c r="TW33" s="249"/>
      <c r="TX33" s="249"/>
      <c r="TY33" s="249"/>
      <c r="TZ33" s="249"/>
      <c r="UA33" s="249"/>
      <c r="UB33" s="249"/>
      <c r="UC33" s="249"/>
      <c r="UD33" s="249"/>
      <c r="UE33" s="249"/>
      <c r="UF33" s="249"/>
      <c r="UG33" s="249"/>
      <c r="UH33" s="249"/>
      <c r="UI33" s="249"/>
      <c r="UJ33" s="249"/>
      <c r="UK33" s="249"/>
      <c r="UL33" s="249"/>
      <c r="UM33" s="249"/>
      <c r="UN33" s="249"/>
      <c r="UO33" s="249"/>
      <c r="UP33" s="249"/>
      <c r="UQ33" s="249"/>
      <c r="UR33" s="249"/>
      <c r="US33" s="249"/>
      <c r="UT33" s="249"/>
      <c r="UU33" s="249"/>
      <c r="UV33" s="249"/>
      <c r="UW33" s="249"/>
      <c r="UX33" s="249"/>
      <c r="UY33" s="249"/>
      <c r="UZ33" s="249"/>
      <c r="VA33" s="249"/>
      <c r="VB33" s="249"/>
      <c r="VC33" s="249"/>
      <c r="VD33" s="249"/>
      <c r="VE33" s="249"/>
      <c r="VF33" s="249"/>
      <c r="VG33" s="249"/>
      <c r="VH33" s="249"/>
      <c r="VI33" s="249"/>
      <c r="VJ33" s="249"/>
      <c r="VK33" s="249"/>
      <c r="VL33" s="249"/>
      <c r="VM33" s="249"/>
      <c r="VN33" s="249"/>
      <c r="VO33" s="249"/>
      <c r="VP33" s="249"/>
      <c r="VQ33" s="249"/>
      <c r="VR33" s="249"/>
      <c r="VS33" s="249"/>
      <c r="VT33" s="249"/>
      <c r="VU33" s="249"/>
      <c r="VV33" s="249"/>
      <c r="VW33" s="249"/>
      <c r="VX33" s="249"/>
      <c r="VY33" s="252"/>
      <c r="VZ33" s="252"/>
      <c r="WA33" s="252"/>
      <c r="WB33" s="252"/>
      <c r="WC33" s="252"/>
      <c r="WD33" s="251"/>
      <c r="WE33" s="251"/>
      <c r="WF33" s="251"/>
      <c r="WG33" s="251"/>
      <c r="WI33" s="169"/>
      <c r="WJ33" s="169"/>
      <c r="WK33" s="169"/>
      <c r="WL33" s="169"/>
      <c r="XO33" s="169"/>
      <c r="XP33" s="169"/>
      <c r="XQ33" s="169"/>
      <c r="XR33" s="169"/>
      <c r="XS33" s="169"/>
      <c r="YG33" s="169"/>
      <c r="YH33" s="169"/>
      <c r="YI33" s="169"/>
      <c r="YJ33" s="169"/>
      <c r="YK33" s="169"/>
      <c r="YL33" s="169"/>
      <c r="YM33" s="169"/>
      <c r="YN33" s="169"/>
      <c r="YO33" s="169"/>
      <c r="YP33" s="169"/>
      <c r="YQ33" s="169"/>
      <c r="YR33" s="169"/>
      <c r="YS33" s="169"/>
      <c r="YT33" s="169"/>
      <c r="YU33" s="169"/>
      <c r="YV33" s="169"/>
      <c r="YW33" s="169"/>
      <c r="YX33" s="169"/>
      <c r="YY33" s="169"/>
      <c r="YZ33" s="169"/>
      <c r="ZA33" s="169"/>
      <c r="ZB33" s="169"/>
      <c r="ZC33" s="169"/>
      <c r="ZU33" s="169"/>
      <c r="ZV33" s="169"/>
      <c r="ZW33" s="169"/>
      <c r="ZX33" s="169"/>
      <c r="ZY33" s="169"/>
      <c r="ZZ33" s="169"/>
      <c r="AAA33" s="169"/>
      <c r="AAB33" s="169"/>
      <c r="AAC33" s="169"/>
      <c r="AAD33" s="169"/>
      <c r="AAE33" s="169"/>
      <c r="AAF33" s="169"/>
      <c r="AAG33" s="169"/>
      <c r="AAH33" s="169"/>
      <c r="AAI33" s="169"/>
      <c r="AAJ33" s="169"/>
      <c r="AAK33" s="169"/>
      <c r="AAL33" s="169"/>
      <c r="AAM33" s="169"/>
      <c r="AAN33" s="169"/>
    </row>
    <row r="34" spans="1:716" ht="20.100000000000001" customHeight="1">
      <c r="A34" s="400">
        <v>27</v>
      </c>
      <c r="B34" s="413" t="str">
        <f>IF('1'!$A$1=1,D34,F34)</f>
        <v>Туніс</v>
      </c>
      <c r="D34" s="379" t="s">
        <v>198</v>
      </c>
      <c r="F34" s="379" t="s">
        <v>199</v>
      </c>
      <c r="G34" s="237">
        <v>1637.563845562755</v>
      </c>
      <c r="H34" s="136">
        <v>1625.8294111829939</v>
      </c>
      <c r="I34" s="136">
        <v>1369.9369066322361</v>
      </c>
      <c r="J34" s="136">
        <v>2722.3034488757789</v>
      </c>
      <c r="K34" s="136">
        <v>982.60113831508295</v>
      </c>
      <c r="L34" s="136">
        <v>1196.8217346222591</v>
      </c>
      <c r="M34" s="136">
        <v>1203.2229609073779</v>
      </c>
      <c r="N34" s="136">
        <v>2638.5971533023871</v>
      </c>
      <c r="O34" s="136">
        <v>2225.37673742775</v>
      </c>
      <c r="P34" s="136">
        <v>2192.5939028535822</v>
      </c>
      <c r="Q34" s="136">
        <v>942.72792701486401</v>
      </c>
      <c r="R34" s="136">
        <v>2351.3681520784489</v>
      </c>
      <c r="S34" s="136">
        <v>2619.3957883947619</v>
      </c>
      <c r="T34" s="136">
        <v>3258.251315639814</v>
      </c>
      <c r="U34" s="136">
        <v>2373.980099316298</v>
      </c>
      <c r="V34" s="238">
        <v>2383.1511806363701</v>
      </c>
      <c r="W34" s="136">
        <v>3291.7658129671299</v>
      </c>
      <c r="X34" s="136">
        <v>2024.0173835285591</v>
      </c>
      <c r="Y34" s="136">
        <v>1891.0289024199351</v>
      </c>
      <c r="Z34" s="136">
        <v>2206.6792623735901</v>
      </c>
      <c r="AA34" s="136">
        <v>2735.4829145325803</v>
      </c>
      <c r="AB34" s="136">
        <v>2543.483041759072</v>
      </c>
      <c r="AC34" s="136">
        <v>2633.0387995550141</v>
      </c>
      <c r="AD34" s="136">
        <v>3290.784322095119</v>
      </c>
      <c r="AE34" s="136">
        <v>1864.8705740928399</v>
      </c>
      <c r="AF34" s="136">
        <v>1633.8079327698078</v>
      </c>
      <c r="AG34" s="136">
        <v>3249.227912308153</v>
      </c>
      <c r="AH34" s="136">
        <v>4251.871060236067</v>
      </c>
      <c r="AI34" s="136">
        <v>3144.9116455414146</v>
      </c>
      <c r="AJ34" s="136">
        <v>199.32984003695299</v>
      </c>
      <c r="AK34" s="136">
        <v>853.33328711102217</v>
      </c>
      <c r="AL34" s="136">
        <v>1862.72221744901</v>
      </c>
      <c r="AM34" s="136">
        <v>2350.5677865875841</v>
      </c>
      <c r="AN34" s="136">
        <v>1385.125710816764</v>
      </c>
      <c r="AO34" s="136">
        <v>442.19625402088798</v>
      </c>
      <c r="AP34" s="136">
        <v>1313.5393563244743</v>
      </c>
      <c r="AQ34" s="136">
        <v>3887.411551734378</v>
      </c>
      <c r="AR34" s="136">
        <v>3467.535145342013</v>
      </c>
      <c r="AS34" s="136">
        <v>2552.0136646898936</v>
      </c>
      <c r="AT34" s="136">
        <v>3332.686690263492</v>
      </c>
      <c r="AU34" s="136">
        <f t="shared" si="9"/>
        <v>5491.4291077497101</v>
      </c>
      <c r="AV34" s="136">
        <f t="shared" si="10"/>
        <v>13239.647052029777</v>
      </c>
      <c r="AW34" s="136"/>
      <c r="AX34" s="136">
        <f t="shared" si="46"/>
        <v>7355.6336122537632</v>
      </c>
      <c r="AY34" s="136">
        <f t="shared" si="47"/>
        <v>6021.2429871471068</v>
      </c>
      <c r="AZ34" s="136">
        <f t="shared" si="48"/>
        <v>7712.0667193746449</v>
      </c>
      <c r="BA34" s="136">
        <f t="shared" si="49"/>
        <v>10634.778383987245</v>
      </c>
      <c r="BB34" s="136">
        <f t="shared" si="50"/>
        <v>9413.491361289216</v>
      </c>
      <c r="BC34" s="136">
        <f t="shared" si="51"/>
        <v>11202.789077941787</v>
      </c>
      <c r="BD34" s="136">
        <f t="shared" si="52"/>
        <v>10999.777479406868</v>
      </c>
      <c r="BE34" s="136">
        <f t="shared" si="53"/>
        <v>6060.2969901383995</v>
      </c>
      <c r="BF34" s="136">
        <f t="shared" si="45"/>
        <v>5491.4291077497101</v>
      </c>
    </row>
    <row r="35" spans="1:716" ht="20.100000000000001" customHeight="1">
      <c r="A35" s="400">
        <v>28</v>
      </c>
      <c r="B35" s="438" t="str">
        <f>IF('1'!$A$1=1,D35,F35)</f>
        <v>Алжир</v>
      </c>
      <c r="C35" s="397"/>
      <c r="D35" s="378" t="s">
        <v>214</v>
      </c>
      <c r="E35" s="388"/>
      <c r="F35" s="389" t="s">
        <v>215</v>
      </c>
      <c r="G35" s="237">
        <v>1440.9721288468331</v>
      </c>
      <c r="H35" s="136">
        <v>618.69413931324334</v>
      </c>
      <c r="I35" s="136">
        <v>1471.3761167816508</v>
      </c>
      <c r="J35" s="136">
        <v>842.98036999062299</v>
      </c>
      <c r="K35" s="136">
        <v>1121.157653741217</v>
      </c>
      <c r="L35" s="136">
        <v>743.88377688181163</v>
      </c>
      <c r="M35" s="136">
        <v>1992.123481960693</v>
      </c>
      <c r="N35" s="136">
        <v>2228.9529339583291</v>
      </c>
      <c r="O35" s="136">
        <v>2805.0143044586989</v>
      </c>
      <c r="P35" s="136">
        <v>2519.947731769973</v>
      </c>
      <c r="Q35" s="136">
        <v>2848.9961792943768</v>
      </c>
      <c r="R35" s="136">
        <v>6088.9933118191911</v>
      </c>
      <c r="S35" s="136">
        <v>2864.9419365579952</v>
      </c>
      <c r="T35" s="136">
        <v>2831.9798229611797</v>
      </c>
      <c r="U35" s="136">
        <v>1835.3248934400679</v>
      </c>
      <c r="V35" s="238">
        <v>2994.0095517719192</v>
      </c>
      <c r="W35" s="136">
        <v>5208.11377094621</v>
      </c>
      <c r="X35" s="136">
        <v>5595.2468951102601</v>
      </c>
      <c r="Y35" s="136">
        <v>2577.1502059378031</v>
      </c>
      <c r="Z35" s="136">
        <v>1965.7902458529488</v>
      </c>
      <c r="AA35" s="136">
        <v>4103.1114989036123</v>
      </c>
      <c r="AB35" s="136">
        <v>2042.2083673480142</v>
      </c>
      <c r="AC35" s="136">
        <v>1599.2078179109781</v>
      </c>
      <c r="AD35" s="136">
        <v>1588.9789603519521</v>
      </c>
      <c r="AE35" s="136">
        <v>3509.0080261857702</v>
      </c>
      <c r="AF35" s="136">
        <v>2867.499537028717</v>
      </c>
      <c r="AG35" s="136">
        <v>3791.7105950472287</v>
      </c>
      <c r="AH35" s="136">
        <v>2154.918150585725</v>
      </c>
      <c r="AI35" s="136">
        <v>4878.6460055583075</v>
      </c>
      <c r="AJ35" s="136">
        <v>459.57960785668303</v>
      </c>
      <c r="AK35" s="136">
        <v>913.92725010128413</v>
      </c>
      <c r="AL35" s="136">
        <v>1478.682415533536</v>
      </c>
      <c r="AM35" s="136">
        <v>171.19931348175203</v>
      </c>
      <c r="AN35" s="136">
        <v>180.93779203018403</v>
      </c>
      <c r="AO35" s="136">
        <v>255.086865304914</v>
      </c>
      <c r="AP35" s="136">
        <v>638.9918025696478</v>
      </c>
      <c r="AQ35" s="136">
        <v>2205.3689197650201</v>
      </c>
      <c r="AR35" s="136">
        <v>3137.935714251832</v>
      </c>
      <c r="AS35" s="136">
        <v>3786.4243056910827</v>
      </c>
      <c r="AT35" s="136">
        <v>3709.8084071695712</v>
      </c>
      <c r="AU35" s="136">
        <f t="shared" si="9"/>
        <v>1246.2157733864979</v>
      </c>
      <c r="AV35" s="136">
        <f t="shared" si="10"/>
        <v>12839.537346877507</v>
      </c>
      <c r="AW35" s="136"/>
      <c r="AX35" s="136">
        <f t="shared" si="46"/>
        <v>4374.0227549323508</v>
      </c>
      <c r="AY35" s="136">
        <f t="shared" si="47"/>
        <v>6086.1178465420508</v>
      </c>
      <c r="AZ35" s="136">
        <f t="shared" si="48"/>
        <v>14262.95152734224</v>
      </c>
      <c r="BA35" s="136">
        <f t="shared" si="49"/>
        <v>10526.256204731162</v>
      </c>
      <c r="BB35" s="136">
        <f t="shared" si="50"/>
        <v>15346.301117847222</v>
      </c>
      <c r="BC35" s="136">
        <f t="shared" si="51"/>
        <v>9333.5066445145567</v>
      </c>
      <c r="BD35" s="136">
        <f t="shared" si="52"/>
        <v>12323.136308847441</v>
      </c>
      <c r="BE35" s="136">
        <f t="shared" si="53"/>
        <v>7730.8352790498102</v>
      </c>
      <c r="BF35" s="136">
        <f t="shared" ref="BF35:BF41" si="54">AM35+AN35+AO35+AP35</f>
        <v>1246.2157733864979</v>
      </c>
    </row>
    <row r="36" spans="1:716" ht="20.100000000000001" customHeight="1">
      <c r="A36" s="400">
        <v>29</v>
      </c>
      <c r="B36" s="413" t="str">
        <f>IF('1'!$A$1=1,D36,F36)</f>
        <v>Ірак</v>
      </c>
      <c r="C36" s="397"/>
      <c r="D36" s="379" t="s">
        <v>196</v>
      </c>
      <c r="E36" s="388"/>
      <c r="F36" s="411" t="s">
        <v>115</v>
      </c>
      <c r="G36" s="237">
        <v>2428.819646539218</v>
      </c>
      <c r="H36" s="136">
        <v>2777.2195428994482</v>
      </c>
      <c r="I36" s="136">
        <v>2644.1059173227841</v>
      </c>
      <c r="J36" s="136">
        <v>2521.28205152082</v>
      </c>
      <c r="K36" s="136">
        <v>2522.4341114641952</v>
      </c>
      <c r="L36" s="136">
        <v>2538.8458374693837</v>
      </c>
      <c r="M36" s="136">
        <v>2224.0485012814679</v>
      </c>
      <c r="N36" s="136">
        <v>2301.6496612919527</v>
      </c>
      <c r="O36" s="136">
        <v>3545.0777358284395</v>
      </c>
      <c r="P36" s="136">
        <v>2791.303118298566</v>
      </c>
      <c r="Q36" s="136">
        <v>3502.790928885674</v>
      </c>
      <c r="R36" s="136">
        <v>2799.3324699159602</v>
      </c>
      <c r="S36" s="136">
        <v>5080.9849531300206</v>
      </c>
      <c r="T36" s="136">
        <v>3868.3522925162097</v>
      </c>
      <c r="U36" s="136">
        <v>4817.4816725541796</v>
      </c>
      <c r="V36" s="238">
        <v>3718.1798220163628</v>
      </c>
      <c r="W36" s="136">
        <v>4298.5802559291997</v>
      </c>
      <c r="X36" s="136">
        <v>5680.8412686269803</v>
      </c>
      <c r="Y36" s="136">
        <v>1719.3677762513419</v>
      </c>
      <c r="Z36" s="136">
        <v>3529.0610755433499</v>
      </c>
      <c r="AA36" s="136">
        <v>4729.5571911061397</v>
      </c>
      <c r="AB36" s="136">
        <v>4695.8813905084899</v>
      </c>
      <c r="AC36" s="136">
        <v>2827.8845047393602</v>
      </c>
      <c r="AD36" s="136">
        <v>3744.4182383828797</v>
      </c>
      <c r="AE36" s="136">
        <v>3888.7614460228888</v>
      </c>
      <c r="AF36" s="136">
        <v>7424.6355313375097</v>
      </c>
      <c r="AG36" s="136">
        <v>2782.0198066975508</v>
      </c>
      <c r="AH36" s="136">
        <v>4919.5770202751446</v>
      </c>
      <c r="AI36" s="136">
        <v>4783.8332299038211</v>
      </c>
      <c r="AJ36" s="136">
        <v>317.780724610042</v>
      </c>
      <c r="AK36" s="136">
        <v>792.32353111016994</v>
      </c>
      <c r="AL36" s="136">
        <v>3261.555998190232</v>
      </c>
      <c r="AM36" s="136">
        <v>1898.2860373856179</v>
      </c>
      <c r="AN36" s="136">
        <v>2429.588088834058</v>
      </c>
      <c r="AO36" s="136">
        <v>1363.335991262886</v>
      </c>
      <c r="AP36" s="136">
        <v>1402.2863194661159</v>
      </c>
      <c r="AQ36" s="136">
        <v>2990.7026813914831</v>
      </c>
      <c r="AR36" s="136">
        <v>2744.3350066375069</v>
      </c>
      <c r="AS36" s="136">
        <v>2744.2950776439011</v>
      </c>
      <c r="AT36" s="136">
        <v>3757.6066920038747</v>
      </c>
      <c r="AU36" s="136">
        <f>AM36+AN36+AO36+AP36</f>
        <v>7093.4964369486779</v>
      </c>
      <c r="AV36" s="136">
        <f>AQ36+AR36+AS36+AT36</f>
        <v>12236.939457676766</v>
      </c>
      <c r="AW36" s="136"/>
      <c r="AX36" s="136">
        <f>G36+H36+I36+J36</f>
        <v>10371.427158282271</v>
      </c>
      <c r="AY36" s="136">
        <f>K36+L36+M36+N36</f>
        <v>9586.978111507</v>
      </c>
      <c r="AZ36" s="136">
        <f>O36+P36+Q36+R36</f>
        <v>12638.50425292864</v>
      </c>
      <c r="BA36" s="136">
        <f>S36+T36+U36+V36</f>
        <v>17484.998740216772</v>
      </c>
      <c r="BB36" s="136">
        <f>W36+X36+Y36+Z36</f>
        <v>15227.850376350871</v>
      </c>
      <c r="BC36" s="136">
        <f>AA36+AB36+AC36+AD36</f>
        <v>15997.74132473687</v>
      </c>
      <c r="BD36" s="136">
        <f>AE36+AF36+AG36+AH36</f>
        <v>19014.993804333095</v>
      </c>
      <c r="BE36" s="136">
        <f>AI36+AJ36+AK36+AL36</f>
        <v>9155.4934838142653</v>
      </c>
      <c r="BF36" s="136">
        <f t="shared" si="54"/>
        <v>7093.4964369486779</v>
      </c>
    </row>
    <row r="37" spans="1:716" ht="20.100000000000001" customHeight="1">
      <c r="A37" s="400">
        <v>30</v>
      </c>
      <c r="B37" s="413" t="str">
        <f>IF('1'!$A$1=1,D37,F37)</f>
        <v>Казахстан</v>
      </c>
      <c r="C37" s="397"/>
      <c r="D37" s="375" t="s">
        <v>185</v>
      </c>
      <c r="E37" s="388"/>
      <c r="F37" s="377" t="s">
        <v>74</v>
      </c>
      <c r="G37" s="237">
        <v>3330.4877552808584</v>
      </c>
      <c r="H37" s="136">
        <v>4500.7722692847101</v>
      </c>
      <c r="I37" s="136">
        <v>3970.5671001436399</v>
      </c>
      <c r="J37" s="136">
        <v>3577.4423528555399</v>
      </c>
      <c r="K37" s="136">
        <v>1976.405078559472</v>
      </c>
      <c r="L37" s="136">
        <v>2809.6430239599899</v>
      </c>
      <c r="M37" s="136">
        <v>2610.6098052809093</v>
      </c>
      <c r="N37" s="136">
        <v>2463.282985561937</v>
      </c>
      <c r="O37" s="136">
        <v>2249.6344526870848</v>
      </c>
      <c r="P37" s="136">
        <v>2437.4489501067369</v>
      </c>
      <c r="Q37" s="136">
        <v>2543.6220247182168</v>
      </c>
      <c r="R37" s="136">
        <v>2623.8543995329001</v>
      </c>
      <c r="S37" s="136">
        <v>2104.6172261159481</v>
      </c>
      <c r="T37" s="136">
        <v>2556.556450601398</v>
      </c>
      <c r="U37" s="136">
        <v>2646.6098791897093</v>
      </c>
      <c r="V37" s="238">
        <v>2894.4976965121241</v>
      </c>
      <c r="W37" s="136">
        <v>2101.8501098106549</v>
      </c>
      <c r="X37" s="136">
        <v>2316.318929482773</v>
      </c>
      <c r="Y37" s="136">
        <v>2451.1639535277973</v>
      </c>
      <c r="Z37" s="136">
        <v>2544.0715488433211</v>
      </c>
      <c r="AA37" s="136">
        <v>2009.4309165481659</v>
      </c>
      <c r="AB37" s="136">
        <v>2165.521967634229</v>
      </c>
      <c r="AC37" s="136">
        <v>2221.4369141140542</v>
      </c>
      <c r="AD37" s="136">
        <v>2386.9956945034669</v>
      </c>
      <c r="AE37" s="136">
        <v>2199.1660809502509</v>
      </c>
      <c r="AF37" s="136">
        <v>3172.9604959669605</v>
      </c>
      <c r="AG37" s="136">
        <v>3113.8914018082492</v>
      </c>
      <c r="AH37" s="136">
        <v>3396.1645791751398</v>
      </c>
      <c r="AI37" s="136">
        <v>1637.6417717217751</v>
      </c>
      <c r="AJ37" s="136">
        <v>1693.9867510910262</v>
      </c>
      <c r="AK37" s="136">
        <v>3293.8987686140299</v>
      </c>
      <c r="AL37" s="136">
        <v>2998.7135486405418</v>
      </c>
      <c r="AM37" s="136">
        <v>2774.0566430035319</v>
      </c>
      <c r="AN37" s="136">
        <v>2066.5844099058099</v>
      </c>
      <c r="AO37" s="136">
        <v>2451.6573621702378</v>
      </c>
      <c r="AP37" s="136">
        <v>2403.4486028082497</v>
      </c>
      <c r="AQ37" s="136">
        <v>2778.5127257667382</v>
      </c>
      <c r="AR37" s="136">
        <v>2493.8772152793917</v>
      </c>
      <c r="AS37" s="136">
        <v>3296.4872816260986</v>
      </c>
      <c r="AT37" s="136">
        <v>3143.6237927445422</v>
      </c>
      <c r="AU37" s="136">
        <f>AM37+AN37+AO37+AP37</f>
        <v>9695.7470178878302</v>
      </c>
      <c r="AV37" s="136">
        <f>AQ37+AR37+AS37+AT37</f>
        <v>11712.50101541677</v>
      </c>
      <c r="AW37" s="136"/>
      <c r="AX37" s="136">
        <f>G37+H37+I37+J37</f>
        <v>15379.269477564749</v>
      </c>
      <c r="AY37" s="136">
        <f>K37+L37+M37+N37</f>
        <v>9859.940893362309</v>
      </c>
      <c r="AZ37" s="136">
        <f>O37+P37+Q37+R37</f>
        <v>9854.5598270449391</v>
      </c>
      <c r="BA37" s="136">
        <f>S37+T37+U37+V37</f>
        <v>10202.28125241918</v>
      </c>
      <c r="BB37" s="136">
        <f>W37+X37+Y37+Z37</f>
        <v>9413.4045416645458</v>
      </c>
      <c r="BC37" s="136">
        <f>AA37+AB37+AC37+AD37</f>
        <v>8783.3854927999164</v>
      </c>
      <c r="BD37" s="136">
        <f>AE37+AF37+AG37+AH37</f>
        <v>11882.1825579006</v>
      </c>
      <c r="BE37" s="136">
        <f>AI37+AJ37+AK37+AL37</f>
        <v>9624.2408400673739</v>
      </c>
      <c r="BF37" s="136">
        <f t="shared" si="54"/>
        <v>9695.7470178878302</v>
      </c>
    </row>
    <row r="38" spans="1:716" ht="20.100000000000001" customHeight="1">
      <c r="A38" s="400">
        <v>31</v>
      </c>
      <c r="B38" s="413" t="str">
        <f>IF('1'!$A$1=1,D38,F38)</f>
        <v>Латвія</v>
      </c>
      <c r="C38" s="397"/>
      <c r="D38" s="378" t="s">
        <v>173</v>
      </c>
      <c r="E38" s="388"/>
      <c r="F38" s="389" t="s">
        <v>75</v>
      </c>
      <c r="G38" s="237">
        <v>885.59675959293702</v>
      </c>
      <c r="H38" s="136">
        <v>684.85976013863706</v>
      </c>
      <c r="I38" s="136">
        <v>770.29588312799797</v>
      </c>
      <c r="J38" s="136">
        <v>644.57961464240202</v>
      </c>
      <c r="K38" s="136">
        <v>711.82031112259403</v>
      </c>
      <c r="L38" s="136">
        <v>811.61399586530399</v>
      </c>
      <c r="M38" s="136">
        <v>769.45663383283613</v>
      </c>
      <c r="N38" s="136">
        <v>905.79829055848404</v>
      </c>
      <c r="O38" s="136">
        <v>1052.1308062115691</v>
      </c>
      <c r="P38" s="136">
        <v>958.17310188004501</v>
      </c>
      <c r="Q38" s="136">
        <v>1302.6176263950219</v>
      </c>
      <c r="R38" s="136">
        <v>2053.3903757267999</v>
      </c>
      <c r="S38" s="136">
        <v>1888.6162232981098</v>
      </c>
      <c r="T38" s="136">
        <v>1829.9363952319932</v>
      </c>
      <c r="U38" s="136">
        <v>2069.7557160518609</v>
      </c>
      <c r="V38" s="238">
        <v>1894.944129779657</v>
      </c>
      <c r="W38" s="136">
        <v>1628.1210826709801</v>
      </c>
      <c r="X38" s="136">
        <v>1964.0696367030268</v>
      </c>
      <c r="Y38" s="136">
        <v>1979.4021295423499</v>
      </c>
      <c r="Z38" s="136">
        <v>1662.415429230402</v>
      </c>
      <c r="AA38" s="136">
        <v>1357.7552052481369</v>
      </c>
      <c r="AB38" s="136">
        <v>1242.9790152982118</v>
      </c>
      <c r="AC38" s="136">
        <v>1723.4469834469583</v>
      </c>
      <c r="AD38" s="136">
        <v>1685.7943625517009</v>
      </c>
      <c r="AE38" s="136">
        <v>1619.5125222131892</v>
      </c>
      <c r="AF38" s="136">
        <v>1781.2721896107983</v>
      </c>
      <c r="AG38" s="136">
        <v>2217.7491926514449</v>
      </c>
      <c r="AH38" s="136">
        <v>1766.6485449775842</v>
      </c>
      <c r="AI38" s="136">
        <v>1195.184133875468</v>
      </c>
      <c r="AJ38" s="136">
        <v>1936.878168463204</v>
      </c>
      <c r="AK38" s="136">
        <v>2818.5008526742599</v>
      </c>
      <c r="AL38" s="136">
        <v>3269.1913792526962</v>
      </c>
      <c r="AM38" s="136">
        <v>2725.1965199666938</v>
      </c>
      <c r="AN38" s="136">
        <v>2661.5205686673498</v>
      </c>
      <c r="AO38" s="136">
        <v>3412.1640687419781</v>
      </c>
      <c r="AP38" s="136">
        <v>2959.741392368087</v>
      </c>
      <c r="AQ38" s="136">
        <v>2479.45393563381</v>
      </c>
      <c r="AR38" s="136">
        <v>2894.6916830887153</v>
      </c>
      <c r="AS38" s="136">
        <v>3184.1123896257122</v>
      </c>
      <c r="AT38" s="136">
        <v>3136.3932203974218</v>
      </c>
      <c r="AU38" s="136">
        <f>AM38+AN38+AO38+AP38</f>
        <v>11758.622549744108</v>
      </c>
      <c r="AV38" s="136">
        <f>AQ38+AR38+AS38+AT38</f>
        <v>11694.651228745659</v>
      </c>
      <c r="AW38" s="136"/>
      <c r="AX38" s="136">
        <f>G38+H38+I38+J38</f>
        <v>2985.3320175019744</v>
      </c>
      <c r="AY38" s="136">
        <f>K38+L38+M38+N38</f>
        <v>3198.6892313792182</v>
      </c>
      <c r="AZ38" s="136">
        <f>O38+P38+Q38+R38</f>
        <v>5366.311910213436</v>
      </c>
      <c r="BA38" s="136">
        <f>S38+T38+U38+V38</f>
        <v>7683.2524643616216</v>
      </c>
      <c r="BB38" s="136">
        <f>W38+X38+Y38+Z38</f>
        <v>7234.008278146759</v>
      </c>
      <c r="BC38" s="136">
        <f>AA38+AB38+AC38+AD38</f>
        <v>6009.9755665450075</v>
      </c>
      <c r="BD38" s="136">
        <f>AE38+AF38+AG38+AH38</f>
        <v>7385.1824494530174</v>
      </c>
      <c r="BE38" s="136">
        <f>AI38+AJ38+AK38+AL38</f>
        <v>9219.7545342656285</v>
      </c>
      <c r="BF38" s="136">
        <f t="shared" si="54"/>
        <v>11758.622549744108</v>
      </c>
    </row>
    <row r="39" spans="1:716" ht="20.100000000000001" customHeight="1">
      <c r="A39" s="400">
        <v>32</v>
      </c>
      <c r="B39" s="413" t="str">
        <f>IF('1'!$A$1=1,D39,F39)</f>
        <v>Лівія</v>
      </c>
      <c r="C39" s="397"/>
      <c r="D39" s="378" t="s">
        <v>225</v>
      </c>
      <c r="E39" s="388"/>
      <c r="F39" s="389" t="s">
        <v>227</v>
      </c>
      <c r="G39" s="237">
        <v>612.20479805107993</v>
      </c>
      <c r="H39" s="136">
        <v>773.05258659712933</v>
      </c>
      <c r="I39" s="136">
        <v>1250.9408339666061</v>
      </c>
      <c r="J39" s="136">
        <v>1339.17710771785</v>
      </c>
      <c r="K39" s="136">
        <v>540.25943434299097</v>
      </c>
      <c r="L39" s="136">
        <v>1062.5351300650423</v>
      </c>
      <c r="M39" s="136">
        <v>2197.8613920139569</v>
      </c>
      <c r="N39" s="136">
        <v>2489.5291707317392</v>
      </c>
      <c r="O39" s="136">
        <v>1512.0163405653288</v>
      </c>
      <c r="P39" s="136">
        <v>1601.3885963943999</v>
      </c>
      <c r="Q39" s="136">
        <v>1097.603631148567</v>
      </c>
      <c r="R39" s="136">
        <v>1292.4564263121881</v>
      </c>
      <c r="S39" s="136">
        <v>1788.9730663983651</v>
      </c>
      <c r="T39" s="136">
        <v>2046.8833057858981</v>
      </c>
      <c r="U39" s="136">
        <v>1788.758674620447</v>
      </c>
      <c r="V39" s="238">
        <v>3294.5344177960219</v>
      </c>
      <c r="W39" s="136">
        <v>2166.0975221997678</v>
      </c>
      <c r="X39" s="136">
        <v>1780.83696830593</v>
      </c>
      <c r="Y39" s="136">
        <v>1605.1354567167571</v>
      </c>
      <c r="Z39" s="136">
        <v>2581.2028444702551</v>
      </c>
      <c r="AA39" s="136">
        <v>2159.7055543511642</v>
      </c>
      <c r="AB39" s="136">
        <v>1176.410715180632</v>
      </c>
      <c r="AC39" s="136">
        <v>2737.7080161140593</v>
      </c>
      <c r="AD39" s="136">
        <v>2776.6009334695318</v>
      </c>
      <c r="AE39" s="136">
        <v>2097.7010282968913</v>
      </c>
      <c r="AF39" s="136">
        <v>2204.1921004239939</v>
      </c>
      <c r="AG39" s="136">
        <v>3920.0268066833451</v>
      </c>
      <c r="AH39" s="136">
        <v>4469.8135452590595</v>
      </c>
      <c r="AI39" s="136">
        <v>4292.9408022388316</v>
      </c>
      <c r="AJ39" s="136">
        <v>244.01618168267399</v>
      </c>
      <c r="AK39" s="136">
        <v>700.58273809121204</v>
      </c>
      <c r="AL39" s="136">
        <v>2725.658956974456</v>
      </c>
      <c r="AM39" s="136">
        <v>1519.9818675234001</v>
      </c>
      <c r="AN39" s="136">
        <v>938.18799991201206</v>
      </c>
      <c r="AO39" s="136">
        <v>680.15344727278193</v>
      </c>
      <c r="AP39" s="136">
        <v>774.06269109789594</v>
      </c>
      <c r="AQ39" s="136">
        <v>2229.1253438016411</v>
      </c>
      <c r="AR39" s="136">
        <v>2387.6409427160952</v>
      </c>
      <c r="AS39" s="136">
        <v>1985.38221478371</v>
      </c>
      <c r="AT39" s="136">
        <v>4575.7873685818613</v>
      </c>
      <c r="AU39" s="136">
        <f>AM39+AN39+AO39+AP39</f>
        <v>3912.3860058060895</v>
      </c>
      <c r="AV39" s="136">
        <f>AQ39+AR39+AS39+AT39</f>
        <v>11177.935869883308</v>
      </c>
      <c r="AW39" s="136"/>
      <c r="AX39" s="136">
        <f>G39+H39+I39+J39</f>
        <v>3975.3753263326653</v>
      </c>
      <c r="AY39" s="136">
        <f>K39+L39+M39+N39</f>
        <v>6290.1851271537289</v>
      </c>
      <c r="AZ39" s="136">
        <f>O39+P39+Q39+R39</f>
        <v>5503.4649944204839</v>
      </c>
      <c r="BA39" s="136">
        <f>S39+T39+U39+V39</f>
        <v>8919.1494646007322</v>
      </c>
      <c r="BB39" s="136">
        <f>W39+X39+Y39+Z39</f>
        <v>8133.2727916927106</v>
      </c>
      <c r="BC39" s="136">
        <f>AA39+AB39+AC39+AD39</f>
        <v>8850.4252191153864</v>
      </c>
      <c r="BD39" s="136">
        <f>AE39+AF39+AG39+AH39</f>
        <v>12691.73348066329</v>
      </c>
      <c r="BE39" s="136">
        <f>AI39+AJ39+AK39+AL39</f>
        <v>7963.1986789871735</v>
      </c>
      <c r="BF39" s="136">
        <f t="shared" si="54"/>
        <v>3912.3860058060895</v>
      </c>
    </row>
    <row r="40" spans="1:716" s="246" customFormat="1" ht="20.100000000000001" customHeight="1">
      <c r="A40" s="400">
        <v>33</v>
      </c>
      <c r="B40" s="413" t="str">
        <f>IF('1'!$A$1=1,D40,F40)</f>
        <v>Об'єднані Арабські Емірати</v>
      </c>
      <c r="C40" s="396"/>
      <c r="D40" s="389" t="s">
        <v>117</v>
      </c>
      <c r="E40" s="389"/>
      <c r="F40" s="389" t="s">
        <v>118</v>
      </c>
      <c r="G40" s="244">
        <v>1637.4574808729822</v>
      </c>
      <c r="H40" s="245">
        <v>1427.165243010922</v>
      </c>
      <c r="I40" s="245">
        <v>2019.9213071964518</v>
      </c>
      <c r="J40" s="245">
        <v>1514.4304366701413</v>
      </c>
      <c r="K40" s="245">
        <v>1411.9448095369607</v>
      </c>
      <c r="L40" s="245">
        <v>1663.940628226143</v>
      </c>
      <c r="M40" s="245">
        <v>2078.8810400073739</v>
      </c>
      <c r="N40" s="245">
        <v>1791.325276154045</v>
      </c>
      <c r="O40" s="136">
        <v>2587.4418298740261</v>
      </c>
      <c r="P40" s="136">
        <v>2270.2670968342341</v>
      </c>
      <c r="Q40" s="136">
        <v>2518.9441953622063</v>
      </c>
      <c r="R40" s="136">
        <v>2841.9943789878362</v>
      </c>
      <c r="S40" s="136">
        <v>3293.2552386964098</v>
      </c>
      <c r="T40" s="136">
        <v>2894.9533435873018</v>
      </c>
      <c r="U40" s="136">
        <v>3970.9572720030701</v>
      </c>
      <c r="V40" s="238">
        <v>3035.6050959600602</v>
      </c>
      <c r="W40" s="136">
        <v>3284.9994866290999</v>
      </c>
      <c r="X40" s="136">
        <v>3833.1105672408999</v>
      </c>
      <c r="Y40" s="136">
        <v>3495.115952087112</v>
      </c>
      <c r="Z40" s="136">
        <v>2869.5783690866992</v>
      </c>
      <c r="AA40" s="136">
        <v>3229.0007431216823</v>
      </c>
      <c r="AB40" s="136">
        <v>3417.1893263335542</v>
      </c>
      <c r="AC40" s="136">
        <v>2482.5696206727821</v>
      </c>
      <c r="AD40" s="136">
        <v>2541.2746121699711</v>
      </c>
      <c r="AE40" s="136">
        <v>2904.393479010339</v>
      </c>
      <c r="AF40" s="136">
        <v>3231.9011370189437</v>
      </c>
      <c r="AG40" s="136">
        <v>3092.8758023617129</v>
      </c>
      <c r="AH40" s="136">
        <v>5113.1186222210999</v>
      </c>
      <c r="AI40" s="136">
        <v>1943.1819455046561</v>
      </c>
      <c r="AJ40" s="136">
        <v>1365.18951288367</v>
      </c>
      <c r="AK40" s="136">
        <v>1346.3071238902198</v>
      </c>
      <c r="AL40" s="136">
        <v>1829.9207522564261</v>
      </c>
      <c r="AM40" s="136">
        <v>1965.7957514815762</v>
      </c>
      <c r="AN40" s="136">
        <v>1649.311704260836</v>
      </c>
      <c r="AO40" s="136">
        <v>1690.382199880414</v>
      </c>
      <c r="AP40" s="136">
        <v>2563.930335490691</v>
      </c>
      <c r="AQ40" s="136">
        <v>2537.8400858958248</v>
      </c>
      <c r="AR40" s="136">
        <v>2276.4880052569461</v>
      </c>
      <c r="AS40" s="136">
        <v>3188.58711976927</v>
      </c>
      <c r="AT40" s="136">
        <v>2710.5675806583868</v>
      </c>
      <c r="AU40" s="136">
        <f>AM40+AN40+AO40+AP40</f>
        <v>7869.4199911135165</v>
      </c>
      <c r="AV40" s="136">
        <f>AQ40+AR40+AS40+AT40</f>
        <v>10713.482791580427</v>
      </c>
      <c r="AW40" s="136"/>
      <c r="AX40" s="136">
        <f>G40+H40+I40+J40</f>
        <v>6598.9744677504968</v>
      </c>
      <c r="AY40" s="136">
        <f>K40+L40+M40+N40</f>
        <v>6946.0917539245229</v>
      </c>
      <c r="AZ40" s="136">
        <f>O40+P40+Q40+R40</f>
        <v>10218.647501058302</v>
      </c>
      <c r="BA40" s="136">
        <f>S40+T40+U40+V40</f>
        <v>13194.770950246841</v>
      </c>
      <c r="BB40" s="136">
        <f>W40+X40+Y40+Z40</f>
        <v>13482.80437504381</v>
      </c>
      <c r="BC40" s="136">
        <f>AA40+AB40+AC40+AD40</f>
        <v>11670.034302297991</v>
      </c>
      <c r="BD40" s="136">
        <f>AE40+AF40+AG40+AH40</f>
        <v>14342.289040612097</v>
      </c>
      <c r="BE40" s="136">
        <f>AI40+AJ40+AK40+AL40</f>
        <v>6484.5993345349725</v>
      </c>
      <c r="BF40" s="136">
        <f t="shared" si="54"/>
        <v>7869.4199911135165</v>
      </c>
      <c r="BG40" s="229"/>
      <c r="BH40" s="229"/>
      <c r="BI40" s="229"/>
      <c r="BJ40" s="229"/>
      <c r="BK40" s="229"/>
      <c r="BL40" s="229"/>
      <c r="BM40" s="229"/>
      <c r="BN40" s="229"/>
      <c r="BO40" s="229"/>
      <c r="BP40" s="229"/>
      <c r="BQ40" s="229"/>
      <c r="BR40" s="229"/>
      <c r="BS40" s="229"/>
      <c r="BT40" s="229"/>
      <c r="BU40" s="229"/>
      <c r="BV40" s="229"/>
      <c r="BW40" s="229"/>
      <c r="BX40" s="229"/>
      <c r="BY40" s="229"/>
      <c r="BZ40" s="229"/>
      <c r="CA40" s="229"/>
      <c r="CB40" s="229"/>
      <c r="CC40" s="229"/>
      <c r="CD40" s="229"/>
      <c r="CE40" s="229"/>
      <c r="CF40" s="229"/>
      <c r="CG40" s="229"/>
      <c r="CH40" s="229"/>
      <c r="CI40" s="229"/>
      <c r="CJ40" s="229"/>
      <c r="CK40" s="229"/>
      <c r="CL40" s="229"/>
      <c r="CM40" s="229"/>
      <c r="CN40" s="229"/>
      <c r="CO40" s="229"/>
      <c r="CP40" s="229"/>
      <c r="CQ40" s="229"/>
      <c r="CR40" s="229"/>
      <c r="CS40" s="229"/>
      <c r="CT40" s="229"/>
      <c r="CU40" s="229"/>
      <c r="CV40" s="229"/>
      <c r="CW40" s="229"/>
      <c r="CX40" s="229"/>
      <c r="CY40" s="229"/>
      <c r="CZ40" s="229"/>
      <c r="DA40" s="230"/>
      <c r="DB40" s="230"/>
      <c r="DC40" s="230"/>
      <c r="DD40" s="230"/>
      <c r="DE40" s="230"/>
      <c r="DF40" s="230"/>
      <c r="DG40" s="230"/>
      <c r="DH40" s="230"/>
      <c r="DI40" s="230"/>
      <c r="DJ40" s="230"/>
      <c r="DK40" s="230"/>
      <c r="DL40" s="230"/>
      <c r="DM40" s="230"/>
      <c r="DN40" s="230"/>
      <c r="DO40" s="230"/>
      <c r="DP40" s="230"/>
      <c r="DQ40" s="230"/>
      <c r="DR40" s="230"/>
      <c r="DS40" s="230"/>
      <c r="DT40" s="230"/>
      <c r="DU40" s="230"/>
      <c r="DV40" s="230"/>
      <c r="DW40" s="230"/>
      <c r="DX40" s="230"/>
      <c r="DY40" s="230"/>
      <c r="DZ40" s="230"/>
      <c r="EA40" s="230"/>
      <c r="EB40" s="230"/>
      <c r="EC40" s="230"/>
      <c r="ED40" s="230"/>
      <c r="EE40" s="230"/>
      <c r="EF40" s="230"/>
      <c r="EG40" s="230"/>
      <c r="EH40" s="230"/>
      <c r="EI40" s="230"/>
      <c r="EJ40" s="230"/>
      <c r="EK40" s="231"/>
      <c r="EL40" s="231"/>
      <c r="EM40" s="231"/>
      <c r="EN40" s="231"/>
      <c r="EO40" s="231"/>
      <c r="EP40" s="231"/>
      <c r="EQ40" s="231"/>
      <c r="ER40" s="231"/>
      <c r="ES40" s="231"/>
      <c r="ET40" s="231"/>
      <c r="EU40" s="231"/>
      <c r="EV40" s="231"/>
      <c r="EW40" s="231"/>
      <c r="EX40" s="231"/>
      <c r="EY40" s="231"/>
      <c r="EZ40" s="231"/>
      <c r="FA40" s="231"/>
      <c r="FB40" s="231"/>
      <c r="FC40" s="231"/>
      <c r="FD40" s="231"/>
      <c r="FE40" s="231"/>
      <c r="FF40" s="231"/>
      <c r="FG40" s="231"/>
      <c r="FH40" s="231"/>
      <c r="FI40" s="231"/>
      <c r="FJ40" s="231"/>
      <c r="FK40" s="231"/>
      <c r="FL40" s="231"/>
      <c r="FM40" s="231"/>
      <c r="FN40" s="231"/>
      <c r="FO40" s="231"/>
      <c r="FP40" s="231"/>
      <c r="FQ40" s="231"/>
      <c r="FR40" s="231"/>
      <c r="FS40" s="231"/>
      <c r="FT40" s="231"/>
      <c r="FU40" s="231"/>
      <c r="FV40" s="231"/>
      <c r="FW40" s="231"/>
      <c r="FX40" s="231"/>
      <c r="FY40" s="231"/>
      <c r="FZ40" s="231"/>
      <c r="GA40" s="231"/>
      <c r="GB40" s="231"/>
      <c r="GC40" s="231"/>
      <c r="GD40" s="231"/>
      <c r="GE40" s="231"/>
      <c r="GF40" s="231"/>
      <c r="GG40" s="231"/>
      <c r="GH40" s="231"/>
      <c r="GI40" s="231"/>
      <c r="GJ40" s="231"/>
      <c r="GK40" s="231"/>
      <c r="GL40" s="231"/>
      <c r="GM40" s="231"/>
      <c r="GN40" s="231"/>
      <c r="GO40" s="231"/>
      <c r="GP40" s="231"/>
      <c r="GQ40" s="231"/>
      <c r="GR40" s="231"/>
      <c r="GS40" s="231"/>
      <c r="GT40" s="231"/>
      <c r="GU40" s="234"/>
      <c r="GV40" s="234"/>
      <c r="GW40" s="234"/>
      <c r="GX40" s="234"/>
      <c r="GY40" s="234"/>
      <c r="GZ40" s="234"/>
      <c r="HA40" s="234"/>
      <c r="HB40" s="234"/>
      <c r="HC40" s="234"/>
      <c r="HD40" s="234"/>
      <c r="HE40" s="234"/>
      <c r="HF40" s="234"/>
      <c r="HG40" s="234"/>
      <c r="HH40" s="234"/>
      <c r="HI40" s="234"/>
      <c r="HJ40" s="234"/>
      <c r="HK40" s="234"/>
      <c r="HL40" s="234"/>
      <c r="HM40" s="234"/>
      <c r="HN40" s="234"/>
      <c r="HO40" s="234"/>
      <c r="HP40" s="233"/>
      <c r="HQ40" s="233"/>
      <c r="HR40" s="233"/>
      <c r="HS40" s="233"/>
      <c r="HT40" s="234"/>
      <c r="HU40" s="234"/>
      <c r="HV40" s="234"/>
      <c r="HW40" s="234"/>
      <c r="HX40" s="234"/>
      <c r="HY40" s="234"/>
      <c r="HZ40" s="234"/>
      <c r="IA40" s="234"/>
      <c r="IB40" s="231"/>
      <c r="IC40" s="231"/>
      <c r="ID40" s="231"/>
      <c r="IE40" s="231"/>
      <c r="IF40" s="231"/>
      <c r="IG40" s="231"/>
      <c r="IH40" s="231"/>
      <c r="II40" s="231"/>
      <c r="IJ40" s="231"/>
      <c r="IK40" s="231"/>
      <c r="IL40" s="231"/>
      <c r="IM40" s="231"/>
      <c r="IN40" s="231"/>
      <c r="IO40" s="233"/>
      <c r="IP40" s="233"/>
      <c r="IQ40" s="234"/>
      <c r="IR40" s="234"/>
      <c r="IS40" s="234"/>
      <c r="IT40" s="234"/>
      <c r="IU40" s="234"/>
      <c r="IV40" s="234"/>
      <c r="IW40" s="234"/>
      <c r="IX40" s="231"/>
      <c r="IY40" s="233"/>
      <c r="IZ40" s="233"/>
      <c r="JA40" s="233"/>
      <c r="JB40" s="233"/>
      <c r="JC40" s="233"/>
      <c r="JD40" s="231"/>
      <c r="JE40" s="231"/>
      <c r="JF40" s="231"/>
      <c r="JG40" s="231"/>
      <c r="JH40" s="231"/>
      <c r="JI40" s="231"/>
      <c r="JJ40" s="231"/>
      <c r="JK40" s="231"/>
      <c r="JL40" s="231"/>
      <c r="JM40" s="231"/>
      <c r="JN40" s="231"/>
      <c r="JO40" s="231"/>
      <c r="JP40" s="231"/>
      <c r="JQ40" s="231"/>
      <c r="JR40" s="231"/>
      <c r="JS40" s="231"/>
      <c r="JT40" s="231"/>
      <c r="JU40" s="231"/>
      <c r="JV40" s="231"/>
      <c r="JW40" s="231"/>
      <c r="JX40" s="231"/>
      <c r="JY40" s="231"/>
      <c r="JZ40" s="231"/>
      <c r="KA40" s="231"/>
      <c r="KB40" s="231"/>
      <c r="KC40" s="231"/>
      <c r="KD40" s="231"/>
      <c r="KE40" s="231"/>
      <c r="KF40" s="231"/>
      <c r="KG40" s="231"/>
      <c r="KH40" s="231"/>
      <c r="KI40" s="231"/>
      <c r="KJ40" s="231"/>
      <c r="KK40" s="231"/>
      <c r="KL40" s="231"/>
      <c r="KM40" s="231"/>
      <c r="KN40" s="231"/>
      <c r="KO40" s="231"/>
      <c r="KP40" s="231"/>
      <c r="KQ40" s="231"/>
      <c r="KR40" s="231"/>
      <c r="KS40" s="231"/>
      <c r="KT40" s="231"/>
      <c r="KU40" s="231"/>
      <c r="KV40" s="231"/>
      <c r="KW40" s="231"/>
      <c r="KX40" s="231"/>
      <c r="KY40" s="231"/>
      <c r="KZ40" s="231"/>
      <c r="LA40" s="231"/>
      <c r="LB40" s="231"/>
      <c r="LC40" s="231"/>
      <c r="LD40" s="231"/>
      <c r="LE40" s="231"/>
      <c r="LF40" s="231"/>
      <c r="LG40" s="231"/>
      <c r="LH40" s="231"/>
      <c r="LI40" s="231"/>
      <c r="LJ40" s="231"/>
      <c r="LK40" s="231"/>
      <c r="LL40" s="231"/>
      <c r="LM40" s="231"/>
      <c r="LN40" s="231"/>
      <c r="LO40" s="231"/>
      <c r="LP40" s="231"/>
      <c r="LQ40" s="231"/>
      <c r="LR40" s="231"/>
      <c r="LS40" s="231"/>
      <c r="LT40" s="231"/>
      <c r="LU40" s="231"/>
      <c r="LV40" s="231"/>
      <c r="LW40" s="231"/>
      <c r="LX40" s="231"/>
      <c r="LY40" s="231"/>
      <c r="LZ40" s="231"/>
      <c r="MA40" s="231"/>
      <c r="MB40" s="231"/>
      <c r="MC40" s="231"/>
      <c r="MD40" s="231"/>
      <c r="ME40" s="231"/>
      <c r="MF40" s="231"/>
      <c r="MG40" s="231"/>
      <c r="MH40" s="231"/>
      <c r="MI40" s="231"/>
      <c r="MJ40" s="231"/>
      <c r="MK40" s="231"/>
      <c r="ML40" s="231"/>
      <c r="MM40" s="231"/>
      <c r="MN40" s="231"/>
      <c r="MO40" s="231"/>
      <c r="MP40" s="231"/>
      <c r="MQ40" s="231"/>
      <c r="MR40" s="231"/>
      <c r="MS40" s="231"/>
      <c r="MT40" s="231"/>
      <c r="MU40" s="231"/>
      <c r="MV40" s="231"/>
      <c r="MW40" s="231"/>
      <c r="MX40" s="231"/>
      <c r="MY40" s="231"/>
      <c r="MZ40" s="231"/>
      <c r="NA40" s="231"/>
      <c r="NB40" s="231"/>
      <c r="NC40" s="231"/>
      <c r="ND40" s="231"/>
      <c r="NE40" s="231"/>
      <c r="NF40" s="231"/>
      <c r="NG40" s="231"/>
      <c r="NH40" s="231"/>
      <c r="NI40" s="231"/>
      <c r="NJ40" s="231"/>
      <c r="NK40" s="231"/>
      <c r="NL40" s="231"/>
      <c r="NM40" s="231"/>
      <c r="NN40" s="231"/>
      <c r="NO40" s="231"/>
      <c r="NP40" s="231"/>
      <c r="NQ40" s="231"/>
      <c r="NR40" s="231"/>
      <c r="NS40" s="231"/>
      <c r="NT40" s="231"/>
      <c r="NU40" s="231"/>
      <c r="NV40" s="231"/>
      <c r="NW40" s="231"/>
      <c r="NX40" s="231"/>
      <c r="NY40" s="231"/>
      <c r="NZ40" s="231"/>
      <c r="OA40" s="231"/>
      <c r="OB40" s="231"/>
      <c r="OC40" s="231"/>
      <c r="OD40" s="231"/>
      <c r="OE40" s="231"/>
      <c r="OF40" s="231"/>
      <c r="OG40" s="231"/>
      <c r="OH40" s="231"/>
      <c r="OI40" s="231"/>
      <c r="OJ40" s="231"/>
      <c r="OK40" s="231"/>
      <c r="OL40" s="231"/>
      <c r="OM40" s="231"/>
      <c r="ON40" s="231"/>
      <c r="OO40" s="231"/>
      <c r="OP40" s="231"/>
      <c r="OQ40" s="231"/>
      <c r="OR40" s="231"/>
      <c r="OS40" s="231"/>
      <c r="OT40" s="231"/>
      <c r="OU40" s="231"/>
      <c r="OV40" s="231"/>
      <c r="OW40" s="231"/>
      <c r="OX40" s="231"/>
      <c r="OY40" s="231"/>
      <c r="OZ40" s="231"/>
      <c r="PA40" s="231"/>
      <c r="PB40" s="231"/>
      <c r="PC40" s="231"/>
      <c r="PD40" s="231"/>
      <c r="PE40" s="231"/>
      <c r="PF40" s="231"/>
      <c r="PG40" s="231"/>
      <c r="PH40" s="231"/>
      <c r="PI40" s="231"/>
      <c r="PJ40" s="231"/>
      <c r="PK40" s="231"/>
      <c r="PL40" s="231"/>
      <c r="PM40" s="231"/>
      <c r="PN40" s="231"/>
      <c r="PO40" s="231"/>
      <c r="PP40" s="231"/>
      <c r="PQ40" s="231"/>
      <c r="PR40" s="231"/>
      <c r="PS40" s="231"/>
      <c r="PT40" s="231"/>
      <c r="PU40" s="231"/>
      <c r="PV40" s="231"/>
      <c r="PW40" s="231"/>
      <c r="PX40" s="231"/>
      <c r="PY40" s="231"/>
      <c r="PZ40" s="231"/>
      <c r="QA40" s="231"/>
      <c r="QB40" s="231"/>
      <c r="QC40" s="231"/>
      <c r="QD40" s="231"/>
      <c r="QE40" s="231"/>
      <c r="QF40" s="231"/>
      <c r="QG40" s="231"/>
      <c r="QH40" s="231"/>
      <c r="QI40" s="231"/>
      <c r="QJ40" s="231"/>
      <c r="QK40" s="233"/>
      <c r="QL40" s="233"/>
      <c r="QM40" s="233"/>
      <c r="QN40" s="233"/>
      <c r="QO40" s="233"/>
      <c r="QP40" s="233"/>
      <c r="QQ40" s="233"/>
      <c r="QR40" s="233"/>
      <c r="QS40" s="233"/>
      <c r="QT40" s="231"/>
      <c r="QU40" s="231"/>
      <c r="QV40" s="231"/>
      <c r="QW40" s="231"/>
      <c r="QX40" s="231"/>
      <c r="QY40" s="231"/>
      <c r="QZ40" s="231"/>
      <c r="RA40" s="231"/>
      <c r="RB40" s="231"/>
      <c r="RC40" s="231"/>
      <c r="RD40" s="231"/>
      <c r="RE40" s="231"/>
      <c r="RF40" s="231"/>
      <c r="RG40" s="231"/>
      <c r="RH40" s="231"/>
      <c r="RI40" s="231"/>
      <c r="RJ40" s="231"/>
      <c r="RK40" s="231"/>
      <c r="RL40" s="231"/>
      <c r="RM40" s="231"/>
      <c r="RN40" s="231"/>
      <c r="RO40" s="231"/>
      <c r="RP40" s="231"/>
      <c r="RQ40" s="231"/>
      <c r="RR40" s="231"/>
      <c r="RS40" s="231"/>
      <c r="RT40" s="231"/>
      <c r="RU40" s="231"/>
      <c r="RV40" s="231"/>
      <c r="RW40" s="231"/>
      <c r="RX40" s="231"/>
      <c r="RY40" s="231"/>
      <c r="RZ40" s="231"/>
      <c r="SA40" s="231"/>
      <c r="SB40" s="231"/>
      <c r="SC40" s="231"/>
      <c r="SD40" s="231"/>
      <c r="SE40" s="231"/>
      <c r="SF40" s="231"/>
      <c r="SG40" s="231"/>
      <c r="SH40" s="231"/>
      <c r="SI40" s="231"/>
      <c r="SJ40" s="231"/>
      <c r="SK40" s="231"/>
      <c r="SL40" s="231"/>
      <c r="SM40" s="231"/>
      <c r="SN40" s="231"/>
      <c r="SO40" s="231"/>
      <c r="SP40" s="231"/>
      <c r="SQ40" s="231"/>
      <c r="SR40" s="231"/>
      <c r="SS40" s="231"/>
      <c r="ST40" s="231"/>
      <c r="SU40" s="231"/>
      <c r="SV40" s="231"/>
      <c r="SW40" s="233"/>
      <c r="SX40" s="233"/>
      <c r="SY40" s="233"/>
      <c r="SZ40" s="233"/>
      <c r="TA40" s="233"/>
      <c r="TB40" s="233"/>
      <c r="TC40" s="233"/>
      <c r="TD40" s="231"/>
      <c r="TE40" s="231"/>
      <c r="TF40" s="231"/>
      <c r="TG40" s="231"/>
      <c r="TH40" s="231"/>
      <c r="TI40" s="231"/>
      <c r="TJ40" s="231"/>
      <c r="TK40" s="231"/>
      <c r="TL40" s="231"/>
      <c r="TM40" s="231"/>
      <c r="TN40" s="231"/>
      <c r="TO40" s="231"/>
      <c r="TP40" s="231"/>
      <c r="TQ40" s="231"/>
      <c r="TR40" s="231"/>
      <c r="TS40" s="231"/>
      <c r="TT40" s="231"/>
      <c r="TU40" s="231"/>
      <c r="TV40" s="231"/>
      <c r="TW40" s="231"/>
      <c r="TX40" s="231"/>
      <c r="TY40" s="231"/>
      <c r="TZ40" s="231"/>
      <c r="UA40" s="231"/>
      <c r="UB40" s="231"/>
      <c r="UC40" s="231"/>
      <c r="UD40" s="231"/>
      <c r="UE40" s="231"/>
      <c r="UF40" s="231"/>
      <c r="UG40" s="231"/>
      <c r="UH40" s="231"/>
      <c r="UI40" s="231"/>
      <c r="UJ40" s="231"/>
      <c r="UK40" s="231"/>
      <c r="UL40" s="231"/>
      <c r="UM40" s="231"/>
      <c r="UN40" s="231"/>
      <c r="UO40" s="231"/>
      <c r="UP40" s="231"/>
      <c r="UQ40" s="231"/>
      <c r="UR40" s="231"/>
      <c r="US40" s="231"/>
      <c r="UT40" s="231"/>
      <c r="UU40" s="231"/>
      <c r="UV40" s="231"/>
      <c r="UW40" s="231"/>
      <c r="UX40" s="231"/>
      <c r="UY40" s="231"/>
      <c r="UZ40" s="231"/>
      <c r="VA40" s="231"/>
      <c r="VB40" s="231"/>
      <c r="VC40" s="231"/>
      <c r="VD40" s="231"/>
      <c r="VE40" s="231"/>
      <c r="VF40" s="231"/>
      <c r="VG40" s="231"/>
      <c r="VH40" s="231"/>
      <c r="VI40" s="231"/>
      <c r="VJ40" s="231"/>
      <c r="VK40" s="231"/>
      <c r="VL40" s="231"/>
      <c r="VM40" s="231"/>
      <c r="VN40" s="231"/>
      <c r="VO40" s="231"/>
      <c r="VP40" s="231"/>
      <c r="VQ40" s="231"/>
      <c r="VR40" s="231"/>
      <c r="VS40" s="231"/>
      <c r="VT40" s="231"/>
      <c r="VU40" s="231"/>
      <c r="VV40" s="231"/>
      <c r="VW40" s="231"/>
      <c r="VX40" s="231"/>
      <c r="VY40" s="235"/>
      <c r="VZ40" s="235"/>
      <c r="WA40" s="235"/>
      <c r="WB40" s="235"/>
      <c r="WC40" s="235"/>
      <c r="WD40" s="234"/>
      <c r="WE40" s="234"/>
      <c r="WF40" s="234"/>
      <c r="WG40" s="234"/>
      <c r="WI40" s="169"/>
      <c r="WJ40" s="169"/>
      <c r="WK40" s="169"/>
      <c r="WL40" s="169"/>
      <c r="XO40" s="169"/>
      <c r="XP40" s="169"/>
      <c r="XQ40" s="169"/>
      <c r="XR40" s="169"/>
      <c r="XS40" s="169"/>
      <c r="YG40" s="169"/>
      <c r="YH40" s="169"/>
      <c r="YI40" s="169"/>
      <c r="YJ40" s="169"/>
      <c r="YK40" s="169"/>
      <c r="YL40" s="169"/>
      <c r="YM40" s="169"/>
      <c r="YN40" s="169"/>
      <c r="YO40" s="169"/>
      <c r="YP40" s="169"/>
      <c r="YQ40" s="169"/>
      <c r="YR40" s="169"/>
      <c r="YS40" s="169"/>
      <c r="YT40" s="169"/>
      <c r="YU40" s="169"/>
      <c r="YV40" s="169"/>
      <c r="YW40" s="169"/>
      <c r="YX40" s="169"/>
      <c r="YY40" s="169"/>
      <c r="YZ40" s="169"/>
      <c r="ZA40" s="169"/>
      <c r="ZB40" s="169"/>
      <c r="ZC40" s="169"/>
      <c r="ZU40" s="169"/>
      <c r="ZV40" s="169"/>
      <c r="ZW40" s="169"/>
      <c r="ZX40" s="169"/>
      <c r="ZY40" s="169"/>
      <c r="ZZ40" s="169"/>
      <c r="AAA40" s="169"/>
      <c r="AAB40" s="169"/>
      <c r="AAC40" s="169"/>
      <c r="AAD40" s="169"/>
      <c r="AAE40" s="169"/>
      <c r="AAF40" s="169"/>
      <c r="AAG40" s="169"/>
      <c r="AAH40" s="169"/>
      <c r="AAI40" s="169"/>
      <c r="AAJ40" s="169"/>
      <c r="AAK40" s="169"/>
      <c r="AAL40" s="169"/>
      <c r="AAM40" s="169"/>
      <c r="AAN40" s="169"/>
    </row>
    <row r="41" spans="1:716" ht="15" customHeight="1">
      <c r="A41" s="400">
        <v>34</v>
      </c>
      <c r="B41" s="438" t="str">
        <f>IF('1'!$A$1=1,D41,F41)</f>
        <v>В'єтнам</v>
      </c>
      <c r="D41" s="378" t="s">
        <v>183</v>
      </c>
      <c r="F41" s="389" t="s">
        <v>79</v>
      </c>
      <c r="G41" s="471">
        <v>235.23725449899752</v>
      </c>
      <c r="H41" s="472">
        <v>226.7102012603541</v>
      </c>
      <c r="I41" s="472">
        <v>1010.265419001614</v>
      </c>
      <c r="J41" s="472">
        <v>432.65773876952937</v>
      </c>
      <c r="K41" s="472">
        <v>310.13992884020388</v>
      </c>
      <c r="L41" s="472">
        <v>665.70318570377219</v>
      </c>
      <c r="M41" s="472">
        <v>376.2250549182599</v>
      </c>
      <c r="N41" s="472">
        <v>644.186674910276</v>
      </c>
      <c r="O41" s="472">
        <v>768.54848521244003</v>
      </c>
      <c r="P41" s="472">
        <v>422.18572793226758</v>
      </c>
      <c r="Q41" s="472">
        <v>606.05885957301393</v>
      </c>
      <c r="R41" s="472">
        <v>787.35056554458902</v>
      </c>
      <c r="S41" s="472">
        <v>700.33863281638298</v>
      </c>
      <c r="T41" s="472">
        <v>1010.3942066249671</v>
      </c>
      <c r="U41" s="472">
        <v>914.33666009971705</v>
      </c>
      <c r="V41" s="473">
        <v>967.83521061282499</v>
      </c>
      <c r="W41" s="472">
        <v>807.80980109673192</v>
      </c>
      <c r="X41" s="472">
        <v>653.77688413669694</v>
      </c>
      <c r="Y41" s="472">
        <v>714.61859152279476</v>
      </c>
      <c r="Z41" s="472">
        <v>319.27110324244086</v>
      </c>
      <c r="AA41" s="472">
        <v>631.56461704053095</v>
      </c>
      <c r="AB41" s="472">
        <v>1242.4164058718231</v>
      </c>
      <c r="AC41" s="472">
        <v>1913.8780291778667</v>
      </c>
      <c r="AD41" s="472">
        <v>1241.3326263227532</v>
      </c>
      <c r="AE41" s="472">
        <v>1503.410994732757</v>
      </c>
      <c r="AF41" s="472">
        <v>1995.6270035893681</v>
      </c>
      <c r="AG41" s="472">
        <v>2164.0580651867158</v>
      </c>
      <c r="AH41" s="472">
        <v>1841.0523261922483</v>
      </c>
      <c r="AI41" s="472">
        <v>1794.7471640415699</v>
      </c>
      <c r="AJ41" s="472">
        <v>102.33009860180601</v>
      </c>
      <c r="AK41" s="472">
        <v>230.04462943666471</v>
      </c>
      <c r="AL41" s="472">
        <v>1061.2410503857579</v>
      </c>
      <c r="AM41" s="472">
        <v>474.333727418774</v>
      </c>
      <c r="AN41" s="472">
        <v>177.54307403928402</v>
      </c>
      <c r="AO41" s="472">
        <v>427.24974640353997</v>
      </c>
      <c r="AP41" s="472">
        <v>1424.4958256281841</v>
      </c>
      <c r="AQ41" s="136">
        <v>914.81836528857207</v>
      </c>
      <c r="AR41" s="136">
        <v>3348.7487060501521</v>
      </c>
      <c r="AS41" s="136">
        <v>4789.8318089569202</v>
      </c>
      <c r="AT41" s="136">
        <v>1631.5429592495707</v>
      </c>
      <c r="AU41" s="136">
        <f t="shared" si="9"/>
        <v>2503.6223734897821</v>
      </c>
      <c r="AV41" s="136">
        <f t="shared" si="10"/>
        <v>10684.941839545216</v>
      </c>
      <c r="AW41" s="136"/>
      <c r="AX41" s="136">
        <f t="shared" si="46"/>
        <v>1904.8706135304951</v>
      </c>
      <c r="AY41" s="136">
        <f t="shared" si="47"/>
        <v>1996.254844372512</v>
      </c>
      <c r="AZ41" s="136">
        <f t="shared" si="48"/>
        <v>2584.1436382623106</v>
      </c>
      <c r="BA41" s="136">
        <f t="shared" si="49"/>
        <v>3592.9047101538922</v>
      </c>
      <c r="BB41" s="136">
        <f t="shared" si="50"/>
        <v>2495.4763799986645</v>
      </c>
      <c r="BC41" s="136">
        <f t="shared" si="51"/>
        <v>5029.1916784129735</v>
      </c>
      <c r="BD41" s="136">
        <f t="shared" si="52"/>
        <v>7504.1483897010894</v>
      </c>
      <c r="BE41" s="136">
        <f t="shared" si="53"/>
        <v>3188.3629424657984</v>
      </c>
      <c r="BF41" s="136">
        <f t="shared" si="54"/>
        <v>2503.6223734897821</v>
      </c>
    </row>
    <row r="42" spans="1:716" ht="22.2" customHeight="1">
      <c r="A42" s="400">
        <v>35</v>
      </c>
      <c r="B42" s="438" t="str">
        <f>IF('1'!$A$1=1,D42,F42)</f>
        <v>Грузія</v>
      </c>
      <c r="D42" s="389" t="s">
        <v>216</v>
      </c>
      <c r="F42" s="378" t="s">
        <v>217</v>
      </c>
      <c r="G42" s="244">
        <v>2186.940224493042</v>
      </c>
      <c r="H42" s="245">
        <v>2039.7465405991861</v>
      </c>
      <c r="I42" s="245">
        <v>2088.096586131453</v>
      </c>
      <c r="J42" s="245">
        <v>2482.6764797942251</v>
      </c>
      <c r="K42" s="245">
        <v>1718.9277583423741</v>
      </c>
      <c r="L42" s="245">
        <v>2403.1051969099472</v>
      </c>
      <c r="M42" s="245">
        <v>2758.1582492011048</v>
      </c>
      <c r="N42" s="245">
        <v>3093.4757574911969</v>
      </c>
      <c r="O42" s="245">
        <v>2296.3264956489793</v>
      </c>
      <c r="P42" s="245">
        <v>2415.2911817291838</v>
      </c>
      <c r="Q42" s="245">
        <v>3059.850407757564</v>
      </c>
      <c r="R42" s="245">
        <v>3334.4311982011523</v>
      </c>
      <c r="S42" s="245">
        <v>2764.7949972572469</v>
      </c>
      <c r="T42" s="245">
        <v>3154.9845976666543</v>
      </c>
      <c r="U42" s="245">
        <v>3225.4862219252486</v>
      </c>
      <c r="V42" s="407">
        <v>3878.7250203614813</v>
      </c>
      <c r="W42" s="245">
        <v>2155.1353766186971</v>
      </c>
      <c r="X42" s="245">
        <v>2615.2970419548919</v>
      </c>
      <c r="Y42" s="245">
        <v>2358.3958979188292</v>
      </c>
      <c r="Z42" s="245">
        <v>2839.6304934530431</v>
      </c>
      <c r="AA42" s="245">
        <v>2090.6469538322362</v>
      </c>
      <c r="AB42" s="245">
        <v>2096.7973704900223</v>
      </c>
      <c r="AC42" s="245">
        <v>2783.4242461307999</v>
      </c>
      <c r="AD42" s="245">
        <v>2945.3512329860318</v>
      </c>
      <c r="AE42" s="245">
        <v>2457.076407623963</v>
      </c>
      <c r="AF42" s="245">
        <v>2998.5193108954431</v>
      </c>
      <c r="AG42" s="245">
        <v>3066.0231571775139</v>
      </c>
      <c r="AH42" s="245">
        <v>3340.9092196772499</v>
      </c>
      <c r="AI42" s="245">
        <v>1951.1283423186587</v>
      </c>
      <c r="AJ42" s="245">
        <v>1466.9265953542422</v>
      </c>
      <c r="AK42" s="245">
        <v>2362.503690622561</v>
      </c>
      <c r="AL42" s="245">
        <v>2272.1757124106962</v>
      </c>
      <c r="AM42" s="245">
        <v>2197.5088687167981</v>
      </c>
      <c r="AN42" s="245">
        <v>2043.7234022443517</v>
      </c>
      <c r="AO42" s="245">
        <v>2123.6377921333842</v>
      </c>
      <c r="AP42" s="245">
        <v>2286.5293436878728</v>
      </c>
      <c r="AQ42" s="136">
        <v>2208.5592968021469</v>
      </c>
      <c r="AR42" s="136">
        <v>2174.7181875769193</v>
      </c>
      <c r="AS42" s="136">
        <v>2585.6526561193668</v>
      </c>
      <c r="AT42" s="136">
        <v>2783.9669732262428</v>
      </c>
      <c r="AU42" s="136">
        <f>AM42+AN42+AO42+AP42</f>
        <v>8651.399406782406</v>
      </c>
      <c r="AV42" s="136">
        <f>AQ42+AR42+AS42+AT42</f>
        <v>9752.8971137246772</v>
      </c>
      <c r="AW42" s="136"/>
      <c r="AX42" s="136">
        <f t="shared" ref="AX42" si="55">G42+H42+I42+J42</f>
        <v>8797.4598310179063</v>
      </c>
      <c r="AY42" s="136">
        <f t="shared" ref="AY42" si="56">K42+L42+M42+N42</f>
        <v>9973.6669619446238</v>
      </c>
      <c r="AZ42" s="136">
        <f t="shared" ref="AZ42" si="57">O42+P42+Q42+R42</f>
        <v>11105.899283336879</v>
      </c>
      <c r="BA42" s="136">
        <f t="shared" ref="BA42" si="58">S42+T42+U42+V42</f>
        <v>13023.990837210629</v>
      </c>
      <c r="BB42" s="136">
        <f t="shared" ref="BB42" si="59">W42+X42+Y42+Z42</f>
        <v>9968.4588099454613</v>
      </c>
      <c r="BC42" s="136">
        <f t="shared" ref="BC42" si="60">AA42+AB42+AC42+AD42</f>
        <v>9916.2198034390894</v>
      </c>
      <c r="BD42" s="136">
        <f t="shared" ref="BD42" si="61">AE42+AF42+AG42+AH42</f>
        <v>11862.528095374171</v>
      </c>
      <c r="BE42" s="136">
        <f t="shared" ref="BE42" si="62">AI42+AJ42+AK42+AL42</f>
        <v>8052.734340706158</v>
      </c>
      <c r="BF42" s="136">
        <f t="shared" ref="BF42" si="63">AM42+AN42+AO42+AP42</f>
        <v>8651.399406782406</v>
      </c>
    </row>
    <row r="43" spans="1:716" s="246" customFormat="1" ht="20.100000000000001" customHeight="1">
      <c r="A43" s="401"/>
      <c r="B43" s="418" t="str">
        <f>IF('1'!$A$1=1,D43,F43)</f>
        <v>російська федерація</v>
      </c>
      <c r="C43" s="398"/>
      <c r="D43" s="402" t="s">
        <v>155</v>
      </c>
      <c r="E43" s="391"/>
      <c r="F43" s="415" t="s">
        <v>156</v>
      </c>
      <c r="G43" s="334">
        <v>18998.748703934332</v>
      </c>
      <c r="H43" s="335">
        <v>24413.137436865611</v>
      </c>
      <c r="I43" s="335">
        <v>25228.61955236653</v>
      </c>
      <c r="J43" s="335">
        <v>23598.16097458329</v>
      </c>
      <c r="K43" s="335">
        <v>13745.51217181834</v>
      </c>
      <c r="L43" s="335">
        <v>18716.373882293421</v>
      </c>
      <c r="M43" s="335">
        <v>22499.64351355064</v>
      </c>
      <c r="N43" s="335">
        <v>23559.872936697029</v>
      </c>
      <c r="O43" s="335">
        <v>21437.755216678408</v>
      </c>
      <c r="P43" s="335">
        <v>22827.650977819161</v>
      </c>
      <c r="Q43" s="335">
        <v>22050.9523926152</v>
      </c>
      <c r="R43" s="335">
        <v>23490.601395808611</v>
      </c>
      <c r="S43" s="335">
        <v>19395.36755172311</v>
      </c>
      <c r="T43" s="335">
        <v>21397.775281713319</v>
      </c>
      <c r="U43" s="335">
        <v>20332.631775582027</v>
      </c>
      <c r="V43" s="408">
        <v>21554.11322068777</v>
      </c>
      <c r="W43" s="335">
        <v>16120.515538327229</v>
      </c>
      <c r="X43" s="335">
        <v>18155.010659065149</v>
      </c>
      <c r="Y43" s="335">
        <v>18100.403409813011</v>
      </c>
      <c r="Z43" s="335">
        <v>15813.47971121828</v>
      </c>
      <c r="AA43" s="335">
        <v>13035.427303543331</v>
      </c>
      <c r="AB43" s="335">
        <v>14762.396731728601</v>
      </c>
      <c r="AC43" s="335">
        <v>15483.202294413179</v>
      </c>
      <c r="AD43" s="335">
        <v>16307.200344580619</v>
      </c>
      <c r="AE43" s="335">
        <v>14721.1983514527</v>
      </c>
      <c r="AF43" s="335">
        <v>19863.991736542172</v>
      </c>
      <c r="AG43" s="335">
        <v>21408.329723813353</v>
      </c>
      <c r="AH43" s="335">
        <v>18279.363155605552</v>
      </c>
      <c r="AI43" s="335">
        <v>9488.7628213230164</v>
      </c>
      <c r="AJ43" s="335">
        <v>1.2320116036999999E-2</v>
      </c>
      <c r="AK43" s="335">
        <v>3.4173400582319999</v>
      </c>
      <c r="AL43" s="335">
        <v>0</v>
      </c>
      <c r="AM43" s="335">
        <v>0</v>
      </c>
      <c r="AN43" s="335">
        <v>0</v>
      </c>
      <c r="AO43" s="335">
        <v>0</v>
      </c>
      <c r="AP43" s="335">
        <v>0</v>
      </c>
      <c r="AQ43" s="335">
        <v>0</v>
      </c>
      <c r="AR43" s="335">
        <v>301.47913210441868</v>
      </c>
      <c r="AS43" s="335">
        <v>275.47419532761199</v>
      </c>
      <c r="AT43" s="335">
        <v>284.82458031574242</v>
      </c>
      <c r="AU43" s="140">
        <f t="shared" si="9"/>
        <v>0</v>
      </c>
      <c r="AV43" s="140">
        <f>AQ43+AR43+AS43+AT43</f>
        <v>861.77790774777304</v>
      </c>
      <c r="AW43" s="136"/>
      <c r="AX43" s="140">
        <f t="shared" si="0"/>
        <v>92238.666667749756</v>
      </c>
      <c r="AY43" s="140">
        <f t="shared" si="1"/>
        <v>78521.40250435943</v>
      </c>
      <c r="AZ43" s="140">
        <f t="shared" si="2"/>
        <v>89806.959982921384</v>
      </c>
      <c r="BA43" s="140">
        <f t="shared" si="3"/>
        <v>82679.887829706233</v>
      </c>
      <c r="BB43" s="140">
        <f t="shared" si="4"/>
        <v>68189.40931842367</v>
      </c>
      <c r="BC43" s="140">
        <f t="shared" si="5"/>
        <v>59588.226674265723</v>
      </c>
      <c r="BD43" s="140">
        <f t="shared" si="6"/>
        <v>74272.882967413781</v>
      </c>
      <c r="BE43" s="140">
        <f t="shared" si="7"/>
        <v>9492.1924814972845</v>
      </c>
      <c r="BF43" s="140">
        <f>AM43+AN43+AO43+AP43</f>
        <v>0</v>
      </c>
      <c r="BG43" s="229"/>
      <c r="BH43" s="229"/>
      <c r="BI43" s="229"/>
      <c r="BJ43" s="229"/>
      <c r="BK43" s="229"/>
      <c r="BL43" s="229"/>
      <c r="BM43" s="229"/>
      <c r="BN43" s="229"/>
      <c r="BO43" s="229"/>
      <c r="BP43" s="229"/>
      <c r="BQ43" s="229"/>
      <c r="BR43" s="229"/>
      <c r="BS43" s="229"/>
      <c r="BT43" s="229"/>
      <c r="BU43" s="229"/>
      <c r="BV43" s="229"/>
      <c r="BW43" s="229"/>
      <c r="BX43" s="229"/>
      <c r="BY43" s="229"/>
      <c r="BZ43" s="229"/>
      <c r="CA43" s="229"/>
      <c r="CB43" s="229"/>
      <c r="CC43" s="229"/>
      <c r="CD43" s="229"/>
      <c r="CE43" s="229"/>
      <c r="CF43" s="229"/>
      <c r="CG43" s="229"/>
      <c r="CH43" s="229"/>
      <c r="CI43" s="229"/>
      <c r="CJ43" s="229"/>
      <c r="CK43" s="229"/>
      <c r="CL43" s="229"/>
      <c r="CM43" s="229"/>
      <c r="CN43" s="229"/>
      <c r="CO43" s="229"/>
      <c r="CP43" s="229"/>
      <c r="CQ43" s="229"/>
      <c r="CR43" s="229"/>
      <c r="CS43" s="229"/>
      <c r="CT43" s="229"/>
      <c r="CU43" s="229"/>
      <c r="CV43" s="229"/>
      <c r="CW43" s="229"/>
      <c r="CX43" s="229"/>
      <c r="CY43" s="229"/>
      <c r="CZ43" s="229"/>
      <c r="DA43" s="230"/>
      <c r="DB43" s="230"/>
      <c r="DC43" s="230"/>
      <c r="DD43" s="230"/>
      <c r="DE43" s="230"/>
      <c r="DF43" s="230"/>
      <c r="DG43" s="230"/>
      <c r="DH43" s="230"/>
      <c r="DI43" s="230"/>
      <c r="DJ43" s="230"/>
      <c r="DK43" s="230"/>
      <c r="DL43" s="230"/>
      <c r="DM43" s="230"/>
      <c r="DN43" s="230"/>
      <c r="DO43" s="230"/>
      <c r="DP43" s="230"/>
      <c r="DQ43" s="230"/>
      <c r="DR43" s="230"/>
      <c r="DS43" s="230"/>
      <c r="DT43" s="230"/>
      <c r="DU43" s="230"/>
      <c r="DV43" s="230"/>
      <c r="DW43" s="230"/>
      <c r="DX43" s="230"/>
      <c r="DY43" s="230"/>
      <c r="DZ43" s="230"/>
      <c r="EA43" s="230"/>
      <c r="EB43" s="230"/>
      <c r="EC43" s="230"/>
      <c r="ED43" s="230"/>
      <c r="EE43" s="230"/>
      <c r="EF43" s="230"/>
      <c r="EG43" s="230"/>
      <c r="EH43" s="230"/>
      <c r="EI43" s="230"/>
      <c r="EJ43" s="230"/>
      <c r="EK43" s="249"/>
      <c r="EL43" s="249"/>
      <c r="EM43" s="249"/>
      <c r="EN43" s="249"/>
      <c r="EO43" s="249"/>
      <c r="EP43" s="249"/>
      <c r="EQ43" s="249"/>
      <c r="ER43" s="249"/>
      <c r="ES43" s="249"/>
      <c r="ET43" s="249"/>
      <c r="EU43" s="249"/>
      <c r="EV43" s="249"/>
      <c r="EW43" s="249"/>
      <c r="EX43" s="249"/>
      <c r="EY43" s="249"/>
      <c r="EZ43" s="249"/>
      <c r="FA43" s="249"/>
      <c r="FB43" s="249"/>
      <c r="FC43" s="249"/>
      <c r="FD43" s="249"/>
      <c r="FE43" s="249"/>
      <c r="FF43" s="249"/>
      <c r="FG43" s="249"/>
      <c r="FH43" s="249"/>
      <c r="FI43" s="249"/>
      <c r="FJ43" s="249"/>
      <c r="FK43" s="249"/>
      <c r="FL43" s="249"/>
      <c r="FM43" s="249"/>
      <c r="FN43" s="249"/>
      <c r="FO43" s="249"/>
      <c r="FP43" s="249"/>
      <c r="FQ43" s="249"/>
      <c r="FR43" s="249"/>
      <c r="FS43" s="249"/>
      <c r="FT43" s="249"/>
      <c r="FU43" s="249"/>
      <c r="FV43" s="249"/>
      <c r="FW43" s="249"/>
      <c r="FX43" s="249"/>
      <c r="FY43" s="249"/>
      <c r="FZ43" s="249"/>
      <c r="GA43" s="249"/>
      <c r="GB43" s="249"/>
      <c r="GC43" s="249"/>
      <c r="GD43" s="249"/>
      <c r="GE43" s="249"/>
      <c r="GF43" s="249"/>
      <c r="GG43" s="249"/>
      <c r="GH43" s="249"/>
      <c r="GI43" s="249"/>
      <c r="GJ43" s="249"/>
      <c r="GK43" s="249"/>
      <c r="GL43" s="249"/>
      <c r="GM43" s="249"/>
      <c r="GN43" s="249"/>
      <c r="GO43" s="249"/>
      <c r="GP43" s="249"/>
      <c r="GQ43" s="249"/>
      <c r="GR43" s="249"/>
      <c r="GS43" s="249"/>
      <c r="GT43" s="249"/>
      <c r="GU43" s="251"/>
      <c r="GV43" s="251"/>
      <c r="GW43" s="251"/>
      <c r="GX43" s="251"/>
      <c r="GY43" s="251"/>
      <c r="GZ43" s="251"/>
      <c r="HA43" s="251"/>
      <c r="HB43" s="251"/>
      <c r="HC43" s="251"/>
      <c r="HD43" s="251"/>
      <c r="HE43" s="251"/>
      <c r="HF43" s="251"/>
      <c r="HG43" s="251"/>
      <c r="HH43" s="251"/>
      <c r="HI43" s="251"/>
      <c r="HJ43" s="251"/>
      <c r="HK43" s="251"/>
      <c r="HL43" s="251"/>
      <c r="HM43" s="251"/>
      <c r="HN43" s="251"/>
      <c r="HO43" s="251"/>
      <c r="HP43" s="250"/>
      <c r="HQ43" s="250"/>
      <c r="HR43" s="250"/>
      <c r="HS43" s="250"/>
      <c r="HT43" s="251"/>
      <c r="HU43" s="251"/>
      <c r="HV43" s="251"/>
      <c r="HW43" s="251"/>
      <c r="HX43" s="251"/>
      <c r="HY43" s="251"/>
      <c r="HZ43" s="251"/>
      <c r="IA43" s="251"/>
      <c r="IB43" s="249"/>
      <c r="IC43" s="249"/>
      <c r="ID43" s="249"/>
      <c r="IE43" s="249"/>
      <c r="IF43" s="249"/>
      <c r="IG43" s="249"/>
      <c r="IH43" s="249"/>
      <c r="II43" s="249"/>
      <c r="IJ43" s="249"/>
      <c r="IK43" s="249"/>
      <c r="IL43" s="249"/>
      <c r="IM43" s="249"/>
      <c r="IN43" s="249"/>
      <c r="IO43" s="250"/>
      <c r="IP43" s="250"/>
      <c r="IQ43" s="251"/>
      <c r="IR43" s="251"/>
      <c r="IS43" s="251"/>
      <c r="IT43" s="251"/>
      <c r="IU43" s="251"/>
      <c r="IV43" s="251"/>
      <c r="IW43" s="251"/>
      <c r="IX43" s="249"/>
      <c r="IY43" s="250"/>
      <c r="IZ43" s="250"/>
      <c r="JA43" s="250"/>
      <c r="JB43" s="250"/>
      <c r="JC43" s="250"/>
      <c r="JD43" s="249"/>
      <c r="JE43" s="249"/>
      <c r="JF43" s="249"/>
      <c r="JG43" s="249"/>
      <c r="JH43" s="249"/>
      <c r="JI43" s="249"/>
      <c r="JJ43" s="249"/>
      <c r="JK43" s="249"/>
      <c r="JL43" s="249"/>
      <c r="JM43" s="249"/>
      <c r="JN43" s="249"/>
      <c r="JO43" s="249"/>
      <c r="JP43" s="249"/>
      <c r="JQ43" s="249"/>
      <c r="JR43" s="249"/>
      <c r="JS43" s="249"/>
      <c r="JT43" s="249"/>
      <c r="JU43" s="249"/>
      <c r="JV43" s="249"/>
      <c r="JW43" s="249"/>
      <c r="JX43" s="249"/>
      <c r="JY43" s="249"/>
      <c r="JZ43" s="249"/>
      <c r="KA43" s="249"/>
      <c r="KB43" s="249"/>
      <c r="KC43" s="249"/>
      <c r="KD43" s="249"/>
      <c r="KE43" s="249"/>
      <c r="KF43" s="249"/>
      <c r="KG43" s="249"/>
      <c r="KH43" s="249"/>
      <c r="KI43" s="249"/>
      <c r="KJ43" s="249"/>
      <c r="KK43" s="249"/>
      <c r="KL43" s="249"/>
      <c r="KM43" s="249"/>
      <c r="KN43" s="249"/>
      <c r="KO43" s="249"/>
      <c r="KP43" s="249"/>
      <c r="KQ43" s="249"/>
      <c r="KR43" s="249"/>
      <c r="KS43" s="249"/>
      <c r="KT43" s="249"/>
      <c r="KU43" s="249"/>
      <c r="KV43" s="249"/>
      <c r="KW43" s="249"/>
      <c r="KX43" s="249"/>
      <c r="KY43" s="249"/>
      <c r="KZ43" s="249"/>
      <c r="LA43" s="249"/>
      <c r="LB43" s="249"/>
      <c r="LC43" s="249"/>
      <c r="LD43" s="249"/>
      <c r="LE43" s="249"/>
      <c r="LF43" s="249"/>
      <c r="LG43" s="249"/>
      <c r="LH43" s="249"/>
      <c r="LI43" s="249"/>
      <c r="LJ43" s="249"/>
      <c r="LK43" s="249"/>
      <c r="LL43" s="249"/>
      <c r="LM43" s="249"/>
      <c r="LN43" s="249"/>
      <c r="LO43" s="249"/>
      <c r="LP43" s="249"/>
      <c r="LQ43" s="249"/>
      <c r="LR43" s="249"/>
      <c r="LS43" s="249"/>
      <c r="LT43" s="249"/>
      <c r="LU43" s="249"/>
      <c r="LV43" s="249"/>
      <c r="LW43" s="249"/>
      <c r="LX43" s="249"/>
      <c r="LY43" s="249"/>
      <c r="LZ43" s="249"/>
      <c r="MA43" s="249"/>
      <c r="MB43" s="249"/>
      <c r="MC43" s="249"/>
      <c r="MD43" s="249"/>
      <c r="ME43" s="249"/>
      <c r="MF43" s="249"/>
      <c r="MG43" s="249"/>
      <c r="MH43" s="249"/>
      <c r="MI43" s="249"/>
      <c r="MJ43" s="249"/>
      <c r="MK43" s="249"/>
      <c r="ML43" s="249"/>
      <c r="MM43" s="249"/>
      <c r="MN43" s="249"/>
      <c r="MO43" s="249"/>
      <c r="MP43" s="249"/>
      <c r="MQ43" s="249"/>
      <c r="MR43" s="249"/>
      <c r="MS43" s="249"/>
      <c r="MT43" s="249"/>
      <c r="MU43" s="249"/>
      <c r="MV43" s="249"/>
      <c r="MW43" s="249"/>
      <c r="MX43" s="249"/>
      <c r="MY43" s="249"/>
      <c r="MZ43" s="249"/>
      <c r="NA43" s="249"/>
      <c r="NB43" s="249"/>
      <c r="NC43" s="249"/>
      <c r="ND43" s="249"/>
      <c r="NE43" s="249"/>
      <c r="NF43" s="249"/>
      <c r="NG43" s="249"/>
      <c r="NH43" s="249"/>
      <c r="NI43" s="249"/>
      <c r="NJ43" s="249"/>
      <c r="NK43" s="249"/>
      <c r="NL43" s="249"/>
      <c r="NM43" s="249"/>
      <c r="NN43" s="249"/>
      <c r="NO43" s="249"/>
      <c r="NP43" s="249"/>
      <c r="NQ43" s="249"/>
      <c r="NR43" s="249"/>
      <c r="NS43" s="249"/>
      <c r="NT43" s="249"/>
      <c r="NU43" s="249"/>
      <c r="NV43" s="249"/>
      <c r="NW43" s="249"/>
      <c r="NX43" s="249"/>
      <c r="NY43" s="249"/>
      <c r="NZ43" s="249"/>
      <c r="OA43" s="249"/>
      <c r="OB43" s="249"/>
      <c r="OC43" s="249"/>
      <c r="OD43" s="249"/>
      <c r="OE43" s="249"/>
      <c r="OF43" s="249"/>
      <c r="OG43" s="249"/>
      <c r="OH43" s="249"/>
      <c r="OI43" s="249"/>
      <c r="OJ43" s="249"/>
      <c r="OK43" s="249"/>
      <c r="OL43" s="249"/>
      <c r="OM43" s="249"/>
      <c r="ON43" s="249"/>
      <c r="OO43" s="249"/>
      <c r="OP43" s="249"/>
      <c r="OQ43" s="249"/>
      <c r="OR43" s="249"/>
      <c r="OS43" s="249"/>
      <c r="OT43" s="249"/>
      <c r="OU43" s="249"/>
      <c r="OV43" s="249"/>
      <c r="OW43" s="249"/>
      <c r="OX43" s="249"/>
      <c r="OY43" s="249"/>
      <c r="OZ43" s="249"/>
      <c r="PA43" s="249"/>
      <c r="PB43" s="249"/>
      <c r="PC43" s="249"/>
      <c r="PD43" s="249"/>
      <c r="PE43" s="249"/>
      <c r="PF43" s="249"/>
      <c r="PG43" s="249"/>
      <c r="PH43" s="249"/>
      <c r="PI43" s="249"/>
      <c r="PJ43" s="249"/>
      <c r="PK43" s="249"/>
      <c r="PL43" s="249"/>
      <c r="PM43" s="249"/>
      <c r="PN43" s="249"/>
      <c r="PO43" s="249"/>
      <c r="PP43" s="249"/>
      <c r="PQ43" s="249"/>
      <c r="PR43" s="249"/>
      <c r="PS43" s="249"/>
      <c r="PT43" s="249"/>
      <c r="PU43" s="249"/>
      <c r="PV43" s="249"/>
      <c r="PW43" s="249"/>
      <c r="PX43" s="249"/>
      <c r="PY43" s="249"/>
      <c r="PZ43" s="249"/>
      <c r="QA43" s="249"/>
      <c r="QB43" s="249"/>
      <c r="QC43" s="249"/>
      <c r="QD43" s="249"/>
      <c r="QE43" s="249"/>
      <c r="QF43" s="249"/>
      <c r="QG43" s="249"/>
      <c r="QH43" s="249"/>
      <c r="QI43" s="249"/>
      <c r="QJ43" s="249"/>
      <c r="QK43" s="250"/>
      <c r="QL43" s="250"/>
      <c r="QM43" s="250"/>
      <c r="QN43" s="250"/>
      <c r="QO43" s="250"/>
      <c r="QP43" s="250"/>
      <c r="QQ43" s="250"/>
      <c r="QR43" s="250"/>
      <c r="QS43" s="250"/>
      <c r="QT43" s="249"/>
      <c r="QU43" s="249"/>
      <c r="QV43" s="249"/>
      <c r="QW43" s="249"/>
      <c r="QX43" s="249"/>
      <c r="QY43" s="249"/>
      <c r="QZ43" s="249"/>
      <c r="RA43" s="249"/>
      <c r="RB43" s="249"/>
      <c r="RC43" s="249"/>
      <c r="RD43" s="249"/>
      <c r="RE43" s="249"/>
      <c r="RF43" s="249"/>
      <c r="RG43" s="249"/>
      <c r="RH43" s="249"/>
      <c r="RI43" s="249"/>
      <c r="RJ43" s="249"/>
      <c r="RK43" s="249"/>
      <c r="RL43" s="249"/>
      <c r="RM43" s="249"/>
      <c r="RN43" s="249"/>
      <c r="RO43" s="249"/>
      <c r="RP43" s="249"/>
      <c r="RQ43" s="249"/>
      <c r="RR43" s="249"/>
      <c r="RS43" s="249"/>
      <c r="RT43" s="249"/>
      <c r="RU43" s="249"/>
      <c r="RV43" s="249"/>
      <c r="RW43" s="249"/>
      <c r="RX43" s="249"/>
      <c r="RY43" s="249"/>
      <c r="RZ43" s="249"/>
      <c r="SA43" s="249"/>
      <c r="SB43" s="249"/>
      <c r="SC43" s="249"/>
      <c r="SD43" s="249"/>
      <c r="SE43" s="249"/>
      <c r="SF43" s="249"/>
      <c r="SG43" s="249"/>
      <c r="SH43" s="249"/>
      <c r="SI43" s="249"/>
      <c r="SJ43" s="249"/>
      <c r="SK43" s="249"/>
      <c r="SL43" s="249"/>
      <c r="SM43" s="249"/>
      <c r="SN43" s="249"/>
      <c r="SO43" s="249"/>
      <c r="SP43" s="249"/>
      <c r="SQ43" s="249"/>
      <c r="SR43" s="249"/>
      <c r="SS43" s="249"/>
      <c r="ST43" s="249"/>
      <c r="SU43" s="249"/>
      <c r="SV43" s="249"/>
      <c r="SW43" s="250"/>
      <c r="SX43" s="250"/>
      <c r="SY43" s="250"/>
      <c r="SZ43" s="250"/>
      <c r="TA43" s="250"/>
      <c r="TB43" s="250"/>
      <c r="TC43" s="250"/>
      <c r="TD43" s="249"/>
      <c r="TE43" s="249"/>
      <c r="TF43" s="249"/>
      <c r="TG43" s="249"/>
      <c r="TH43" s="249"/>
      <c r="TI43" s="249"/>
      <c r="TJ43" s="249"/>
      <c r="TK43" s="249"/>
      <c r="TL43" s="249"/>
      <c r="TM43" s="249"/>
      <c r="TN43" s="249"/>
      <c r="TO43" s="249"/>
      <c r="TP43" s="249"/>
      <c r="TQ43" s="249"/>
      <c r="TR43" s="249"/>
      <c r="TS43" s="249"/>
      <c r="TT43" s="249"/>
      <c r="TU43" s="249"/>
      <c r="TV43" s="249"/>
      <c r="TW43" s="249"/>
      <c r="TX43" s="249"/>
      <c r="TY43" s="249"/>
      <c r="TZ43" s="249"/>
      <c r="UA43" s="249"/>
      <c r="UB43" s="249"/>
      <c r="UC43" s="249"/>
      <c r="UD43" s="249"/>
      <c r="UE43" s="249"/>
      <c r="UF43" s="249"/>
      <c r="UG43" s="249"/>
      <c r="UH43" s="249"/>
      <c r="UI43" s="249"/>
      <c r="UJ43" s="249"/>
      <c r="UK43" s="249"/>
      <c r="UL43" s="249"/>
      <c r="UM43" s="249"/>
      <c r="UN43" s="249"/>
      <c r="UO43" s="249"/>
      <c r="UP43" s="249"/>
      <c r="UQ43" s="249"/>
      <c r="UR43" s="249"/>
      <c r="US43" s="249"/>
      <c r="UT43" s="249"/>
      <c r="UU43" s="249"/>
      <c r="UV43" s="249"/>
      <c r="UW43" s="249"/>
      <c r="UX43" s="249"/>
      <c r="UY43" s="249"/>
      <c r="UZ43" s="249"/>
      <c r="VA43" s="249"/>
      <c r="VB43" s="249"/>
      <c r="VC43" s="249"/>
      <c r="VD43" s="249"/>
      <c r="VE43" s="249"/>
      <c r="VF43" s="249"/>
      <c r="VG43" s="249"/>
      <c r="VH43" s="249"/>
      <c r="VI43" s="249"/>
      <c r="VJ43" s="249"/>
      <c r="VK43" s="249"/>
      <c r="VL43" s="249"/>
      <c r="VM43" s="249"/>
      <c r="VN43" s="249"/>
      <c r="VO43" s="249"/>
      <c r="VP43" s="249"/>
      <c r="VQ43" s="249"/>
      <c r="VR43" s="249"/>
      <c r="VS43" s="249"/>
      <c r="VT43" s="249"/>
      <c r="VU43" s="249"/>
      <c r="VV43" s="249"/>
      <c r="VW43" s="249"/>
      <c r="VX43" s="249"/>
      <c r="VY43" s="252"/>
      <c r="VZ43" s="252"/>
      <c r="WA43" s="252"/>
      <c r="WB43" s="252"/>
      <c r="WC43" s="252"/>
      <c r="WD43" s="251"/>
      <c r="WE43" s="251"/>
      <c r="WF43" s="251"/>
      <c r="WG43" s="251"/>
      <c r="WI43" s="169"/>
      <c r="WJ43" s="169"/>
      <c r="WK43" s="169"/>
      <c r="WL43" s="169"/>
      <c r="XO43" s="169"/>
      <c r="XP43" s="169"/>
      <c r="XQ43" s="169"/>
      <c r="XR43" s="169"/>
      <c r="XS43" s="169"/>
      <c r="YG43" s="169"/>
      <c r="YH43" s="169"/>
      <c r="YI43" s="169"/>
      <c r="YJ43" s="169"/>
      <c r="YK43" s="169"/>
      <c r="YL43" s="169"/>
      <c r="YM43" s="169"/>
      <c r="YN43" s="169"/>
      <c r="YO43" s="169"/>
      <c r="YP43" s="169"/>
      <c r="YQ43" s="169"/>
      <c r="YR43" s="169"/>
      <c r="YS43" s="169"/>
      <c r="YT43" s="169"/>
      <c r="YU43" s="169"/>
      <c r="YV43" s="169"/>
      <c r="YW43" s="169"/>
      <c r="YX43" s="169"/>
      <c r="YY43" s="169"/>
      <c r="YZ43" s="169"/>
      <c r="ZA43" s="169"/>
      <c r="ZB43" s="169"/>
      <c r="ZC43" s="169"/>
      <c r="ZU43" s="169"/>
      <c r="ZV43" s="169"/>
      <c r="ZW43" s="169"/>
      <c r="ZX43" s="169"/>
      <c r="ZY43" s="169"/>
      <c r="ZZ43" s="169"/>
      <c r="AAA43" s="169"/>
      <c r="AAB43" s="169"/>
      <c r="AAC43" s="169"/>
      <c r="AAD43" s="169"/>
      <c r="AAE43" s="169"/>
      <c r="AAF43" s="169"/>
      <c r="AAG43" s="169"/>
      <c r="AAH43" s="169"/>
      <c r="AAI43" s="169"/>
      <c r="AAJ43" s="169"/>
      <c r="AAK43" s="169"/>
      <c r="AAL43" s="169"/>
      <c r="AAM43" s="169"/>
      <c r="AAN43" s="169"/>
    </row>
    <row r="44" spans="1:716" ht="7.2" customHeight="1"/>
    <row r="45" spans="1:716" ht="0.6" hidden="1" customHeight="1"/>
    <row r="46" spans="1:716" hidden="1"/>
    <row r="47" spans="1:716" hidden="1"/>
    <row r="48" spans="1:716" hidden="1"/>
    <row r="49" spans="1:716" s="171" customFormat="1" ht="14.1" customHeight="1">
      <c r="A49" s="142" t="str">
        <f>IF('1'!$A$1=1,D49,F49)</f>
        <v xml:space="preserve">*Дані Державної служби статистики України </v>
      </c>
      <c r="B49" s="257"/>
      <c r="C49" s="147"/>
      <c r="D49" s="144" t="s">
        <v>80</v>
      </c>
      <c r="E49" s="147"/>
      <c r="F49" s="258" t="s">
        <v>81</v>
      </c>
      <c r="G49" s="257"/>
      <c r="H49" s="257"/>
      <c r="I49" s="259"/>
      <c r="J49" s="259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6"/>
      <c r="CH49" s="136"/>
      <c r="CI49" s="136"/>
      <c r="CJ49" s="136"/>
      <c r="CK49" s="136"/>
      <c r="CL49" s="136"/>
      <c r="CM49" s="136"/>
      <c r="CN49" s="136"/>
      <c r="CO49" s="136"/>
      <c r="CP49" s="136"/>
      <c r="CQ49" s="136"/>
      <c r="CR49" s="136"/>
      <c r="CS49" s="136"/>
      <c r="CT49" s="136"/>
      <c r="CU49" s="136"/>
      <c r="CV49" s="136"/>
      <c r="CW49" s="136"/>
      <c r="CX49" s="136"/>
      <c r="CY49" s="136"/>
      <c r="CZ49" s="136"/>
      <c r="DA49" s="260"/>
      <c r="DB49" s="260"/>
      <c r="DC49" s="260"/>
      <c r="DD49" s="260"/>
      <c r="DE49" s="260"/>
      <c r="DF49" s="260"/>
      <c r="DG49" s="260"/>
      <c r="DH49" s="260"/>
      <c r="DI49" s="260"/>
      <c r="DJ49" s="260"/>
      <c r="DK49" s="260"/>
      <c r="DL49" s="260"/>
      <c r="DM49" s="260"/>
      <c r="DN49" s="260"/>
      <c r="DO49" s="260"/>
      <c r="DP49" s="260"/>
      <c r="DQ49" s="260"/>
      <c r="DR49" s="260"/>
      <c r="DS49" s="260"/>
      <c r="DT49" s="260"/>
      <c r="DU49" s="260"/>
      <c r="DV49" s="260"/>
      <c r="DW49" s="260"/>
      <c r="DX49" s="260"/>
      <c r="DY49" s="260"/>
      <c r="DZ49" s="260"/>
      <c r="EA49" s="260"/>
      <c r="EB49" s="260"/>
      <c r="EC49" s="260"/>
      <c r="ED49" s="260"/>
      <c r="EE49" s="260"/>
      <c r="EF49" s="260"/>
      <c r="EG49" s="260"/>
      <c r="EH49" s="260"/>
      <c r="EI49" s="260"/>
      <c r="EJ49" s="260"/>
      <c r="EK49" s="261"/>
      <c r="EL49" s="261"/>
      <c r="EM49" s="261"/>
      <c r="EN49" s="261"/>
      <c r="EO49" s="261"/>
      <c r="EP49" s="261"/>
      <c r="EQ49" s="261"/>
      <c r="ER49" s="261"/>
      <c r="ES49" s="261"/>
      <c r="ET49" s="261"/>
      <c r="EU49" s="261"/>
      <c r="EV49" s="261"/>
      <c r="EW49" s="261"/>
      <c r="EX49" s="261"/>
      <c r="EY49" s="261"/>
      <c r="EZ49" s="261"/>
      <c r="FA49" s="261"/>
      <c r="FB49" s="261"/>
      <c r="FC49" s="261"/>
      <c r="FD49" s="261"/>
      <c r="FE49" s="261"/>
      <c r="FF49" s="261"/>
      <c r="FG49" s="261"/>
      <c r="FH49" s="261"/>
      <c r="FI49" s="261"/>
      <c r="FJ49" s="261"/>
      <c r="FK49" s="261"/>
      <c r="FL49" s="261"/>
      <c r="FM49" s="261"/>
      <c r="FN49" s="261"/>
      <c r="FO49" s="261"/>
      <c r="FP49" s="261"/>
      <c r="FQ49" s="261"/>
      <c r="FR49" s="261"/>
      <c r="FS49" s="261"/>
      <c r="FT49" s="261"/>
      <c r="FU49" s="261"/>
      <c r="FV49" s="261"/>
      <c r="FW49" s="261"/>
      <c r="FX49" s="261"/>
      <c r="FY49" s="261"/>
      <c r="FZ49" s="261"/>
      <c r="GA49" s="261"/>
      <c r="GB49" s="261"/>
      <c r="GC49" s="261"/>
      <c r="GD49" s="261"/>
      <c r="GE49" s="261"/>
      <c r="GF49" s="261"/>
      <c r="GG49" s="261"/>
      <c r="GH49" s="261"/>
      <c r="GI49" s="261"/>
      <c r="GJ49" s="261"/>
      <c r="GK49" s="261"/>
      <c r="GL49" s="261"/>
      <c r="GM49" s="261"/>
      <c r="GN49" s="261"/>
      <c r="GO49" s="261"/>
      <c r="GP49" s="261"/>
      <c r="GQ49" s="261"/>
      <c r="GR49" s="261"/>
      <c r="GS49" s="261"/>
      <c r="GT49" s="261"/>
      <c r="GU49" s="263"/>
      <c r="GV49" s="263"/>
      <c r="GW49" s="263"/>
      <c r="GX49" s="263"/>
      <c r="GY49" s="263"/>
      <c r="GZ49" s="263"/>
      <c r="HA49" s="263"/>
      <c r="HB49" s="263"/>
      <c r="HC49" s="263"/>
      <c r="HD49" s="263"/>
      <c r="HE49" s="263"/>
      <c r="HF49" s="263"/>
      <c r="HG49" s="263"/>
      <c r="HH49" s="263"/>
      <c r="HI49" s="263"/>
      <c r="HJ49" s="263"/>
      <c r="HK49" s="263"/>
      <c r="HL49" s="263"/>
      <c r="HM49" s="263"/>
      <c r="HN49" s="263"/>
      <c r="HO49" s="263"/>
      <c r="HP49" s="262"/>
      <c r="HQ49" s="262"/>
      <c r="HR49" s="262"/>
      <c r="HS49" s="262"/>
      <c r="HT49" s="263"/>
      <c r="HU49" s="263"/>
      <c r="HV49" s="263"/>
      <c r="HW49" s="263"/>
      <c r="HX49" s="263"/>
      <c r="HY49" s="263"/>
      <c r="HZ49" s="263"/>
      <c r="IA49" s="263"/>
      <c r="IB49" s="261"/>
      <c r="IC49" s="261"/>
      <c r="ID49" s="261"/>
      <c r="IE49" s="261"/>
      <c r="IF49" s="261"/>
      <c r="IG49" s="261"/>
      <c r="IH49" s="261"/>
      <c r="II49" s="261"/>
      <c r="IJ49" s="261"/>
      <c r="IK49" s="261"/>
      <c r="IL49" s="261"/>
      <c r="IM49" s="261"/>
      <c r="IN49" s="261"/>
      <c r="IO49" s="262"/>
      <c r="IP49" s="262"/>
      <c r="IQ49" s="263"/>
      <c r="IR49" s="263"/>
      <c r="IS49" s="263"/>
      <c r="IT49" s="263"/>
      <c r="IU49" s="263"/>
      <c r="IV49" s="263"/>
      <c r="IW49" s="263"/>
      <c r="IX49" s="261"/>
      <c r="IY49" s="262"/>
      <c r="IZ49" s="262"/>
      <c r="JA49" s="262"/>
      <c r="JB49" s="262"/>
      <c r="JC49" s="262"/>
      <c r="JD49" s="261"/>
      <c r="JE49" s="261"/>
      <c r="JF49" s="261"/>
      <c r="JG49" s="261"/>
      <c r="JH49" s="261"/>
      <c r="JI49" s="261"/>
      <c r="JJ49" s="261"/>
      <c r="JK49" s="261"/>
      <c r="JL49" s="261"/>
      <c r="JM49" s="261"/>
      <c r="JN49" s="261"/>
      <c r="JO49" s="261"/>
      <c r="JP49" s="261"/>
      <c r="JQ49" s="261"/>
      <c r="JR49" s="261"/>
      <c r="JS49" s="261"/>
      <c r="JT49" s="261"/>
      <c r="JU49" s="261"/>
      <c r="JV49" s="261"/>
      <c r="JW49" s="261"/>
      <c r="JX49" s="261"/>
      <c r="JY49" s="261"/>
      <c r="JZ49" s="261"/>
      <c r="KA49" s="261"/>
      <c r="KB49" s="261"/>
      <c r="KC49" s="261"/>
      <c r="KD49" s="261"/>
      <c r="KE49" s="261"/>
      <c r="KF49" s="261"/>
      <c r="KG49" s="261"/>
      <c r="KH49" s="261"/>
      <c r="KI49" s="261"/>
      <c r="KJ49" s="261"/>
      <c r="KK49" s="261"/>
      <c r="KL49" s="261"/>
      <c r="KM49" s="261"/>
      <c r="KN49" s="261"/>
      <c r="KO49" s="261"/>
      <c r="KP49" s="261"/>
      <c r="KQ49" s="261"/>
      <c r="KR49" s="261"/>
      <c r="KS49" s="261"/>
      <c r="KT49" s="261"/>
      <c r="KU49" s="261"/>
      <c r="KV49" s="261"/>
      <c r="KW49" s="261"/>
      <c r="KX49" s="261"/>
      <c r="KY49" s="261"/>
      <c r="KZ49" s="261"/>
      <c r="LA49" s="261"/>
      <c r="LB49" s="261"/>
      <c r="LC49" s="261"/>
      <c r="LD49" s="261"/>
      <c r="LE49" s="261"/>
      <c r="LF49" s="261"/>
      <c r="LG49" s="261"/>
      <c r="LH49" s="261"/>
      <c r="LI49" s="261"/>
      <c r="LJ49" s="261"/>
      <c r="LK49" s="261"/>
      <c r="LL49" s="261"/>
      <c r="LM49" s="261"/>
      <c r="LN49" s="261"/>
      <c r="LO49" s="261"/>
      <c r="LP49" s="261"/>
      <c r="LQ49" s="261"/>
      <c r="LR49" s="261"/>
      <c r="LS49" s="261"/>
      <c r="LT49" s="261"/>
      <c r="LU49" s="261"/>
      <c r="LV49" s="261"/>
      <c r="LW49" s="261"/>
      <c r="LX49" s="261"/>
      <c r="LY49" s="261"/>
      <c r="LZ49" s="261"/>
      <c r="MA49" s="261"/>
      <c r="MB49" s="261"/>
      <c r="MC49" s="261"/>
      <c r="MD49" s="261"/>
      <c r="ME49" s="261"/>
      <c r="MF49" s="261"/>
      <c r="MG49" s="261"/>
      <c r="MH49" s="261"/>
      <c r="MI49" s="261"/>
      <c r="MJ49" s="261"/>
      <c r="MK49" s="261"/>
      <c r="ML49" s="261"/>
      <c r="MM49" s="261"/>
      <c r="MN49" s="261"/>
      <c r="MO49" s="261"/>
      <c r="MP49" s="261"/>
      <c r="MQ49" s="261"/>
      <c r="MR49" s="261"/>
      <c r="MS49" s="261"/>
      <c r="MT49" s="261"/>
      <c r="MU49" s="261"/>
      <c r="MV49" s="261"/>
      <c r="MW49" s="261"/>
      <c r="MX49" s="261"/>
      <c r="MY49" s="261"/>
      <c r="MZ49" s="261"/>
      <c r="NA49" s="261"/>
      <c r="NB49" s="261"/>
      <c r="NC49" s="261"/>
      <c r="ND49" s="261"/>
      <c r="NE49" s="261"/>
      <c r="NF49" s="261"/>
      <c r="NG49" s="261"/>
      <c r="NH49" s="261"/>
      <c r="NI49" s="261"/>
      <c r="NJ49" s="261"/>
      <c r="NK49" s="261"/>
      <c r="NL49" s="261"/>
      <c r="NM49" s="261"/>
      <c r="NN49" s="261"/>
      <c r="NO49" s="261"/>
      <c r="NP49" s="261"/>
      <c r="NQ49" s="261"/>
      <c r="NR49" s="261"/>
      <c r="NS49" s="261"/>
      <c r="NT49" s="261"/>
      <c r="NU49" s="261"/>
      <c r="NV49" s="261"/>
      <c r="NW49" s="261"/>
      <c r="NX49" s="261"/>
      <c r="NY49" s="261"/>
      <c r="NZ49" s="261"/>
      <c r="OA49" s="261"/>
      <c r="OB49" s="261"/>
      <c r="OC49" s="261"/>
      <c r="OD49" s="261"/>
      <c r="OE49" s="261"/>
      <c r="OF49" s="261"/>
      <c r="OG49" s="261"/>
      <c r="OH49" s="261"/>
      <c r="OI49" s="261"/>
      <c r="OJ49" s="261"/>
      <c r="OK49" s="261"/>
      <c r="OL49" s="261"/>
      <c r="OM49" s="261"/>
      <c r="ON49" s="261"/>
      <c r="OO49" s="261"/>
      <c r="OP49" s="261"/>
      <c r="OQ49" s="261"/>
      <c r="OR49" s="261"/>
      <c r="OS49" s="261"/>
      <c r="OT49" s="261"/>
      <c r="OU49" s="261"/>
      <c r="OV49" s="261"/>
      <c r="OW49" s="261"/>
      <c r="OX49" s="261"/>
      <c r="OY49" s="261"/>
      <c r="OZ49" s="261"/>
      <c r="PA49" s="261"/>
      <c r="PB49" s="261"/>
      <c r="PC49" s="261"/>
      <c r="PD49" s="261"/>
      <c r="PE49" s="261"/>
      <c r="PF49" s="261"/>
      <c r="PG49" s="261"/>
      <c r="PH49" s="261"/>
      <c r="PI49" s="261"/>
      <c r="PJ49" s="261"/>
      <c r="PK49" s="261"/>
      <c r="PL49" s="261"/>
      <c r="PM49" s="261"/>
      <c r="PN49" s="261"/>
      <c r="PO49" s="261"/>
      <c r="PP49" s="261"/>
      <c r="PQ49" s="261"/>
      <c r="PR49" s="261"/>
      <c r="PS49" s="261"/>
      <c r="PT49" s="261"/>
      <c r="PU49" s="261"/>
      <c r="PV49" s="261"/>
      <c r="PW49" s="261"/>
      <c r="PX49" s="261"/>
      <c r="PY49" s="261"/>
      <c r="PZ49" s="261"/>
      <c r="QA49" s="261"/>
      <c r="QB49" s="261"/>
      <c r="QC49" s="261"/>
      <c r="QD49" s="261"/>
      <c r="QE49" s="261"/>
      <c r="QF49" s="261"/>
      <c r="QG49" s="261"/>
      <c r="QH49" s="261"/>
      <c r="QI49" s="261"/>
      <c r="QJ49" s="261"/>
      <c r="QK49" s="262"/>
      <c r="QL49" s="262"/>
      <c r="QM49" s="262"/>
      <c r="QN49" s="262"/>
      <c r="QO49" s="262"/>
      <c r="QP49" s="262"/>
      <c r="QQ49" s="262"/>
      <c r="QR49" s="262"/>
      <c r="QS49" s="262"/>
      <c r="QT49" s="261"/>
      <c r="QU49" s="261"/>
      <c r="QV49" s="261"/>
      <c r="QW49" s="261"/>
      <c r="QX49" s="261"/>
      <c r="QY49" s="261"/>
      <c r="QZ49" s="261"/>
      <c r="RA49" s="261"/>
      <c r="RB49" s="261"/>
      <c r="RC49" s="261"/>
      <c r="RD49" s="261"/>
      <c r="RE49" s="261"/>
      <c r="RF49" s="261"/>
      <c r="RG49" s="261"/>
      <c r="RH49" s="261"/>
      <c r="RI49" s="261"/>
      <c r="RJ49" s="261"/>
      <c r="RK49" s="261"/>
      <c r="RL49" s="261"/>
      <c r="RM49" s="261"/>
      <c r="RN49" s="261"/>
      <c r="RO49" s="261"/>
      <c r="RP49" s="261"/>
      <c r="RQ49" s="261"/>
      <c r="RR49" s="261"/>
      <c r="RS49" s="261"/>
      <c r="RT49" s="261"/>
      <c r="RU49" s="261"/>
      <c r="RV49" s="261"/>
      <c r="RW49" s="261"/>
      <c r="RX49" s="261"/>
      <c r="RY49" s="261"/>
      <c r="RZ49" s="261"/>
      <c r="SA49" s="261"/>
      <c r="SB49" s="261"/>
      <c r="SC49" s="261"/>
      <c r="SD49" s="261"/>
      <c r="SE49" s="261"/>
      <c r="SF49" s="261"/>
      <c r="SG49" s="261"/>
      <c r="SH49" s="261"/>
      <c r="SI49" s="261"/>
      <c r="SJ49" s="261"/>
      <c r="SK49" s="261"/>
      <c r="SL49" s="261"/>
      <c r="SM49" s="261"/>
      <c r="SN49" s="261"/>
      <c r="SO49" s="261"/>
      <c r="SP49" s="261"/>
      <c r="SQ49" s="261"/>
      <c r="SR49" s="261"/>
      <c r="SS49" s="261"/>
      <c r="ST49" s="261"/>
      <c r="SU49" s="261"/>
      <c r="SV49" s="261"/>
      <c r="SW49" s="262"/>
      <c r="SX49" s="262"/>
      <c r="SY49" s="262"/>
      <c r="SZ49" s="262"/>
      <c r="TA49" s="262"/>
      <c r="TB49" s="262"/>
      <c r="TC49" s="262"/>
      <c r="TD49" s="261"/>
      <c r="TE49" s="261"/>
      <c r="TF49" s="261"/>
      <c r="TG49" s="261"/>
      <c r="TH49" s="261"/>
      <c r="TI49" s="261"/>
      <c r="TJ49" s="261"/>
      <c r="TK49" s="261"/>
      <c r="TL49" s="261"/>
      <c r="TM49" s="261"/>
      <c r="TN49" s="261"/>
      <c r="TO49" s="261"/>
      <c r="TP49" s="261"/>
      <c r="TQ49" s="261"/>
      <c r="TR49" s="261"/>
      <c r="TS49" s="261"/>
      <c r="TT49" s="261"/>
      <c r="TU49" s="261"/>
      <c r="TV49" s="261"/>
      <c r="TW49" s="261"/>
      <c r="TX49" s="261"/>
      <c r="TY49" s="261"/>
      <c r="TZ49" s="261"/>
      <c r="UA49" s="261"/>
      <c r="UB49" s="261"/>
      <c r="UC49" s="261"/>
      <c r="UD49" s="261"/>
      <c r="UE49" s="261"/>
      <c r="UF49" s="261"/>
      <c r="UG49" s="261"/>
      <c r="UH49" s="261"/>
      <c r="UI49" s="261"/>
      <c r="UJ49" s="261"/>
      <c r="UK49" s="261"/>
      <c r="UL49" s="261"/>
      <c r="UM49" s="261"/>
      <c r="UN49" s="261"/>
      <c r="UO49" s="261"/>
      <c r="UP49" s="261"/>
      <c r="UQ49" s="261"/>
      <c r="UR49" s="261"/>
      <c r="US49" s="261"/>
      <c r="UT49" s="261"/>
      <c r="UU49" s="261"/>
      <c r="UV49" s="261"/>
      <c r="UW49" s="261"/>
      <c r="UX49" s="261"/>
      <c r="UY49" s="261"/>
      <c r="UZ49" s="261"/>
      <c r="VA49" s="261"/>
      <c r="VB49" s="261"/>
      <c r="VC49" s="261"/>
      <c r="VD49" s="261"/>
      <c r="VE49" s="261"/>
      <c r="VF49" s="261"/>
      <c r="VG49" s="261"/>
      <c r="VH49" s="261"/>
      <c r="VI49" s="261"/>
      <c r="VJ49" s="261"/>
      <c r="VK49" s="261"/>
      <c r="VL49" s="261"/>
      <c r="VM49" s="261"/>
      <c r="VN49" s="261"/>
      <c r="VO49" s="261"/>
      <c r="VP49" s="261"/>
      <c r="VQ49" s="261"/>
      <c r="VR49" s="261"/>
      <c r="VS49" s="261"/>
      <c r="VT49" s="261"/>
      <c r="VU49" s="261"/>
      <c r="VV49" s="261"/>
      <c r="VW49" s="261"/>
      <c r="VX49" s="261"/>
      <c r="VY49" s="264"/>
      <c r="VZ49" s="264"/>
      <c r="WA49" s="264"/>
      <c r="WB49" s="264"/>
      <c r="WC49" s="264"/>
      <c r="WD49" s="263"/>
      <c r="WE49" s="263"/>
      <c r="WF49" s="263"/>
      <c r="WG49" s="263"/>
      <c r="WI49" s="185"/>
      <c r="WJ49" s="185"/>
      <c r="WK49" s="185"/>
      <c r="WL49" s="185"/>
      <c r="XO49" s="185"/>
      <c r="XP49" s="185"/>
      <c r="XQ49" s="185"/>
      <c r="XR49" s="185"/>
      <c r="XS49" s="185"/>
      <c r="YG49" s="185"/>
      <c r="YH49" s="185"/>
      <c r="YI49" s="185"/>
      <c r="YJ49" s="185"/>
      <c r="YK49" s="185"/>
      <c r="YL49" s="185"/>
      <c r="YM49" s="185"/>
      <c r="YN49" s="185"/>
      <c r="YO49" s="185"/>
      <c r="YP49" s="188"/>
      <c r="YQ49" s="188"/>
      <c r="YR49" s="185"/>
      <c r="YS49" s="185"/>
      <c r="YT49" s="185"/>
      <c r="YU49" s="185"/>
      <c r="YV49" s="185"/>
      <c r="YW49" s="185"/>
      <c r="YX49" s="185"/>
      <c r="YY49" s="185"/>
      <c r="YZ49" s="185"/>
      <c r="ZA49" s="185"/>
      <c r="ZB49" s="185"/>
      <c r="ZC49" s="185"/>
      <c r="ZU49" s="185"/>
      <c r="ZV49" s="185"/>
      <c r="ZW49" s="185"/>
      <c r="ZX49" s="185"/>
      <c r="ZY49" s="185"/>
      <c r="ZZ49" s="185"/>
      <c r="AAA49" s="185"/>
      <c r="AAB49" s="185"/>
      <c r="AAC49" s="185"/>
      <c r="AAD49" s="185"/>
      <c r="AAE49" s="185"/>
      <c r="AAF49" s="185"/>
      <c r="AAG49" s="185"/>
      <c r="AAH49" s="185"/>
      <c r="AAI49" s="185"/>
      <c r="AAJ49" s="185"/>
      <c r="AAK49" s="185"/>
      <c r="AAL49" s="185"/>
      <c r="AAM49" s="185"/>
      <c r="AAN49" s="185"/>
    </row>
    <row r="50" spans="1:716" s="8" customFormat="1" ht="15.75" customHeight="1">
      <c r="A50" s="265" t="str">
        <f>IF('1'!$A$1=1,D50,F50)</f>
        <v>Примітки:</v>
      </c>
      <c r="B50" s="257"/>
      <c r="C50" s="147"/>
      <c r="D50" s="266" t="s">
        <v>119</v>
      </c>
      <c r="E50" s="145"/>
      <c r="F50" s="58" t="s">
        <v>120</v>
      </c>
      <c r="G50" s="16"/>
      <c r="H50" s="16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267"/>
      <c r="DB50" s="267"/>
      <c r="DC50" s="267"/>
      <c r="DD50" s="267"/>
      <c r="DE50" s="267"/>
      <c r="DF50" s="267"/>
      <c r="DG50" s="267"/>
      <c r="DH50" s="267"/>
      <c r="DI50" s="267"/>
      <c r="DJ50" s="267"/>
      <c r="DK50" s="267"/>
      <c r="DL50" s="267"/>
      <c r="DM50" s="267"/>
      <c r="DN50" s="267"/>
      <c r="DO50" s="267"/>
      <c r="DP50" s="267"/>
      <c r="DQ50" s="267"/>
      <c r="DR50" s="267"/>
      <c r="DS50" s="267"/>
      <c r="DT50" s="267"/>
      <c r="DU50" s="267"/>
      <c r="DV50" s="267"/>
      <c r="DW50" s="267"/>
      <c r="DX50" s="267"/>
      <c r="DY50" s="267"/>
      <c r="DZ50" s="267"/>
      <c r="EA50" s="267"/>
      <c r="EB50" s="267"/>
      <c r="EC50" s="267"/>
      <c r="ED50" s="267"/>
      <c r="EE50" s="267"/>
      <c r="EF50" s="267"/>
      <c r="EG50" s="267"/>
      <c r="EH50" s="267"/>
      <c r="EI50" s="267"/>
      <c r="EJ50" s="267"/>
      <c r="EK50" s="267"/>
      <c r="EL50" s="267"/>
      <c r="EM50" s="267"/>
      <c r="EN50" s="267"/>
      <c r="EO50" s="267"/>
      <c r="EP50" s="267"/>
      <c r="EQ50" s="267"/>
      <c r="ER50" s="267"/>
      <c r="ES50" s="267"/>
      <c r="ET50" s="267"/>
      <c r="EU50" s="267"/>
      <c r="EV50" s="267"/>
      <c r="EW50" s="267"/>
      <c r="EX50" s="267"/>
      <c r="EY50" s="267"/>
      <c r="EZ50" s="267"/>
      <c r="FA50" s="267"/>
      <c r="FB50" s="267"/>
      <c r="FC50" s="267"/>
      <c r="FD50" s="267"/>
      <c r="FE50" s="267"/>
      <c r="FF50" s="267"/>
      <c r="FG50" s="267"/>
      <c r="FH50" s="267"/>
      <c r="FI50" s="267"/>
      <c r="FJ50" s="267"/>
      <c r="FK50" s="267"/>
      <c r="FL50" s="267"/>
      <c r="FM50" s="267"/>
      <c r="FN50" s="267"/>
      <c r="FO50" s="267"/>
      <c r="FP50" s="267"/>
      <c r="FQ50" s="267"/>
      <c r="FR50" s="267"/>
      <c r="FS50" s="267"/>
      <c r="FT50" s="267"/>
      <c r="FU50" s="267"/>
      <c r="FV50" s="267"/>
      <c r="FW50" s="267"/>
      <c r="FX50" s="267"/>
      <c r="FY50" s="267"/>
      <c r="FZ50" s="267"/>
      <c r="GA50" s="267"/>
      <c r="GB50" s="267"/>
      <c r="GC50" s="267"/>
      <c r="GD50" s="267"/>
      <c r="GE50" s="267"/>
      <c r="GF50" s="267"/>
      <c r="GG50" s="267"/>
      <c r="GH50" s="267"/>
      <c r="GI50" s="267"/>
      <c r="GJ50" s="267"/>
      <c r="GK50" s="267"/>
      <c r="GL50" s="267"/>
      <c r="GM50" s="267"/>
      <c r="GN50" s="267"/>
      <c r="GO50" s="267"/>
      <c r="GP50" s="267"/>
      <c r="GQ50" s="267"/>
      <c r="GR50" s="267"/>
      <c r="GS50" s="267"/>
      <c r="GT50" s="267"/>
      <c r="GU50" s="143"/>
      <c r="GV50" s="143"/>
      <c r="GW50" s="143"/>
      <c r="GX50" s="143"/>
      <c r="GY50" s="143"/>
      <c r="GZ50" s="143"/>
      <c r="HA50" s="143"/>
      <c r="HB50" s="143"/>
      <c r="HC50" s="143"/>
      <c r="HD50" s="143"/>
      <c r="HE50" s="143"/>
      <c r="HF50" s="143"/>
      <c r="HG50" s="143"/>
      <c r="HH50" s="143"/>
      <c r="HI50" s="143"/>
      <c r="HJ50" s="143"/>
      <c r="HK50" s="143"/>
      <c r="HL50" s="143"/>
      <c r="HM50" s="143"/>
      <c r="HN50" s="143"/>
      <c r="HO50" s="143"/>
      <c r="HP50" s="268"/>
      <c r="HQ50" s="268"/>
      <c r="HR50" s="268"/>
      <c r="HS50" s="268"/>
      <c r="HT50" s="143"/>
      <c r="HU50" s="143"/>
      <c r="HV50" s="143"/>
      <c r="HW50" s="143"/>
      <c r="HX50" s="143"/>
      <c r="HY50" s="143"/>
      <c r="HZ50" s="143"/>
      <c r="IA50" s="143"/>
      <c r="IB50" s="267"/>
      <c r="IC50" s="267"/>
      <c r="ID50" s="267"/>
      <c r="IE50" s="267"/>
      <c r="IF50" s="267"/>
      <c r="IG50" s="267"/>
      <c r="IH50" s="267"/>
      <c r="II50" s="267"/>
      <c r="IJ50" s="267"/>
      <c r="IK50" s="267"/>
      <c r="IL50" s="267"/>
      <c r="IM50" s="267"/>
      <c r="IN50" s="267"/>
      <c r="IO50" s="268"/>
      <c r="IP50" s="268"/>
      <c r="IQ50" s="143"/>
      <c r="IR50" s="143"/>
      <c r="IS50" s="143"/>
      <c r="IT50" s="143"/>
      <c r="IU50" s="143"/>
      <c r="IV50" s="143"/>
      <c r="IW50" s="143"/>
      <c r="IX50" s="267"/>
      <c r="IY50" s="268"/>
      <c r="IZ50" s="268"/>
      <c r="JA50" s="268"/>
      <c r="JB50" s="268"/>
      <c r="JC50" s="268"/>
      <c r="JD50" s="267"/>
      <c r="JE50" s="267"/>
      <c r="JF50" s="267"/>
      <c r="JG50" s="267"/>
      <c r="JH50" s="267"/>
      <c r="JI50" s="267"/>
      <c r="JJ50" s="267"/>
      <c r="JK50" s="267"/>
      <c r="JL50" s="267"/>
      <c r="JM50" s="267"/>
      <c r="JN50" s="267"/>
      <c r="JO50" s="267"/>
      <c r="JP50" s="267"/>
      <c r="JQ50" s="267"/>
      <c r="JR50" s="267"/>
      <c r="JS50" s="267"/>
      <c r="JT50" s="267"/>
      <c r="JU50" s="267"/>
      <c r="JV50" s="267"/>
      <c r="JW50" s="267"/>
      <c r="JX50" s="267"/>
      <c r="JY50" s="267"/>
      <c r="JZ50" s="267"/>
      <c r="KA50" s="267"/>
      <c r="KB50" s="267"/>
      <c r="KC50" s="267"/>
      <c r="KD50" s="267"/>
      <c r="KE50" s="267"/>
      <c r="KF50" s="267"/>
      <c r="KG50" s="267"/>
      <c r="KH50" s="267"/>
      <c r="KI50" s="267"/>
      <c r="KJ50" s="267"/>
      <c r="KK50" s="267"/>
      <c r="KL50" s="267"/>
      <c r="KM50" s="267"/>
      <c r="KN50" s="267"/>
      <c r="KO50" s="267"/>
      <c r="KP50" s="267"/>
      <c r="KQ50" s="267"/>
      <c r="KR50" s="267"/>
      <c r="KS50" s="267"/>
      <c r="KT50" s="267"/>
      <c r="KU50" s="267"/>
      <c r="KV50" s="267"/>
      <c r="KW50" s="267"/>
      <c r="KX50" s="267"/>
      <c r="KY50" s="267"/>
      <c r="KZ50" s="267"/>
      <c r="LA50" s="267"/>
      <c r="LB50" s="267"/>
      <c r="LC50" s="267"/>
      <c r="LD50" s="267"/>
      <c r="LE50" s="267"/>
      <c r="LF50" s="267"/>
      <c r="LG50" s="267"/>
      <c r="LH50" s="267"/>
      <c r="LI50" s="267"/>
      <c r="LJ50" s="267"/>
      <c r="LK50" s="267"/>
      <c r="LL50" s="267"/>
      <c r="LM50" s="267"/>
      <c r="LN50" s="267"/>
      <c r="LO50" s="267"/>
      <c r="LP50" s="267"/>
      <c r="LQ50" s="267"/>
      <c r="LR50" s="267"/>
      <c r="LS50" s="267"/>
      <c r="LT50" s="267"/>
      <c r="LU50" s="267"/>
      <c r="LV50" s="267"/>
      <c r="LW50" s="267"/>
      <c r="LX50" s="267"/>
      <c r="LY50" s="267"/>
      <c r="LZ50" s="267"/>
      <c r="MA50" s="267"/>
      <c r="MB50" s="267"/>
      <c r="MC50" s="267"/>
      <c r="MD50" s="267"/>
      <c r="ME50" s="267"/>
      <c r="MF50" s="267"/>
      <c r="MG50" s="267"/>
      <c r="MH50" s="267"/>
      <c r="MI50" s="267"/>
      <c r="MJ50" s="267"/>
      <c r="MK50" s="267"/>
      <c r="ML50" s="267"/>
      <c r="MM50" s="267"/>
      <c r="MN50" s="267"/>
      <c r="MO50" s="267"/>
      <c r="MP50" s="267"/>
      <c r="MQ50" s="267"/>
      <c r="MR50" s="267"/>
      <c r="MS50" s="267"/>
      <c r="MT50" s="267"/>
      <c r="MU50" s="267"/>
      <c r="MV50" s="267"/>
      <c r="MW50" s="267"/>
      <c r="MX50" s="267"/>
      <c r="MY50" s="267"/>
      <c r="MZ50" s="267"/>
      <c r="NA50" s="267"/>
      <c r="NB50" s="267"/>
      <c r="NC50" s="267"/>
      <c r="ND50" s="267"/>
      <c r="NE50" s="267"/>
      <c r="NF50" s="267"/>
      <c r="NG50" s="267"/>
      <c r="NH50" s="267"/>
      <c r="NI50" s="267"/>
      <c r="NJ50" s="267"/>
      <c r="NK50" s="267"/>
      <c r="NL50" s="267"/>
      <c r="NM50" s="267"/>
      <c r="NN50" s="267"/>
      <c r="NO50" s="267"/>
      <c r="NP50" s="267"/>
      <c r="NQ50" s="267"/>
      <c r="NR50" s="267"/>
      <c r="NS50" s="267"/>
      <c r="NT50" s="267"/>
      <c r="NU50" s="267"/>
      <c r="NV50" s="267"/>
      <c r="NW50" s="267"/>
      <c r="NX50" s="267"/>
      <c r="NY50" s="267"/>
      <c r="NZ50" s="267"/>
      <c r="OA50" s="267"/>
      <c r="OB50" s="267"/>
      <c r="OC50" s="267"/>
      <c r="OD50" s="267"/>
      <c r="OE50" s="267"/>
      <c r="OF50" s="267"/>
      <c r="OG50" s="267"/>
      <c r="OH50" s="267"/>
      <c r="OI50" s="267"/>
      <c r="OJ50" s="267"/>
      <c r="OK50" s="267"/>
      <c r="OL50" s="267"/>
      <c r="OM50" s="267"/>
      <c r="ON50" s="267"/>
      <c r="OO50" s="267"/>
      <c r="OP50" s="267"/>
      <c r="OQ50" s="267"/>
      <c r="OR50" s="267"/>
      <c r="OS50" s="267"/>
      <c r="OT50" s="267"/>
      <c r="OU50" s="267"/>
      <c r="OV50" s="267"/>
      <c r="OW50" s="267"/>
      <c r="OX50" s="267"/>
      <c r="OY50" s="267"/>
      <c r="OZ50" s="267"/>
      <c r="PA50" s="267"/>
      <c r="PB50" s="267"/>
      <c r="PC50" s="267"/>
      <c r="PD50" s="267"/>
      <c r="PE50" s="267"/>
      <c r="PF50" s="267"/>
      <c r="PG50" s="267"/>
      <c r="PH50" s="267"/>
      <c r="PI50" s="267"/>
      <c r="PJ50" s="267"/>
      <c r="PK50" s="267"/>
      <c r="PL50" s="267"/>
      <c r="PM50" s="267"/>
      <c r="PN50" s="267"/>
      <c r="PO50" s="267"/>
      <c r="PP50" s="267"/>
      <c r="PQ50" s="267"/>
      <c r="PR50" s="267"/>
      <c r="PS50" s="267"/>
      <c r="PT50" s="267"/>
      <c r="PU50" s="267"/>
      <c r="PV50" s="267"/>
      <c r="PW50" s="267"/>
      <c r="PX50" s="267"/>
      <c r="PY50" s="267"/>
      <c r="PZ50" s="267"/>
      <c r="QA50" s="267"/>
      <c r="QB50" s="267"/>
      <c r="QC50" s="267"/>
      <c r="QD50" s="267"/>
      <c r="QE50" s="267"/>
      <c r="QF50" s="267"/>
      <c r="QG50" s="267"/>
      <c r="QH50" s="267"/>
      <c r="QI50" s="267"/>
      <c r="QJ50" s="267"/>
      <c r="QK50" s="268"/>
      <c r="QL50" s="268"/>
      <c r="QM50" s="268"/>
      <c r="QN50" s="268"/>
      <c r="QO50" s="268"/>
      <c r="QP50" s="268"/>
      <c r="QQ50" s="268"/>
      <c r="QR50" s="268"/>
      <c r="QS50" s="268"/>
      <c r="QT50" s="267"/>
      <c r="QU50" s="267"/>
      <c r="QV50" s="267"/>
      <c r="QW50" s="267"/>
      <c r="QX50" s="267"/>
      <c r="QY50" s="267"/>
      <c r="QZ50" s="267"/>
      <c r="RA50" s="267"/>
      <c r="RB50" s="267"/>
      <c r="RC50" s="267"/>
      <c r="RD50" s="267"/>
      <c r="RE50" s="267"/>
      <c r="RF50" s="267"/>
      <c r="RG50" s="267"/>
      <c r="RH50" s="267"/>
      <c r="RI50" s="267"/>
      <c r="RJ50" s="267"/>
      <c r="RK50" s="267"/>
      <c r="RL50" s="267"/>
      <c r="RM50" s="267"/>
      <c r="RN50" s="267"/>
      <c r="RO50" s="267"/>
      <c r="RP50" s="267"/>
      <c r="RQ50" s="267"/>
      <c r="RR50" s="267"/>
      <c r="RS50" s="267"/>
      <c r="RT50" s="267"/>
      <c r="RU50" s="267"/>
      <c r="RV50" s="267"/>
      <c r="RW50" s="267"/>
      <c r="RX50" s="267"/>
      <c r="RY50" s="267"/>
      <c r="RZ50" s="267"/>
      <c r="SA50" s="267"/>
      <c r="SB50" s="267"/>
      <c r="SC50" s="267"/>
      <c r="SD50" s="267"/>
      <c r="SE50" s="267"/>
      <c r="SF50" s="267"/>
      <c r="SG50" s="267"/>
      <c r="SH50" s="267"/>
      <c r="SI50" s="267"/>
      <c r="SJ50" s="267"/>
      <c r="SK50" s="267"/>
      <c r="SL50" s="267"/>
      <c r="SM50" s="267"/>
      <c r="SN50" s="267"/>
      <c r="SO50" s="267"/>
      <c r="SP50" s="267"/>
      <c r="SQ50" s="267"/>
      <c r="SR50" s="267"/>
      <c r="SS50" s="267"/>
      <c r="ST50" s="267"/>
      <c r="SU50" s="267"/>
      <c r="SV50" s="267"/>
      <c r="SW50" s="268"/>
      <c r="SX50" s="268"/>
      <c r="SY50" s="268"/>
      <c r="SZ50" s="268"/>
      <c r="TA50" s="268"/>
      <c r="TB50" s="268"/>
      <c r="TC50" s="268"/>
      <c r="TD50" s="267"/>
      <c r="TE50" s="267"/>
      <c r="TF50" s="267"/>
      <c r="TG50" s="267"/>
      <c r="TH50" s="267"/>
      <c r="TI50" s="267"/>
      <c r="TJ50" s="267"/>
      <c r="TK50" s="267"/>
      <c r="TL50" s="267"/>
      <c r="TM50" s="267"/>
      <c r="TN50" s="267"/>
      <c r="TO50" s="267"/>
      <c r="TP50" s="267"/>
      <c r="TQ50" s="267"/>
      <c r="TR50" s="267"/>
      <c r="TS50" s="267"/>
      <c r="TT50" s="267"/>
      <c r="TU50" s="267"/>
      <c r="TV50" s="267"/>
      <c r="TW50" s="267"/>
      <c r="TX50" s="267"/>
      <c r="TY50" s="267"/>
      <c r="TZ50" s="267"/>
      <c r="UA50" s="267"/>
      <c r="UB50" s="267"/>
      <c r="UC50" s="267"/>
      <c r="UD50" s="267"/>
      <c r="UE50" s="267"/>
      <c r="UF50" s="267"/>
      <c r="UG50" s="267"/>
      <c r="UH50" s="267"/>
      <c r="UI50" s="267"/>
      <c r="UJ50" s="267"/>
      <c r="UK50" s="267"/>
      <c r="UL50" s="267"/>
      <c r="UM50" s="267"/>
      <c r="UN50" s="267"/>
      <c r="UO50" s="267"/>
      <c r="UP50" s="267"/>
      <c r="UQ50" s="267"/>
      <c r="UR50" s="267"/>
      <c r="US50" s="267"/>
      <c r="UT50" s="267"/>
      <c r="UU50" s="267"/>
      <c r="UV50" s="267"/>
      <c r="UW50" s="267"/>
      <c r="UX50" s="267"/>
      <c r="UY50" s="267"/>
      <c r="UZ50" s="267"/>
      <c r="VA50" s="267"/>
      <c r="VB50" s="267"/>
      <c r="VC50" s="267"/>
      <c r="VD50" s="267"/>
      <c r="VE50" s="267"/>
      <c r="VF50" s="267"/>
      <c r="VG50" s="267"/>
      <c r="VH50" s="267"/>
      <c r="VI50" s="267"/>
      <c r="VJ50" s="267"/>
      <c r="VK50" s="267"/>
      <c r="VL50" s="267"/>
      <c r="VM50" s="267"/>
      <c r="VN50" s="267"/>
      <c r="VO50" s="267"/>
      <c r="VP50" s="267"/>
      <c r="VQ50" s="267"/>
      <c r="VR50" s="267"/>
      <c r="VS50" s="267"/>
      <c r="VT50" s="267"/>
      <c r="VU50" s="267"/>
      <c r="VV50" s="267"/>
      <c r="VW50" s="267"/>
      <c r="VX50" s="267"/>
      <c r="VY50" s="269"/>
      <c r="VZ50" s="269"/>
      <c r="WA50" s="269"/>
      <c r="WB50" s="269"/>
      <c r="WC50" s="269"/>
      <c r="WD50" s="143"/>
      <c r="WE50" s="143"/>
      <c r="WF50" s="143"/>
      <c r="WG50" s="143"/>
      <c r="WH50" s="143"/>
      <c r="WI50" s="267"/>
      <c r="WJ50" s="267"/>
      <c r="WK50" s="267"/>
      <c r="WL50" s="267"/>
      <c r="WM50" s="143"/>
      <c r="WN50" s="143"/>
      <c r="WO50" s="143"/>
      <c r="WP50" s="143"/>
      <c r="WQ50" s="143"/>
      <c r="WR50" s="143"/>
      <c r="WS50" s="143"/>
      <c r="WT50" s="143"/>
      <c r="WU50" s="143"/>
      <c r="WV50" s="143"/>
      <c r="WW50" s="143"/>
      <c r="WX50" s="143"/>
      <c r="WY50" s="143"/>
      <c r="WZ50" s="143"/>
      <c r="XA50" s="143"/>
      <c r="XB50" s="143"/>
      <c r="XC50" s="143"/>
      <c r="XD50" s="143"/>
      <c r="XE50" s="143"/>
      <c r="XF50" s="143"/>
      <c r="XG50" s="143"/>
      <c r="XH50" s="143"/>
      <c r="XI50" s="143"/>
      <c r="XJ50" s="143"/>
      <c r="XK50" s="143"/>
      <c r="XL50" s="143"/>
      <c r="XM50" s="143"/>
      <c r="XN50" s="143"/>
      <c r="XO50" s="267"/>
      <c r="XP50" s="267"/>
      <c r="XQ50" s="267"/>
      <c r="XR50" s="267"/>
      <c r="XS50" s="267"/>
      <c r="XT50" s="143"/>
      <c r="XU50" s="143"/>
      <c r="XV50" s="143"/>
      <c r="XW50" s="143"/>
      <c r="XX50" s="143"/>
      <c r="XY50" s="143"/>
      <c r="XZ50" s="143"/>
      <c r="YA50" s="143"/>
      <c r="YB50" s="143"/>
      <c r="YC50" s="143"/>
      <c r="YD50" s="143"/>
      <c r="YE50" s="143"/>
      <c r="YF50" s="143"/>
      <c r="YG50" s="267"/>
      <c r="YH50" s="267"/>
      <c r="YI50" s="267"/>
      <c r="YJ50" s="267"/>
      <c r="YK50" s="267"/>
      <c r="YL50" s="267"/>
      <c r="YM50" s="267"/>
      <c r="YN50" s="267"/>
      <c r="YO50" s="267"/>
      <c r="YP50" s="270"/>
      <c r="YQ50" s="270"/>
      <c r="YR50" s="267"/>
      <c r="YS50" s="267"/>
      <c r="YT50" s="267"/>
      <c r="YU50" s="267"/>
      <c r="YV50" s="267"/>
      <c r="YW50" s="267"/>
      <c r="YX50" s="267"/>
      <c r="YY50" s="267"/>
      <c r="YZ50" s="267"/>
      <c r="ZA50" s="267"/>
      <c r="ZB50" s="267"/>
      <c r="ZC50" s="267"/>
      <c r="ZD50" s="143"/>
      <c r="ZE50" s="143"/>
      <c r="ZF50" s="143"/>
      <c r="ZG50" s="143"/>
      <c r="ZH50" s="143"/>
      <c r="ZI50" s="143"/>
      <c r="ZJ50" s="143"/>
      <c r="ZK50" s="143"/>
      <c r="ZL50" s="143"/>
      <c r="ZM50" s="143"/>
      <c r="ZN50" s="143"/>
      <c r="ZO50" s="143"/>
      <c r="ZP50" s="143"/>
      <c r="ZQ50" s="143"/>
      <c r="ZR50" s="143"/>
      <c r="ZS50" s="143"/>
      <c r="ZT50" s="143"/>
      <c r="ZU50" s="267"/>
      <c r="ZV50" s="267"/>
      <c r="ZW50" s="267"/>
      <c r="ZX50" s="267"/>
      <c r="ZY50" s="267"/>
      <c r="ZZ50" s="267"/>
      <c r="AAA50" s="267"/>
      <c r="AAB50" s="267"/>
      <c r="AAC50" s="267"/>
      <c r="AAD50" s="267"/>
      <c r="AAE50" s="267"/>
      <c r="AAF50" s="267"/>
      <c r="AAG50" s="267"/>
      <c r="AAH50" s="267"/>
      <c r="AAI50" s="267"/>
      <c r="AAJ50" s="267"/>
      <c r="AAK50" s="267"/>
      <c r="AAL50" s="267"/>
      <c r="AAM50" s="267"/>
      <c r="AAN50" s="267"/>
    </row>
    <row r="51" spans="1:716" s="285" customFormat="1" ht="16.350000000000001" customHeight="1">
      <c r="A51" s="271" t="str">
        <f>IF('1'!$A$1=1,D51,F51)</f>
        <v xml:space="preserve">  З 2014 року дані подаються без урахування тимчасово окупованої російською федерацією території України.</v>
      </c>
      <c r="B51" s="272"/>
      <c r="C51" s="273"/>
      <c r="D51" s="274" t="s">
        <v>218</v>
      </c>
      <c r="E51" s="275"/>
      <c r="F51" s="274" t="s">
        <v>158</v>
      </c>
      <c r="G51" s="276"/>
      <c r="H51" s="276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350"/>
      <c r="AX51" s="278"/>
      <c r="AY51" s="278"/>
      <c r="AZ51" s="278"/>
      <c r="BA51" s="278"/>
      <c r="BB51" s="278"/>
      <c r="BC51" s="278"/>
      <c r="BD51" s="278"/>
      <c r="BE51" s="278"/>
      <c r="BF51" s="278"/>
      <c r="BG51" s="350"/>
      <c r="BH51" s="278"/>
      <c r="BI51" s="278"/>
      <c r="BJ51" s="278"/>
      <c r="BK51" s="278"/>
      <c r="BL51" s="278"/>
      <c r="BM51" s="278"/>
      <c r="BN51" s="278"/>
      <c r="BO51" s="278"/>
      <c r="BP51" s="278"/>
      <c r="BQ51" s="278"/>
      <c r="BR51" s="278"/>
      <c r="BS51" s="278"/>
      <c r="BT51" s="278"/>
      <c r="BU51" s="278"/>
      <c r="BV51" s="278"/>
      <c r="BW51" s="278"/>
      <c r="BX51" s="278"/>
      <c r="BY51" s="278"/>
      <c r="BZ51" s="278"/>
      <c r="CA51" s="278"/>
      <c r="CB51" s="278"/>
      <c r="CC51" s="278"/>
      <c r="CD51" s="278"/>
      <c r="CE51" s="278"/>
      <c r="CF51" s="278"/>
      <c r="CG51" s="278"/>
      <c r="CH51" s="278"/>
      <c r="CI51" s="278"/>
      <c r="CJ51" s="278"/>
      <c r="CK51" s="278"/>
      <c r="CL51" s="278"/>
      <c r="CM51" s="278"/>
      <c r="CN51" s="278"/>
      <c r="CO51" s="278"/>
      <c r="CP51" s="278"/>
      <c r="CQ51" s="278"/>
      <c r="CR51" s="278"/>
      <c r="CS51" s="278"/>
      <c r="CT51" s="278"/>
      <c r="CU51" s="278"/>
      <c r="CV51" s="278"/>
      <c r="CW51" s="278"/>
      <c r="CX51" s="278"/>
      <c r="CY51" s="278"/>
      <c r="CZ51" s="278"/>
      <c r="DA51" s="279"/>
      <c r="DB51" s="279"/>
      <c r="DC51" s="279"/>
      <c r="DD51" s="279"/>
      <c r="DE51" s="279"/>
      <c r="DF51" s="279"/>
      <c r="DG51" s="279"/>
      <c r="DH51" s="279"/>
      <c r="DI51" s="279"/>
      <c r="DJ51" s="279"/>
      <c r="DK51" s="279"/>
      <c r="DL51" s="279"/>
      <c r="DM51" s="279"/>
      <c r="DN51" s="279"/>
      <c r="DO51" s="279"/>
      <c r="DP51" s="279"/>
      <c r="DQ51" s="279"/>
      <c r="DR51" s="279"/>
      <c r="DS51" s="279"/>
      <c r="DT51" s="279"/>
      <c r="DU51" s="279"/>
      <c r="DV51" s="279"/>
      <c r="DW51" s="279"/>
      <c r="DX51" s="279"/>
      <c r="DY51" s="279"/>
      <c r="DZ51" s="279"/>
      <c r="EA51" s="279"/>
      <c r="EB51" s="279"/>
      <c r="EC51" s="279"/>
      <c r="ED51" s="279"/>
      <c r="EE51" s="279"/>
      <c r="EF51" s="279"/>
      <c r="EG51" s="279"/>
      <c r="EH51" s="279"/>
      <c r="EI51" s="279"/>
      <c r="EJ51" s="279"/>
      <c r="EK51" s="280"/>
      <c r="EL51" s="280"/>
      <c r="EM51" s="280"/>
      <c r="EN51" s="280"/>
      <c r="EO51" s="280"/>
      <c r="EP51" s="280"/>
      <c r="EQ51" s="280"/>
      <c r="ER51" s="280"/>
      <c r="ES51" s="280"/>
      <c r="ET51" s="280"/>
      <c r="EU51" s="280"/>
      <c r="EV51" s="280"/>
      <c r="EW51" s="280"/>
      <c r="EX51" s="280"/>
      <c r="EY51" s="280"/>
      <c r="EZ51" s="280"/>
      <c r="FA51" s="280"/>
      <c r="FB51" s="280"/>
      <c r="FC51" s="280"/>
      <c r="FD51" s="280"/>
      <c r="FE51" s="280"/>
      <c r="FF51" s="280"/>
      <c r="FG51" s="280"/>
      <c r="FH51" s="280"/>
      <c r="FI51" s="280"/>
      <c r="FJ51" s="280"/>
      <c r="FK51" s="280"/>
      <c r="FL51" s="280"/>
      <c r="FM51" s="280"/>
      <c r="FN51" s="280"/>
      <c r="FO51" s="280"/>
      <c r="FP51" s="280"/>
      <c r="FQ51" s="280"/>
      <c r="FR51" s="280"/>
      <c r="FS51" s="280"/>
      <c r="FT51" s="280"/>
      <c r="FU51" s="280"/>
      <c r="FV51" s="280"/>
      <c r="FW51" s="280"/>
      <c r="FX51" s="280"/>
      <c r="FY51" s="280"/>
      <c r="FZ51" s="280"/>
      <c r="GA51" s="280"/>
      <c r="GB51" s="280"/>
      <c r="GC51" s="280"/>
      <c r="GD51" s="280"/>
      <c r="GE51" s="280"/>
      <c r="GF51" s="280"/>
      <c r="GG51" s="280"/>
      <c r="GH51" s="280"/>
      <c r="GI51" s="280"/>
      <c r="GJ51" s="280"/>
      <c r="GK51" s="280"/>
      <c r="GL51" s="280"/>
      <c r="GM51" s="280"/>
      <c r="GN51" s="280"/>
      <c r="GO51" s="280"/>
      <c r="GP51" s="280"/>
      <c r="GQ51" s="280"/>
      <c r="GR51" s="280"/>
      <c r="GS51" s="280"/>
      <c r="GT51" s="280"/>
      <c r="GU51" s="277"/>
      <c r="GV51" s="277"/>
      <c r="GW51" s="277"/>
      <c r="GX51" s="277"/>
      <c r="GY51" s="277"/>
      <c r="GZ51" s="277"/>
      <c r="HA51" s="277"/>
      <c r="HB51" s="277"/>
      <c r="HC51" s="277"/>
      <c r="HD51" s="277"/>
      <c r="HE51" s="277"/>
      <c r="HF51" s="277"/>
      <c r="HG51" s="277"/>
      <c r="HH51" s="277"/>
      <c r="HI51" s="277"/>
      <c r="HJ51" s="277"/>
      <c r="HK51" s="277"/>
      <c r="HL51" s="277"/>
      <c r="HM51" s="277"/>
      <c r="HN51" s="277"/>
      <c r="HO51" s="277"/>
      <c r="HP51" s="281"/>
      <c r="HQ51" s="281"/>
      <c r="HR51" s="281"/>
      <c r="HS51" s="281"/>
      <c r="HT51" s="277"/>
      <c r="HU51" s="277"/>
      <c r="HV51" s="277"/>
      <c r="HW51" s="277"/>
      <c r="HX51" s="277"/>
      <c r="HY51" s="277"/>
      <c r="HZ51" s="277"/>
      <c r="IA51" s="277"/>
      <c r="IB51" s="280"/>
      <c r="IC51" s="280"/>
      <c r="ID51" s="280"/>
      <c r="IE51" s="280"/>
      <c r="IF51" s="280"/>
      <c r="IG51" s="280"/>
      <c r="IH51" s="280"/>
      <c r="II51" s="280"/>
      <c r="IJ51" s="280"/>
      <c r="IK51" s="280"/>
      <c r="IL51" s="280"/>
      <c r="IM51" s="280"/>
      <c r="IN51" s="280"/>
      <c r="IO51" s="281"/>
      <c r="IP51" s="281"/>
      <c r="IQ51" s="277"/>
      <c r="IR51" s="277"/>
      <c r="IS51" s="277"/>
      <c r="IT51" s="277"/>
      <c r="IU51" s="277"/>
      <c r="IV51" s="277"/>
      <c r="IW51" s="277"/>
      <c r="IX51" s="280"/>
      <c r="IY51" s="281"/>
      <c r="IZ51" s="281"/>
      <c r="JA51" s="281"/>
      <c r="JB51" s="281"/>
      <c r="JC51" s="281"/>
      <c r="JD51" s="280"/>
      <c r="JE51" s="280"/>
      <c r="JF51" s="280"/>
      <c r="JG51" s="280"/>
      <c r="JH51" s="280"/>
      <c r="JI51" s="280"/>
      <c r="JJ51" s="280"/>
      <c r="JK51" s="280"/>
      <c r="JL51" s="280"/>
      <c r="JM51" s="280"/>
      <c r="JN51" s="280"/>
      <c r="JO51" s="280"/>
      <c r="JP51" s="280"/>
      <c r="JQ51" s="280"/>
      <c r="JR51" s="280"/>
      <c r="JS51" s="280"/>
      <c r="JT51" s="280"/>
      <c r="JU51" s="280"/>
      <c r="JV51" s="280"/>
      <c r="JW51" s="280"/>
      <c r="JX51" s="280"/>
      <c r="JY51" s="280"/>
      <c r="JZ51" s="280"/>
      <c r="KA51" s="280"/>
      <c r="KB51" s="280"/>
      <c r="KC51" s="280"/>
      <c r="KD51" s="280"/>
      <c r="KE51" s="280"/>
      <c r="KF51" s="280"/>
      <c r="KG51" s="280"/>
      <c r="KH51" s="280"/>
      <c r="KI51" s="280"/>
      <c r="KJ51" s="280"/>
      <c r="KK51" s="280"/>
      <c r="KL51" s="280"/>
      <c r="KM51" s="280"/>
      <c r="KN51" s="280"/>
      <c r="KO51" s="280"/>
      <c r="KP51" s="280"/>
      <c r="KQ51" s="280"/>
      <c r="KR51" s="280"/>
      <c r="KS51" s="280"/>
      <c r="KT51" s="280"/>
      <c r="KU51" s="280"/>
      <c r="KV51" s="280"/>
      <c r="KW51" s="280"/>
      <c r="KX51" s="280"/>
      <c r="KY51" s="280"/>
      <c r="KZ51" s="280"/>
      <c r="LA51" s="280"/>
      <c r="LB51" s="280"/>
      <c r="LC51" s="280"/>
      <c r="LD51" s="280"/>
      <c r="LE51" s="280"/>
      <c r="LF51" s="280"/>
      <c r="LG51" s="280"/>
      <c r="LH51" s="280"/>
      <c r="LI51" s="280"/>
      <c r="LJ51" s="280"/>
      <c r="LK51" s="280"/>
      <c r="LL51" s="280"/>
      <c r="LM51" s="280"/>
      <c r="LN51" s="280"/>
      <c r="LO51" s="280"/>
      <c r="LP51" s="280"/>
      <c r="LQ51" s="280"/>
      <c r="LR51" s="280"/>
      <c r="LS51" s="280"/>
      <c r="LT51" s="280"/>
      <c r="LU51" s="280"/>
      <c r="LV51" s="280"/>
      <c r="LW51" s="280"/>
      <c r="LX51" s="280"/>
      <c r="LY51" s="280"/>
      <c r="LZ51" s="280"/>
      <c r="MA51" s="280"/>
      <c r="MB51" s="280"/>
      <c r="MC51" s="280"/>
      <c r="MD51" s="280"/>
      <c r="ME51" s="280"/>
      <c r="MF51" s="280"/>
      <c r="MG51" s="280"/>
      <c r="MH51" s="280"/>
      <c r="MI51" s="280"/>
      <c r="MJ51" s="280"/>
      <c r="MK51" s="280"/>
      <c r="ML51" s="280"/>
      <c r="MM51" s="280"/>
      <c r="MN51" s="280"/>
      <c r="MO51" s="280"/>
      <c r="MP51" s="280"/>
      <c r="MQ51" s="280"/>
      <c r="MR51" s="280"/>
      <c r="MS51" s="280"/>
      <c r="MT51" s="280"/>
      <c r="MU51" s="280"/>
      <c r="MV51" s="280"/>
      <c r="MW51" s="280"/>
      <c r="MX51" s="280"/>
      <c r="MY51" s="280"/>
      <c r="MZ51" s="280"/>
      <c r="NA51" s="280"/>
      <c r="NB51" s="280"/>
      <c r="NC51" s="280"/>
      <c r="ND51" s="280"/>
      <c r="NE51" s="280"/>
      <c r="NF51" s="280"/>
      <c r="NG51" s="280"/>
      <c r="NH51" s="280"/>
      <c r="NI51" s="280"/>
      <c r="NJ51" s="280"/>
      <c r="NK51" s="280"/>
      <c r="NL51" s="280"/>
      <c r="NM51" s="280"/>
      <c r="NN51" s="280"/>
      <c r="NO51" s="280"/>
      <c r="NP51" s="280"/>
      <c r="NQ51" s="280"/>
      <c r="NR51" s="280"/>
      <c r="NS51" s="280"/>
      <c r="NT51" s="280"/>
      <c r="NU51" s="280"/>
      <c r="NV51" s="280"/>
      <c r="NW51" s="280"/>
      <c r="NX51" s="280"/>
      <c r="NY51" s="280"/>
      <c r="NZ51" s="280"/>
      <c r="OA51" s="280"/>
      <c r="OB51" s="280"/>
      <c r="OC51" s="280"/>
      <c r="OD51" s="280"/>
      <c r="OE51" s="280"/>
      <c r="OF51" s="280"/>
      <c r="OG51" s="280"/>
      <c r="OH51" s="280"/>
      <c r="OI51" s="280"/>
      <c r="OJ51" s="280"/>
      <c r="OK51" s="280"/>
      <c r="OL51" s="280"/>
      <c r="OM51" s="280"/>
      <c r="ON51" s="280"/>
      <c r="OO51" s="280"/>
      <c r="OP51" s="280"/>
      <c r="OQ51" s="280"/>
      <c r="OR51" s="280"/>
      <c r="OS51" s="280"/>
      <c r="OT51" s="280"/>
      <c r="OU51" s="280"/>
      <c r="OV51" s="280"/>
      <c r="OW51" s="280"/>
      <c r="OX51" s="280"/>
      <c r="OY51" s="280"/>
      <c r="OZ51" s="280"/>
      <c r="PA51" s="280"/>
      <c r="PB51" s="280"/>
      <c r="PC51" s="280"/>
      <c r="PD51" s="280"/>
      <c r="PE51" s="280"/>
      <c r="PF51" s="280"/>
      <c r="PG51" s="280"/>
      <c r="PH51" s="280"/>
      <c r="PI51" s="280"/>
      <c r="PJ51" s="280"/>
      <c r="PK51" s="280"/>
      <c r="PL51" s="280"/>
      <c r="PM51" s="280"/>
      <c r="PN51" s="280"/>
      <c r="PO51" s="280"/>
      <c r="PP51" s="280"/>
      <c r="PQ51" s="280"/>
      <c r="PR51" s="280"/>
      <c r="PS51" s="280"/>
      <c r="PT51" s="280"/>
      <c r="PU51" s="280"/>
      <c r="PV51" s="280"/>
      <c r="PW51" s="280"/>
      <c r="PX51" s="280"/>
      <c r="PY51" s="280"/>
      <c r="PZ51" s="280"/>
      <c r="QA51" s="280"/>
      <c r="QB51" s="280"/>
      <c r="QC51" s="280"/>
      <c r="QD51" s="280"/>
      <c r="QE51" s="280"/>
      <c r="QF51" s="280"/>
      <c r="QG51" s="280"/>
      <c r="QH51" s="280"/>
      <c r="QI51" s="280"/>
      <c r="QJ51" s="280"/>
      <c r="QK51" s="281"/>
      <c r="QL51" s="281"/>
      <c r="QM51" s="281"/>
      <c r="QN51" s="281"/>
      <c r="QO51" s="281"/>
      <c r="QP51" s="281"/>
      <c r="QQ51" s="281"/>
      <c r="QR51" s="281"/>
      <c r="QS51" s="281"/>
      <c r="QT51" s="280"/>
      <c r="QU51" s="280"/>
      <c r="QV51" s="280"/>
      <c r="QW51" s="280"/>
      <c r="QX51" s="280"/>
      <c r="QY51" s="280"/>
      <c r="QZ51" s="280"/>
      <c r="RA51" s="280"/>
      <c r="RB51" s="280"/>
      <c r="RC51" s="280"/>
      <c r="RD51" s="280"/>
      <c r="RE51" s="280"/>
      <c r="RF51" s="280"/>
      <c r="RG51" s="280"/>
      <c r="RH51" s="280"/>
      <c r="RI51" s="280"/>
      <c r="RJ51" s="280"/>
      <c r="RK51" s="280"/>
      <c r="RL51" s="280"/>
      <c r="RM51" s="280"/>
      <c r="RN51" s="280"/>
      <c r="RO51" s="280"/>
      <c r="RP51" s="280"/>
      <c r="RQ51" s="280"/>
      <c r="RR51" s="280"/>
      <c r="RS51" s="280"/>
      <c r="RT51" s="280"/>
      <c r="RU51" s="280"/>
      <c r="RV51" s="280"/>
      <c r="RW51" s="280"/>
      <c r="RX51" s="280"/>
      <c r="RY51" s="280"/>
      <c r="RZ51" s="280"/>
      <c r="SA51" s="280"/>
      <c r="SB51" s="280"/>
      <c r="SC51" s="280"/>
      <c r="SD51" s="280"/>
      <c r="SE51" s="280"/>
      <c r="SF51" s="280"/>
      <c r="SG51" s="280"/>
      <c r="SH51" s="280"/>
      <c r="SI51" s="280"/>
      <c r="SJ51" s="280"/>
      <c r="SK51" s="280"/>
      <c r="SL51" s="280"/>
      <c r="SM51" s="280"/>
      <c r="SN51" s="280"/>
      <c r="SO51" s="280"/>
      <c r="SP51" s="280"/>
      <c r="SQ51" s="280"/>
      <c r="SR51" s="280"/>
      <c r="SS51" s="280"/>
      <c r="ST51" s="280"/>
      <c r="SU51" s="280"/>
      <c r="SV51" s="280"/>
      <c r="SW51" s="281"/>
      <c r="SX51" s="281"/>
      <c r="SY51" s="281"/>
      <c r="SZ51" s="281"/>
      <c r="TA51" s="281"/>
      <c r="TB51" s="281"/>
      <c r="TC51" s="281"/>
      <c r="TD51" s="280"/>
      <c r="TE51" s="280"/>
      <c r="TF51" s="280"/>
      <c r="TG51" s="280"/>
      <c r="TH51" s="280"/>
      <c r="TI51" s="280"/>
      <c r="TJ51" s="280"/>
      <c r="TK51" s="280"/>
      <c r="TL51" s="280"/>
      <c r="TM51" s="280"/>
      <c r="TN51" s="280"/>
      <c r="TO51" s="280"/>
      <c r="TP51" s="280"/>
      <c r="TQ51" s="280"/>
      <c r="TR51" s="280"/>
      <c r="TS51" s="280"/>
      <c r="TT51" s="280"/>
      <c r="TU51" s="280"/>
      <c r="TV51" s="280"/>
      <c r="TW51" s="280"/>
      <c r="TX51" s="280"/>
      <c r="TY51" s="280"/>
      <c r="TZ51" s="280"/>
      <c r="UA51" s="280"/>
      <c r="UB51" s="280"/>
      <c r="UC51" s="280"/>
      <c r="UD51" s="280"/>
      <c r="UE51" s="280"/>
      <c r="UF51" s="280"/>
      <c r="UG51" s="280"/>
      <c r="UH51" s="280"/>
      <c r="UI51" s="280"/>
      <c r="UJ51" s="280"/>
      <c r="UK51" s="280"/>
      <c r="UL51" s="280"/>
      <c r="UM51" s="280"/>
      <c r="UN51" s="280"/>
      <c r="UO51" s="280"/>
      <c r="UP51" s="280"/>
      <c r="UQ51" s="280"/>
      <c r="UR51" s="280"/>
      <c r="US51" s="280"/>
      <c r="UT51" s="280"/>
      <c r="UU51" s="280"/>
      <c r="UV51" s="280"/>
      <c r="UW51" s="280"/>
      <c r="UX51" s="280"/>
      <c r="UY51" s="280"/>
      <c r="UZ51" s="280"/>
      <c r="VA51" s="280"/>
      <c r="VB51" s="280"/>
      <c r="VC51" s="280"/>
      <c r="VD51" s="280"/>
      <c r="VE51" s="280"/>
      <c r="VF51" s="280"/>
      <c r="VG51" s="280"/>
      <c r="VH51" s="280"/>
      <c r="VI51" s="280"/>
      <c r="VJ51" s="280"/>
      <c r="VK51" s="280"/>
      <c r="VL51" s="280"/>
      <c r="VM51" s="280"/>
      <c r="VN51" s="280"/>
      <c r="VO51" s="280"/>
      <c r="VP51" s="280"/>
      <c r="VQ51" s="280"/>
      <c r="VR51" s="280"/>
      <c r="VS51" s="280"/>
      <c r="VT51" s="280"/>
      <c r="VU51" s="280"/>
      <c r="VV51" s="280"/>
      <c r="VW51" s="280"/>
      <c r="VX51" s="280"/>
      <c r="VY51" s="282"/>
      <c r="VZ51" s="282"/>
      <c r="WA51" s="282"/>
      <c r="WB51" s="282"/>
      <c r="WC51" s="282"/>
      <c r="WD51" s="277"/>
      <c r="WE51" s="277"/>
      <c r="WF51" s="277"/>
      <c r="WG51" s="277"/>
      <c r="WH51" s="277"/>
      <c r="WI51" s="280"/>
      <c r="WJ51" s="280"/>
      <c r="WK51" s="280"/>
      <c r="WL51" s="280"/>
      <c r="WM51" s="277"/>
      <c r="WN51" s="277"/>
      <c r="WO51" s="277"/>
      <c r="WP51" s="277"/>
      <c r="WQ51" s="277"/>
      <c r="WR51" s="277"/>
      <c r="WS51" s="277"/>
      <c r="WT51" s="277"/>
      <c r="WU51" s="277"/>
      <c r="WV51" s="277"/>
      <c r="WW51" s="277"/>
      <c r="WX51" s="277"/>
      <c r="WY51" s="277"/>
      <c r="WZ51" s="277"/>
      <c r="XA51" s="277"/>
      <c r="XB51" s="277"/>
      <c r="XC51" s="277"/>
      <c r="XD51" s="277"/>
      <c r="XE51" s="277"/>
      <c r="XF51" s="277"/>
      <c r="XG51" s="277"/>
      <c r="XH51" s="277"/>
      <c r="XI51" s="277"/>
      <c r="XJ51" s="277"/>
      <c r="XK51" s="277"/>
      <c r="XL51" s="277"/>
      <c r="XM51" s="277"/>
      <c r="XN51" s="277"/>
      <c r="XO51" s="280"/>
      <c r="XP51" s="280"/>
      <c r="XQ51" s="280"/>
      <c r="XR51" s="280"/>
      <c r="XS51" s="280"/>
      <c r="XT51" s="277"/>
      <c r="XU51" s="277"/>
      <c r="XV51" s="277"/>
      <c r="XW51" s="277"/>
      <c r="XX51" s="277"/>
      <c r="XY51" s="277"/>
      <c r="XZ51" s="277"/>
      <c r="YA51" s="277"/>
      <c r="YB51" s="277"/>
      <c r="YC51" s="277"/>
      <c r="YD51" s="277"/>
      <c r="YE51" s="277"/>
      <c r="YF51" s="277"/>
      <c r="YG51" s="280"/>
      <c r="YH51" s="280"/>
      <c r="YI51" s="280"/>
      <c r="YJ51" s="280"/>
      <c r="YK51" s="280"/>
      <c r="YL51" s="280"/>
      <c r="YM51" s="280"/>
      <c r="YN51" s="280"/>
      <c r="YO51" s="280"/>
      <c r="YP51" s="280"/>
      <c r="YQ51" s="280"/>
      <c r="YR51" s="280"/>
      <c r="YS51" s="280"/>
      <c r="YT51" s="280"/>
      <c r="YU51" s="280"/>
      <c r="YV51" s="280"/>
      <c r="YW51" s="280"/>
      <c r="YX51" s="280"/>
      <c r="YY51" s="280"/>
      <c r="YZ51" s="280"/>
      <c r="ZA51" s="280"/>
      <c r="ZB51" s="280"/>
      <c r="ZC51" s="280"/>
      <c r="ZD51" s="277"/>
      <c r="ZE51" s="277"/>
      <c r="ZF51" s="277"/>
      <c r="ZG51" s="277"/>
      <c r="ZH51" s="277"/>
      <c r="ZI51" s="277"/>
      <c r="ZJ51" s="277"/>
      <c r="ZK51" s="277"/>
      <c r="ZL51" s="277"/>
      <c r="ZM51" s="277"/>
      <c r="ZN51" s="277"/>
      <c r="ZO51" s="277"/>
      <c r="ZP51" s="277"/>
      <c r="ZQ51" s="277"/>
      <c r="ZR51" s="277"/>
      <c r="ZS51" s="277"/>
      <c r="ZT51" s="277"/>
      <c r="ZU51" s="280"/>
      <c r="ZV51" s="280"/>
      <c r="ZW51" s="280"/>
      <c r="ZX51" s="283"/>
      <c r="ZY51" s="283"/>
      <c r="ZZ51" s="283"/>
      <c r="AAA51" s="283"/>
      <c r="AAB51" s="284"/>
      <c r="AAC51" s="284"/>
      <c r="AAD51" s="284"/>
      <c r="AAE51" s="284"/>
      <c r="AAF51" s="284"/>
      <c r="AAG51" s="284"/>
      <c r="AAH51" s="284"/>
      <c r="AAI51" s="284"/>
      <c r="AAJ51" s="284"/>
      <c r="AAK51" s="284"/>
      <c r="AAL51" s="284"/>
      <c r="AAM51" s="284"/>
      <c r="AAN51" s="284"/>
    </row>
    <row r="52" spans="1:716" ht="16.8" customHeight="1">
      <c r="A52" s="286" t="str">
        <f>IF('1'!$A$1=1,D52,F52)</f>
        <v xml:space="preserve">  В окремих випадках сума складових може не дорівнювати підсумку у зв’язку з округленням даних.</v>
      </c>
      <c r="D52" s="286" t="s">
        <v>219</v>
      </c>
      <c r="F52" s="286" t="s">
        <v>121</v>
      </c>
    </row>
    <row r="56" spans="1:716">
      <c r="E56" s="286"/>
    </row>
  </sheetData>
  <sortState ref="A8:B43">
    <sortCondition ref="A43"/>
  </sortState>
  <mergeCells count="27">
    <mergeCell ref="AA5:AD5"/>
    <mergeCell ref="A5:A6"/>
    <mergeCell ref="B5:B6"/>
    <mergeCell ref="C5:C6"/>
    <mergeCell ref="D5:D6"/>
    <mergeCell ref="E5:E6"/>
    <mergeCell ref="F5:F6"/>
    <mergeCell ref="G5:J5"/>
    <mergeCell ref="K5:N5"/>
    <mergeCell ref="O5:R5"/>
    <mergeCell ref="S5:V5"/>
    <mergeCell ref="W5:Z5"/>
    <mergeCell ref="BF5:BF6"/>
    <mergeCell ref="BE5:BE6"/>
    <mergeCell ref="AE5:AH5"/>
    <mergeCell ref="AI5:AL5"/>
    <mergeCell ref="AX5:AX6"/>
    <mergeCell ref="AY5:AY6"/>
    <mergeCell ref="AZ5:AZ6"/>
    <mergeCell ref="BA5:BA6"/>
    <mergeCell ref="BB5:BB6"/>
    <mergeCell ref="BC5:BC6"/>
    <mergeCell ref="BD5:BD6"/>
    <mergeCell ref="AM5:AP5"/>
    <mergeCell ref="AQ5:AT5"/>
    <mergeCell ref="AU5:AU6"/>
    <mergeCell ref="AV5:AV6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RR52"/>
  <sheetViews>
    <sheetView zoomScale="60" zoomScaleNormal="60" workbookViewId="0">
      <selection activeCell="Z3" sqref="Z3"/>
    </sheetView>
  </sheetViews>
  <sheetFormatPr defaultColWidth="8" defaultRowHeight="13.2" outlineLevelCol="2"/>
  <cols>
    <col min="1" max="1" width="6.44140625" style="288" customWidth="1"/>
    <col min="2" max="2" width="38.5546875" style="288" customWidth="1"/>
    <col min="3" max="3" width="4.44140625" style="289" hidden="1" customWidth="1" outlineLevel="2"/>
    <col min="4" max="4" width="15.44140625" style="289" hidden="1" customWidth="1" outlineLevel="2"/>
    <col min="5" max="5" width="4.44140625" style="289" hidden="1" customWidth="1" outlineLevel="2"/>
    <col min="6" max="6" width="23.6640625" style="289" hidden="1" customWidth="1" outlineLevel="2"/>
    <col min="7" max="7" width="9" style="272" hidden="1" customWidth="1" outlineLevel="1" collapsed="1"/>
    <col min="8" max="18" width="9" style="272" hidden="1" customWidth="1" outlineLevel="1"/>
    <col min="19" max="22" width="9" style="291" hidden="1" customWidth="1" outlineLevel="1"/>
    <col min="23" max="23" width="9" style="291" customWidth="1" collapsed="1"/>
    <col min="24" max="46" width="9" style="291" customWidth="1"/>
    <col min="47" max="48" width="10.77734375" style="291" customWidth="1"/>
    <col min="49" max="49" width="10.5546875" style="291" customWidth="1"/>
    <col min="50" max="56" width="10.77734375" style="292" hidden="1" customWidth="1" outlineLevel="1"/>
    <col min="57" max="57" width="11.6640625" style="403" hidden="1" customWidth="1" outlineLevel="1"/>
    <col min="58" max="58" width="10.88671875" style="292" hidden="1" customWidth="1" outlineLevel="1"/>
    <col min="59" max="59" width="8" style="291" customWidth="1" collapsed="1"/>
    <col min="60" max="88" width="8" style="292" customWidth="1"/>
    <col min="89" max="102" width="8" style="425" customWidth="1"/>
    <col min="103" max="119" width="8" style="293" customWidth="1"/>
    <col min="120" max="127" width="8" style="292" customWidth="1"/>
    <col min="128" max="133" width="8" style="293" customWidth="1"/>
    <col min="134" max="185" width="8" style="292" customWidth="1"/>
    <col min="186" max="195" width="8" style="293" customWidth="1"/>
    <col min="196" max="254" width="8" style="292" customWidth="1"/>
    <col min="255" max="261" width="8" style="293" customWidth="1"/>
    <col min="262" max="271" width="8" style="188" customWidth="1"/>
    <col min="272" max="272" width="12.5546875" style="188" customWidth="1"/>
    <col min="273" max="273" width="10.33203125" style="188" customWidth="1"/>
    <col min="274" max="283" width="8" style="188" customWidth="1"/>
    <col min="284" max="284" width="25.33203125" style="188" customWidth="1"/>
    <col min="285" max="319" width="8" style="188" customWidth="1"/>
    <col min="320" max="349" width="8" style="288" customWidth="1"/>
    <col min="350" max="352" width="8" style="188" customWidth="1"/>
    <col min="353" max="353" width="10.44140625" style="188" customWidth="1"/>
    <col min="354" max="354" width="12.5546875" style="188" customWidth="1"/>
    <col min="355" max="396" width="8" style="188" customWidth="1"/>
    <col min="397" max="397" width="14.33203125" style="188" customWidth="1"/>
    <col min="398" max="398" width="8" style="188" customWidth="1"/>
    <col min="399" max="436" width="8" style="294" customWidth="1"/>
    <col min="437" max="437" width="8.44140625" style="188" customWidth="1"/>
    <col min="438" max="439" width="8" style="188" customWidth="1"/>
    <col min="440" max="455" width="8" style="196"/>
    <col min="456" max="456" width="36.5546875" style="196" customWidth="1"/>
    <col min="457" max="457" width="48.5546875" style="196" customWidth="1"/>
    <col min="458" max="458" width="27.6640625" style="188" customWidth="1"/>
    <col min="459" max="460" width="8" style="188"/>
    <col min="461" max="461" width="8" style="188" customWidth="1"/>
    <col min="462" max="462" width="7.5546875" style="188" customWidth="1"/>
    <col min="463" max="463" width="10.44140625" style="188" customWidth="1"/>
    <col min="464" max="464" width="8" style="188" customWidth="1"/>
    <col min="465" max="465" width="8" style="188"/>
    <col min="466" max="466" width="10.109375" style="188" customWidth="1"/>
    <col min="467" max="467" width="14.33203125" style="188" customWidth="1"/>
    <col min="468" max="468" width="17.5546875" style="188" customWidth="1"/>
    <col min="469" max="469" width="16.5546875" style="188" customWidth="1"/>
    <col min="470" max="470" width="19.44140625" style="188" customWidth="1"/>
    <col min="471" max="486" width="8" style="188"/>
    <col min="487" max="16384" width="8" style="288"/>
  </cols>
  <sheetData>
    <row r="1" spans="1:486">
      <c r="A1" s="287" t="str">
        <f>IF('1'!$A$1=1,RA2,RA8)</f>
        <v>до змісту</v>
      </c>
      <c r="H1" s="290"/>
      <c r="O1" s="290"/>
      <c r="P1" s="290"/>
      <c r="V1" s="179"/>
      <c r="W1" s="159"/>
      <c r="X1" s="160"/>
      <c r="Y1" s="160"/>
      <c r="Z1" s="160"/>
      <c r="AA1" s="160"/>
      <c r="AB1" s="292"/>
      <c r="AC1" s="112"/>
      <c r="AD1" s="160"/>
      <c r="AE1" s="160"/>
      <c r="AF1" s="160"/>
      <c r="AG1" s="114"/>
      <c r="AH1" s="160"/>
      <c r="AI1" s="160"/>
      <c r="AJ1" s="161"/>
      <c r="AK1" s="115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490"/>
      <c r="BI1" s="115"/>
      <c r="IX1" s="293" t="s">
        <v>122</v>
      </c>
      <c r="JA1" s="293" t="s">
        <v>123</v>
      </c>
      <c r="JB1" s="293"/>
      <c r="JC1" s="293"/>
    </row>
    <row r="2" spans="1:486">
      <c r="A2" s="295" t="str">
        <f>IF('1'!$A$1=1,RA3,RA9)</f>
        <v>1.5 Динаміка імпорту товарів у розрізі країн світу*</v>
      </c>
      <c r="G2" s="296"/>
      <c r="H2" s="297"/>
      <c r="P2" s="175"/>
      <c r="Q2" s="176"/>
      <c r="AF2" s="298"/>
      <c r="AJ2" s="298"/>
      <c r="IW2" s="293" t="s">
        <v>82</v>
      </c>
      <c r="IX2" s="293" t="s">
        <v>24</v>
      </c>
      <c r="JB2" s="293"/>
      <c r="JC2" s="293"/>
      <c r="JG2" s="188" t="s">
        <v>82</v>
      </c>
      <c r="JH2" s="188" t="s">
        <v>24</v>
      </c>
      <c r="JJ2" s="188" t="s">
        <v>83</v>
      </c>
      <c r="JM2" s="188" t="s">
        <v>84</v>
      </c>
      <c r="RA2" s="299" t="s">
        <v>124</v>
      </c>
      <c r="RB2" s="299"/>
      <c r="RC2" s="299"/>
      <c r="RD2" s="299"/>
      <c r="RE2" s="299"/>
      <c r="RF2" s="299"/>
      <c r="RG2" s="299"/>
    </row>
    <row r="3" spans="1:486">
      <c r="A3" s="300" t="str">
        <f>IF('1'!$A$1=1,RA4,RB4)</f>
        <v>(відповідно до КПБ6)</v>
      </c>
      <c r="G3" s="301"/>
      <c r="H3" s="302"/>
      <c r="K3" s="303"/>
      <c r="T3" s="298"/>
      <c r="U3" s="298"/>
      <c r="Y3" s="298"/>
      <c r="AC3" s="298"/>
      <c r="JB3" s="293"/>
      <c r="JC3" s="293"/>
      <c r="QT3" s="304"/>
      <c r="RA3" s="299" t="s">
        <v>205</v>
      </c>
      <c r="RB3" s="299"/>
      <c r="RC3" s="299"/>
      <c r="RD3" s="299"/>
      <c r="RE3" s="299"/>
      <c r="RF3" s="299"/>
      <c r="RG3" s="299"/>
    </row>
    <row r="4" spans="1:486" ht="17.7" customHeight="1">
      <c r="A4" s="123" t="str">
        <f>IF('1'!$A$1=1," Млн грн","Million UAH")</f>
        <v xml:space="preserve"> Млн грн</v>
      </c>
      <c r="B4" s="305"/>
      <c r="C4" s="306"/>
      <c r="D4" s="306"/>
      <c r="E4" s="306"/>
      <c r="F4" s="306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307"/>
      <c r="T4" s="308"/>
      <c r="U4" s="308"/>
      <c r="V4" s="308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JW4" s="197" t="s">
        <v>92</v>
      </c>
      <c r="JX4" s="169"/>
      <c r="JY4" s="169"/>
      <c r="JZ4" s="202" t="s">
        <v>101</v>
      </c>
      <c r="KA4" s="169"/>
      <c r="NM4" s="188" t="s">
        <v>125</v>
      </c>
      <c r="NQ4" s="188" t="s">
        <v>126</v>
      </c>
      <c r="QS4" s="196"/>
      <c r="QT4" s="196"/>
      <c r="RA4" s="299" t="s">
        <v>85</v>
      </c>
      <c r="RB4" s="309" t="s">
        <v>86</v>
      </c>
      <c r="RC4" s="299"/>
      <c r="RD4" s="299"/>
      <c r="RE4" s="299"/>
      <c r="RF4" s="299"/>
      <c r="RG4" s="299"/>
    </row>
    <row r="5" spans="1:486" ht="6" hidden="1" customHeight="1">
      <c r="B5" s="310"/>
      <c r="C5" s="311"/>
      <c r="D5" s="311"/>
      <c r="E5" s="311"/>
      <c r="F5" s="311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QS5" s="196"/>
      <c r="QT5" s="196"/>
      <c r="RA5" s="299" t="s">
        <v>127</v>
      </c>
      <c r="RB5" s="299"/>
      <c r="RC5" s="299"/>
      <c r="RD5" s="299"/>
      <c r="RE5" s="299"/>
      <c r="RF5" s="299"/>
      <c r="RG5" s="299"/>
    </row>
    <row r="6" spans="1:486" ht="18" customHeight="1">
      <c r="A6" s="548" t="str">
        <f>IF('1'!$A$1=1,C6,E6)</f>
        <v>№</v>
      </c>
      <c r="B6" s="550" t="str">
        <f>IF('1'!$A$1=1,D6,F6)</f>
        <v>Країни</v>
      </c>
      <c r="C6" s="552" t="s">
        <v>128</v>
      </c>
      <c r="D6" s="546" t="s">
        <v>39</v>
      </c>
      <c r="E6" s="546" t="s">
        <v>40</v>
      </c>
      <c r="F6" s="546" t="s">
        <v>41</v>
      </c>
      <c r="G6" s="554">
        <v>2015</v>
      </c>
      <c r="H6" s="555"/>
      <c r="I6" s="555"/>
      <c r="J6" s="555"/>
      <c r="K6" s="554">
        <v>2016</v>
      </c>
      <c r="L6" s="555"/>
      <c r="M6" s="555"/>
      <c r="N6" s="555"/>
      <c r="O6" s="554">
        <v>2017</v>
      </c>
      <c r="P6" s="555"/>
      <c r="Q6" s="555"/>
      <c r="R6" s="555"/>
      <c r="S6" s="554">
        <v>2018</v>
      </c>
      <c r="T6" s="555"/>
      <c r="U6" s="555"/>
      <c r="V6" s="556"/>
      <c r="W6" s="539">
        <v>2019</v>
      </c>
      <c r="X6" s="540"/>
      <c r="Y6" s="540"/>
      <c r="Z6" s="541"/>
      <c r="AA6" s="539">
        <v>2020</v>
      </c>
      <c r="AB6" s="540"/>
      <c r="AC6" s="540"/>
      <c r="AD6" s="541"/>
      <c r="AE6" s="539">
        <v>2021</v>
      </c>
      <c r="AF6" s="540"/>
      <c r="AG6" s="540"/>
      <c r="AH6" s="541"/>
      <c r="AI6" s="539">
        <v>2022</v>
      </c>
      <c r="AJ6" s="540"/>
      <c r="AK6" s="540"/>
      <c r="AL6" s="541"/>
      <c r="AM6" s="539">
        <v>2023</v>
      </c>
      <c r="AN6" s="540"/>
      <c r="AO6" s="540"/>
      <c r="AP6" s="541"/>
      <c r="AQ6" s="539">
        <v>2024</v>
      </c>
      <c r="AR6" s="540"/>
      <c r="AS6" s="540"/>
      <c r="AT6" s="541"/>
      <c r="AU6" s="517">
        <v>2023</v>
      </c>
      <c r="AV6" s="515">
        <v>2024</v>
      </c>
      <c r="AW6" s="201"/>
      <c r="AX6" s="522">
        <v>2015</v>
      </c>
      <c r="AY6" s="515">
        <v>2016</v>
      </c>
      <c r="AZ6" s="515">
        <v>2017</v>
      </c>
      <c r="BA6" s="515">
        <v>2018</v>
      </c>
      <c r="BB6" s="515">
        <v>2019</v>
      </c>
      <c r="BC6" s="515">
        <v>2020</v>
      </c>
      <c r="BD6" s="515">
        <v>2021</v>
      </c>
      <c r="BE6" s="542">
        <v>2022</v>
      </c>
      <c r="BF6" s="515">
        <v>2023</v>
      </c>
      <c r="MO6" s="223" t="s">
        <v>82</v>
      </c>
      <c r="MP6" s="182" t="s">
        <v>24</v>
      </c>
      <c r="MQ6" s="183"/>
      <c r="MR6" s="184" t="s">
        <v>99</v>
      </c>
      <c r="MS6" s="184"/>
      <c r="MT6" s="184"/>
      <c r="MU6" s="184" t="s">
        <v>100</v>
      </c>
      <c r="MV6" s="184"/>
      <c r="MW6" s="184"/>
      <c r="QA6" s="313" t="s">
        <v>82</v>
      </c>
      <c r="QB6" s="188" t="s">
        <v>24</v>
      </c>
      <c r="QC6" s="188"/>
      <c r="QD6" s="188"/>
      <c r="QE6" s="188"/>
      <c r="QF6" s="188"/>
      <c r="QG6" s="188"/>
      <c r="QH6" s="188"/>
      <c r="QI6" s="188"/>
      <c r="QJ6" s="188"/>
      <c r="QK6" s="188"/>
      <c r="QO6" s="314" t="s">
        <v>129</v>
      </c>
      <c r="QP6" s="314" t="s">
        <v>130</v>
      </c>
      <c r="QS6" s="196"/>
      <c r="QT6" s="314" t="s">
        <v>131</v>
      </c>
      <c r="QU6" s="314" t="s">
        <v>132</v>
      </c>
      <c r="QY6" s="315" t="s">
        <v>133</v>
      </c>
      <c r="QZ6" s="315" t="s">
        <v>134</v>
      </c>
      <c r="RA6" s="422" t="s">
        <v>127</v>
      </c>
      <c r="RB6" s="299"/>
      <c r="RC6" s="299"/>
      <c r="RD6" s="299"/>
      <c r="RE6" s="299"/>
      <c r="RF6" s="299"/>
      <c r="RG6" s="299"/>
    </row>
    <row r="7" spans="1:486" ht="53.7" customHeight="1">
      <c r="A7" s="549"/>
      <c r="B7" s="551"/>
      <c r="C7" s="553"/>
      <c r="D7" s="547"/>
      <c r="E7" s="547"/>
      <c r="F7" s="547"/>
      <c r="G7" s="209" t="s">
        <v>96</v>
      </c>
      <c r="H7" s="209" t="s">
        <v>27</v>
      </c>
      <c r="I7" s="209" t="s">
        <v>97</v>
      </c>
      <c r="J7" s="209" t="s">
        <v>98</v>
      </c>
      <c r="K7" s="209" t="s">
        <v>96</v>
      </c>
      <c r="L7" s="209" t="s">
        <v>27</v>
      </c>
      <c r="M7" s="209" t="s">
        <v>97</v>
      </c>
      <c r="N7" s="209" t="s">
        <v>98</v>
      </c>
      <c r="O7" s="209" t="s">
        <v>96</v>
      </c>
      <c r="P7" s="209" t="s">
        <v>27</v>
      </c>
      <c r="Q7" s="209" t="s">
        <v>97</v>
      </c>
      <c r="R7" s="209" t="s">
        <v>98</v>
      </c>
      <c r="S7" s="209" t="s">
        <v>96</v>
      </c>
      <c r="T7" s="209" t="s">
        <v>27</v>
      </c>
      <c r="U7" s="210" t="s">
        <v>97</v>
      </c>
      <c r="V7" s="209" t="s">
        <v>98</v>
      </c>
      <c r="W7" s="210" t="s">
        <v>96</v>
      </c>
      <c r="X7" s="209" t="s">
        <v>27</v>
      </c>
      <c r="Y7" s="210" t="s">
        <v>97</v>
      </c>
      <c r="Z7" s="209" t="s">
        <v>98</v>
      </c>
      <c r="AA7" s="211" t="s">
        <v>96</v>
      </c>
      <c r="AB7" s="211" t="s">
        <v>27</v>
      </c>
      <c r="AC7" s="211" t="s">
        <v>97</v>
      </c>
      <c r="AD7" s="212" t="s">
        <v>98</v>
      </c>
      <c r="AE7" s="210" t="s">
        <v>96</v>
      </c>
      <c r="AF7" s="210" t="s">
        <v>27</v>
      </c>
      <c r="AG7" s="210" t="s">
        <v>97</v>
      </c>
      <c r="AH7" s="210" t="s">
        <v>98</v>
      </c>
      <c r="AI7" s="210" t="s">
        <v>96</v>
      </c>
      <c r="AJ7" s="210" t="s">
        <v>27</v>
      </c>
      <c r="AK7" s="210" t="s">
        <v>97</v>
      </c>
      <c r="AL7" s="210" t="s">
        <v>98</v>
      </c>
      <c r="AM7" s="416" t="s">
        <v>96</v>
      </c>
      <c r="AN7" s="416" t="s">
        <v>27</v>
      </c>
      <c r="AO7" s="416" t="s">
        <v>97</v>
      </c>
      <c r="AP7" s="416" t="s">
        <v>98</v>
      </c>
      <c r="AQ7" s="416" t="s">
        <v>96</v>
      </c>
      <c r="AR7" s="416" t="s">
        <v>27</v>
      </c>
      <c r="AS7" s="416" t="s">
        <v>97</v>
      </c>
      <c r="AT7" s="416" t="s">
        <v>98</v>
      </c>
      <c r="AU7" s="544"/>
      <c r="AV7" s="545"/>
      <c r="AW7" s="491"/>
      <c r="AX7" s="523"/>
      <c r="AY7" s="516"/>
      <c r="AZ7" s="516"/>
      <c r="BA7" s="516"/>
      <c r="BB7" s="516"/>
      <c r="BC7" s="516"/>
      <c r="BD7" s="516"/>
      <c r="BE7" s="543"/>
      <c r="BF7" s="516"/>
      <c r="JL7" s="304"/>
      <c r="NA7" s="188" t="s">
        <v>94</v>
      </c>
      <c r="ND7" s="188" t="s">
        <v>95</v>
      </c>
      <c r="QP7" s="304" t="s">
        <v>104</v>
      </c>
      <c r="QQ7" s="304"/>
      <c r="QR7" s="304"/>
      <c r="QS7" s="188" t="s">
        <v>135</v>
      </c>
      <c r="RA7" s="299"/>
      <c r="RB7" s="299"/>
      <c r="RC7" s="299"/>
      <c r="RD7" s="299"/>
      <c r="RE7" s="299"/>
      <c r="RF7" s="299"/>
      <c r="RG7" s="299"/>
    </row>
    <row r="8" spans="1:486" ht="22.05" customHeight="1">
      <c r="A8" s="417"/>
      <c r="B8" s="316"/>
      <c r="C8" s="317"/>
      <c r="D8" s="317"/>
      <c r="E8" s="317"/>
      <c r="F8" s="317"/>
      <c r="G8" s="319">
        <v>192562.57034304072</v>
      </c>
      <c r="H8" s="318">
        <v>175160.60445021244</v>
      </c>
      <c r="I8" s="318">
        <v>190794.80224247373</v>
      </c>
      <c r="J8" s="318">
        <v>209707.34605819156</v>
      </c>
      <c r="K8" s="318">
        <v>209097.11406130396</v>
      </c>
      <c r="L8" s="318">
        <v>201428.08962859341</v>
      </c>
      <c r="M8" s="318">
        <v>245436.94354114361</v>
      </c>
      <c r="N8" s="318">
        <v>284291.32963365829</v>
      </c>
      <c r="O8" s="318">
        <v>283959.50312183157</v>
      </c>
      <c r="P8" s="318">
        <v>283893.63681615255</v>
      </c>
      <c r="Q8" s="318">
        <v>308564.16796782374</v>
      </c>
      <c r="R8" s="318">
        <v>363157.04458342469</v>
      </c>
      <c r="S8" s="318">
        <v>324123.0731498127</v>
      </c>
      <c r="T8" s="318">
        <v>324697.01869042229</v>
      </c>
      <c r="U8" s="318">
        <v>393012.27720134164</v>
      </c>
      <c r="V8" s="484">
        <v>426996.85923457646</v>
      </c>
      <c r="W8" s="319">
        <v>354307.48781515192</v>
      </c>
      <c r="X8" s="318">
        <v>362838.00670393161</v>
      </c>
      <c r="Y8" s="318">
        <v>385560.24793892843</v>
      </c>
      <c r="Z8" s="318">
        <v>381707.8980440991</v>
      </c>
      <c r="AA8" s="318">
        <v>321881.24830506532</v>
      </c>
      <c r="AB8" s="318">
        <v>277980.1329776349</v>
      </c>
      <c r="AC8" s="318">
        <v>357982.39337649953</v>
      </c>
      <c r="AD8" s="318">
        <v>432858.09100180346</v>
      </c>
      <c r="AE8" s="318">
        <v>394548.17575580889</v>
      </c>
      <c r="AF8" s="318">
        <v>418513.13333423133</v>
      </c>
      <c r="AG8" s="318">
        <v>496280.51722887513</v>
      </c>
      <c r="AH8" s="318">
        <v>573552.85775490839</v>
      </c>
      <c r="AI8" s="318">
        <v>378575.1794975599</v>
      </c>
      <c r="AJ8" s="318">
        <v>306711.74768128351</v>
      </c>
      <c r="AK8" s="318">
        <v>465836.87563118589</v>
      </c>
      <c r="AL8" s="318">
        <v>575124.84033804084</v>
      </c>
      <c r="AM8" s="318">
        <v>557256.97996709577</v>
      </c>
      <c r="AN8" s="318">
        <v>521470.99575727608</v>
      </c>
      <c r="AO8" s="318">
        <v>569416.23965823872</v>
      </c>
      <c r="AP8" s="318">
        <v>607147.17439121555</v>
      </c>
      <c r="AQ8" s="318">
        <v>595179.44051210606</v>
      </c>
      <c r="AR8" s="318">
        <v>666337.91838469415</v>
      </c>
      <c r="AS8" s="318">
        <v>709223.21366559085</v>
      </c>
      <c r="AT8" s="318">
        <v>782185.19264736841</v>
      </c>
      <c r="AU8" s="318">
        <f>AM8+AN8+AO8+AP8</f>
        <v>2255291.3897738261</v>
      </c>
      <c r="AV8" s="318">
        <f>AQ8+AR8+AS8+AT8</f>
        <v>2752925.7652097596</v>
      </c>
      <c r="AW8" s="492"/>
      <c r="AX8" s="318">
        <f t="shared" ref="AX8:AX13" si="0">G8+H8+I8+J8</f>
        <v>768225.32309391838</v>
      </c>
      <c r="AY8" s="318">
        <f t="shared" ref="AY8:AY13" si="1">K8+L8+M8+N8</f>
        <v>940253.47686469927</v>
      </c>
      <c r="AZ8" s="318">
        <f t="shared" ref="AZ8:AZ13" si="2">O8+P8+Q8+R8</f>
        <v>1239574.3524892326</v>
      </c>
      <c r="BA8" s="318">
        <f t="shared" ref="BA8:BA13" si="3">S8+T8+U8+V8</f>
        <v>1468829.2282761531</v>
      </c>
      <c r="BB8" s="318">
        <f t="shared" ref="BB8:BB13" si="4">W8+X8+Y8+Z8</f>
        <v>1484413.6405021111</v>
      </c>
      <c r="BC8" s="318">
        <f t="shared" ref="BC8:BC13" si="5">AA8+AB8+AC8+AD8</f>
        <v>1390701.8656610032</v>
      </c>
      <c r="BD8" s="318">
        <f t="shared" ref="BD8:BD13" si="6">AE8+AF8+AG8+AH8</f>
        <v>1882894.6840738235</v>
      </c>
      <c r="BE8" s="318">
        <f t="shared" ref="BE8:BE13" si="7">AI8+AJ8+AK8+AL8</f>
        <v>1726248.6431480702</v>
      </c>
      <c r="BF8" s="318">
        <f>AM8+AN8+AO8+AP8</f>
        <v>2255291.3897738261</v>
      </c>
      <c r="JL8" s="304"/>
      <c r="PW8" s="314" t="s">
        <v>133</v>
      </c>
      <c r="QP8" s="304"/>
      <c r="QQ8" s="304"/>
      <c r="QR8" s="304"/>
      <c r="QV8" s="314" t="s">
        <v>133</v>
      </c>
      <c r="RA8" s="430" t="s">
        <v>136</v>
      </c>
      <c r="RE8" s="299"/>
      <c r="RF8" s="299"/>
      <c r="RG8" s="299"/>
    </row>
    <row r="9" spans="1:486" ht="20.100000000000001" customHeight="1">
      <c r="A9" s="351">
        <v>1</v>
      </c>
      <c r="B9" s="236" t="str">
        <f>IF('1'!$A$1=1,D9,F9)</f>
        <v>Китай</v>
      </c>
      <c r="C9" s="439"/>
      <c r="D9" s="440" t="s">
        <v>162</v>
      </c>
      <c r="E9" s="440"/>
      <c r="F9" s="441" t="s">
        <v>42</v>
      </c>
      <c r="G9" s="244">
        <v>21821.108539820249</v>
      </c>
      <c r="H9" s="245">
        <v>14703.139332294892</v>
      </c>
      <c r="I9" s="245">
        <v>19359.902722747553</v>
      </c>
      <c r="J9" s="245">
        <v>23187.702765745409</v>
      </c>
      <c r="K9" s="245">
        <v>25654.716708612399</v>
      </c>
      <c r="L9" s="245">
        <v>23836.915684798889</v>
      </c>
      <c r="M9" s="245">
        <v>31347.950674469779</v>
      </c>
      <c r="N9" s="245">
        <v>34135.780891307702</v>
      </c>
      <c r="O9" s="245">
        <v>33181.684918602485</v>
      </c>
      <c r="P9" s="245">
        <v>32436.370507628031</v>
      </c>
      <c r="Q9" s="245">
        <v>36148.732864651502</v>
      </c>
      <c r="R9" s="245">
        <v>41899.283833810201</v>
      </c>
      <c r="S9" s="245">
        <v>40743.450485913098</v>
      </c>
      <c r="T9" s="245">
        <v>37723.193038174402</v>
      </c>
      <c r="U9" s="245">
        <v>56447.8509340128</v>
      </c>
      <c r="V9" s="407">
        <v>64334.959452901909</v>
      </c>
      <c r="W9" s="244">
        <v>52783.238620592296</v>
      </c>
      <c r="X9" s="245">
        <v>49042.434364968503</v>
      </c>
      <c r="Y9" s="245">
        <v>65771.539257455705</v>
      </c>
      <c r="Z9" s="245">
        <v>61254.670848233</v>
      </c>
      <c r="AA9" s="245">
        <v>46213.484484070104</v>
      </c>
      <c r="AB9" s="245">
        <v>44756.666029940003</v>
      </c>
      <c r="AC9" s="245">
        <v>57027.900470628403</v>
      </c>
      <c r="AD9" s="245">
        <v>68178.046562439908</v>
      </c>
      <c r="AE9" s="245">
        <v>60670.712009736606</v>
      </c>
      <c r="AF9" s="245">
        <v>59753.850708927697</v>
      </c>
      <c r="AG9" s="245">
        <v>76858.465149689393</v>
      </c>
      <c r="AH9" s="245">
        <v>87672.678535408006</v>
      </c>
      <c r="AI9" s="245">
        <v>56132.149808289629</v>
      </c>
      <c r="AJ9" s="245">
        <v>38415.350265180132</v>
      </c>
      <c r="AK9" s="245">
        <v>75333.430606127702</v>
      </c>
      <c r="AL9" s="245">
        <v>102823.2446827157</v>
      </c>
      <c r="AM9" s="245">
        <v>91024.762571602594</v>
      </c>
      <c r="AN9" s="245">
        <v>75935.566658401804</v>
      </c>
      <c r="AO9" s="245">
        <v>94302.183086036704</v>
      </c>
      <c r="AP9" s="245">
        <v>109435.971825588</v>
      </c>
      <c r="AQ9" s="245">
        <v>113766.63728040521</v>
      </c>
      <c r="AR9" s="245">
        <v>131440.0348604196</v>
      </c>
      <c r="AS9" s="245">
        <v>157228.2257438768</v>
      </c>
      <c r="AT9" s="245">
        <v>161452.8363279945</v>
      </c>
      <c r="AU9" s="245">
        <f>AM9+AN9+AO9+AP9</f>
        <v>370698.48414162907</v>
      </c>
      <c r="AV9" s="245">
        <f>AQ9+AR9+AS9+AT9</f>
        <v>563887.73421269609</v>
      </c>
      <c r="AW9" s="245"/>
      <c r="AX9" s="245">
        <f t="shared" si="0"/>
        <v>79071.853360608104</v>
      </c>
      <c r="AY9" s="245">
        <f t="shared" si="1"/>
        <v>114975.36395918876</v>
      </c>
      <c r="AZ9" s="245">
        <f t="shared" si="2"/>
        <v>143666.0721246922</v>
      </c>
      <c r="BA9" s="245">
        <f t="shared" si="3"/>
        <v>199249.4539110022</v>
      </c>
      <c r="BB9" s="245">
        <f t="shared" si="4"/>
        <v>228851.8830912495</v>
      </c>
      <c r="BC9" s="245">
        <f t="shared" si="5"/>
        <v>216176.09754707842</v>
      </c>
      <c r="BD9" s="245">
        <f t="shared" si="6"/>
        <v>284955.70640376169</v>
      </c>
      <c r="BE9" s="245">
        <f t="shared" si="7"/>
        <v>272704.17536231317</v>
      </c>
      <c r="BF9" s="245">
        <f t="shared" ref="BF9:BF13" si="8">AM9+AN9+AO9+AP9</f>
        <v>370698.48414162907</v>
      </c>
      <c r="BG9" s="475"/>
      <c r="BH9" s="320"/>
      <c r="BI9" s="320"/>
      <c r="BJ9" s="320"/>
      <c r="BK9" s="320"/>
      <c r="BL9" s="320"/>
      <c r="BM9" s="320"/>
      <c r="BN9" s="320"/>
      <c r="BO9" s="320"/>
      <c r="BP9" s="320"/>
      <c r="BQ9" s="320"/>
      <c r="BR9" s="320"/>
      <c r="BS9" s="320"/>
      <c r="BT9" s="320"/>
      <c r="BU9" s="320"/>
      <c r="BV9" s="320"/>
      <c r="BW9" s="320"/>
      <c r="BX9" s="320"/>
      <c r="BY9" s="320"/>
      <c r="BZ9" s="320"/>
      <c r="CA9" s="320"/>
      <c r="CB9" s="320"/>
      <c r="CC9" s="320"/>
      <c r="CD9" s="320"/>
      <c r="CE9" s="320"/>
      <c r="CF9" s="320"/>
      <c r="CG9" s="320"/>
      <c r="CH9" s="320"/>
      <c r="CI9" s="320"/>
      <c r="CJ9" s="320"/>
      <c r="CK9" s="426"/>
      <c r="CL9" s="426"/>
      <c r="CM9" s="426"/>
      <c r="CN9" s="426"/>
      <c r="CO9" s="426"/>
      <c r="CP9" s="426"/>
      <c r="CQ9" s="426"/>
      <c r="CR9" s="426"/>
      <c r="CS9" s="426"/>
      <c r="CT9" s="426"/>
      <c r="CU9" s="426"/>
      <c r="CV9" s="426"/>
      <c r="CW9" s="426"/>
      <c r="CX9" s="426"/>
      <c r="CY9" s="321"/>
      <c r="CZ9" s="321"/>
      <c r="DA9" s="321"/>
      <c r="DB9" s="321"/>
      <c r="DC9" s="321"/>
      <c r="DD9" s="321"/>
      <c r="DE9" s="321"/>
      <c r="DF9" s="321"/>
      <c r="DG9" s="321"/>
      <c r="DH9" s="321"/>
      <c r="DI9" s="321"/>
      <c r="DJ9" s="321"/>
      <c r="DK9" s="321"/>
      <c r="DL9" s="321"/>
      <c r="DM9" s="321"/>
      <c r="DN9" s="321"/>
      <c r="DO9" s="321"/>
      <c r="DP9" s="320"/>
      <c r="DQ9" s="320"/>
      <c r="DR9" s="320"/>
      <c r="DS9" s="320"/>
      <c r="DT9" s="320"/>
      <c r="DU9" s="320"/>
      <c r="DV9" s="320"/>
      <c r="DW9" s="320"/>
      <c r="DX9" s="321"/>
      <c r="DY9" s="321"/>
      <c r="DZ9" s="321"/>
      <c r="EA9" s="321"/>
      <c r="EB9" s="321"/>
      <c r="EC9" s="321"/>
      <c r="ED9" s="320"/>
      <c r="EE9" s="320"/>
      <c r="EF9" s="320"/>
      <c r="EG9" s="320"/>
      <c r="EH9" s="320"/>
      <c r="EI9" s="320"/>
      <c r="EJ9" s="320"/>
      <c r="EK9" s="320"/>
      <c r="EL9" s="320"/>
      <c r="EM9" s="320"/>
      <c r="EN9" s="320"/>
      <c r="EO9" s="320"/>
      <c r="EP9" s="320"/>
      <c r="EQ9" s="320"/>
      <c r="ER9" s="320"/>
      <c r="ES9" s="320"/>
      <c r="ET9" s="320"/>
      <c r="EU9" s="320"/>
      <c r="EV9" s="320"/>
      <c r="EW9" s="320"/>
      <c r="EX9" s="320"/>
      <c r="EY9" s="320"/>
      <c r="EZ9" s="320"/>
      <c r="FA9" s="320"/>
      <c r="FB9" s="320"/>
      <c r="FC9" s="320"/>
      <c r="FD9" s="320"/>
      <c r="FE9" s="320"/>
      <c r="FF9" s="320"/>
      <c r="FG9" s="320"/>
      <c r="FH9" s="320"/>
      <c r="FI9" s="320"/>
      <c r="FJ9" s="320"/>
      <c r="FK9" s="320"/>
      <c r="FL9" s="320"/>
      <c r="FM9" s="320"/>
      <c r="FN9" s="320"/>
      <c r="FO9" s="320"/>
      <c r="FP9" s="320"/>
      <c r="FQ9" s="320"/>
      <c r="FR9" s="320"/>
      <c r="FS9" s="320"/>
      <c r="FT9" s="320"/>
      <c r="FU9" s="320"/>
      <c r="FV9" s="320"/>
      <c r="FW9" s="320"/>
      <c r="FX9" s="320"/>
      <c r="FY9" s="320"/>
      <c r="FZ9" s="320"/>
      <c r="GA9" s="320"/>
      <c r="GB9" s="320"/>
      <c r="GC9" s="320"/>
      <c r="GD9" s="321"/>
      <c r="GE9" s="321"/>
      <c r="GF9" s="321"/>
      <c r="GG9" s="321"/>
      <c r="GH9" s="321"/>
      <c r="GI9" s="321"/>
      <c r="GJ9" s="321"/>
      <c r="GK9" s="321"/>
      <c r="GL9" s="321"/>
      <c r="GM9" s="321"/>
      <c r="GN9" s="320"/>
      <c r="GO9" s="320"/>
      <c r="GP9" s="320"/>
      <c r="GQ9" s="320"/>
      <c r="GR9" s="320"/>
      <c r="GS9" s="320"/>
      <c r="GT9" s="320"/>
      <c r="GU9" s="320"/>
      <c r="GV9" s="320"/>
      <c r="GW9" s="320"/>
      <c r="GX9" s="320"/>
      <c r="GY9" s="320"/>
      <c r="GZ9" s="320"/>
      <c r="HA9" s="320"/>
      <c r="HB9" s="320"/>
      <c r="HC9" s="320"/>
      <c r="HD9" s="320"/>
      <c r="HE9" s="320"/>
      <c r="HF9" s="320"/>
      <c r="HG9" s="320"/>
      <c r="HH9" s="320"/>
      <c r="HI9" s="320"/>
      <c r="HJ9" s="320"/>
      <c r="HK9" s="320"/>
      <c r="HL9" s="320"/>
      <c r="HM9" s="320"/>
      <c r="HN9" s="320"/>
      <c r="HO9" s="320"/>
      <c r="HP9" s="320"/>
      <c r="HQ9" s="320"/>
      <c r="HR9" s="320"/>
      <c r="HS9" s="320"/>
      <c r="HT9" s="320"/>
      <c r="HU9" s="320"/>
      <c r="HV9" s="320"/>
      <c r="HW9" s="320"/>
      <c r="HX9" s="320"/>
      <c r="HY9" s="320"/>
      <c r="HZ9" s="320"/>
      <c r="IA9" s="320"/>
      <c r="IB9" s="320"/>
      <c r="IC9" s="320"/>
      <c r="ID9" s="320"/>
      <c r="IE9" s="320"/>
      <c r="IF9" s="320"/>
      <c r="IG9" s="320"/>
      <c r="IH9" s="320"/>
      <c r="II9" s="320"/>
      <c r="IJ9" s="320"/>
      <c r="IK9" s="320"/>
      <c r="IL9" s="320"/>
      <c r="IM9" s="320"/>
      <c r="IN9" s="320"/>
      <c r="IO9" s="320"/>
      <c r="IP9" s="320"/>
      <c r="IQ9" s="320"/>
      <c r="IR9" s="320"/>
      <c r="IS9" s="320"/>
      <c r="IT9" s="320"/>
      <c r="IU9" s="321"/>
      <c r="IV9" s="321"/>
      <c r="IW9" s="321"/>
      <c r="IX9" s="321"/>
      <c r="IY9" s="321"/>
      <c r="IZ9" s="321"/>
      <c r="JA9" s="321"/>
      <c r="JB9" s="322"/>
      <c r="JC9" s="322"/>
      <c r="JD9" s="322"/>
      <c r="JE9" s="322"/>
      <c r="JF9" s="322"/>
      <c r="JG9" s="322"/>
      <c r="JH9" s="322" t="str">
        <f>IF('[13]1'!$A$1=1,RA19,RD19)</f>
        <v xml:space="preserve"> 2021 у % до 2020</v>
      </c>
      <c r="JI9" s="322"/>
      <c r="JJ9" s="322"/>
      <c r="JK9" s="322"/>
      <c r="JL9" s="323"/>
      <c r="JM9" s="322"/>
      <c r="JN9" s="322"/>
      <c r="JO9" s="322"/>
      <c r="JP9" s="322"/>
      <c r="JQ9" s="322"/>
      <c r="JR9" s="322"/>
      <c r="JS9" s="322"/>
      <c r="JT9" s="322"/>
      <c r="JU9" s="322"/>
      <c r="JV9" s="322"/>
      <c r="JW9" s="322"/>
      <c r="JX9" s="322"/>
      <c r="JY9" s="322"/>
      <c r="JZ9" s="322"/>
      <c r="KA9" s="322"/>
      <c r="KB9" s="322"/>
      <c r="KC9" s="322"/>
      <c r="KD9" s="322"/>
      <c r="KE9" s="322"/>
      <c r="KF9" s="322"/>
      <c r="KG9" s="322"/>
      <c r="KH9" s="322"/>
      <c r="KI9" s="322"/>
      <c r="KJ9" s="322"/>
      <c r="KK9" s="322"/>
      <c r="KL9" s="322"/>
      <c r="KM9" s="322"/>
      <c r="KN9" s="322"/>
      <c r="KO9" s="322"/>
      <c r="KP9" s="322"/>
      <c r="KQ9" s="322"/>
      <c r="KR9" s="322"/>
      <c r="KS9" s="322"/>
      <c r="KT9" s="322"/>
      <c r="KU9" s="322"/>
      <c r="KV9" s="322"/>
      <c r="KW9" s="322"/>
      <c r="KX9" s="322"/>
      <c r="KY9" s="322"/>
      <c r="KZ9" s="322"/>
      <c r="LA9" s="322"/>
      <c r="LB9" s="322"/>
      <c r="LC9" s="322"/>
      <c r="LD9" s="322"/>
      <c r="LE9" s="322"/>
      <c r="LF9" s="322"/>
      <c r="LG9" s="322"/>
      <c r="LH9" s="324"/>
      <c r="LI9" s="324"/>
      <c r="LJ9" s="324"/>
      <c r="LK9" s="324"/>
      <c r="LL9" s="324"/>
      <c r="LM9" s="324"/>
      <c r="LN9" s="324"/>
      <c r="LO9" s="324"/>
      <c r="LP9" s="324"/>
      <c r="LQ9" s="324"/>
      <c r="LR9" s="324"/>
      <c r="LS9" s="324"/>
      <c r="LT9" s="324"/>
      <c r="LU9" s="324"/>
      <c r="LV9" s="324"/>
      <c r="LW9" s="324"/>
      <c r="LX9" s="324"/>
      <c r="LY9" s="324"/>
      <c r="LZ9" s="324"/>
      <c r="MA9" s="324"/>
      <c r="MB9" s="324"/>
      <c r="MC9" s="324"/>
      <c r="MD9" s="324"/>
      <c r="ME9" s="324"/>
      <c r="MF9" s="324"/>
      <c r="MG9" s="324"/>
      <c r="MH9" s="324"/>
      <c r="MI9" s="324"/>
      <c r="MJ9" s="324"/>
      <c r="MK9" s="324"/>
      <c r="ML9" s="322"/>
      <c r="MM9" s="322"/>
      <c r="MN9" s="322"/>
      <c r="MO9" s="322"/>
      <c r="MP9" s="322"/>
      <c r="MQ9" s="322"/>
      <c r="MR9" s="322"/>
      <c r="MS9" s="322"/>
      <c r="MT9" s="322"/>
      <c r="MU9" s="322"/>
      <c r="MV9" s="322"/>
      <c r="MW9" s="322"/>
      <c r="MX9" s="322"/>
      <c r="MY9" s="322"/>
      <c r="MZ9" s="322"/>
      <c r="NA9" s="322"/>
      <c r="NB9" s="322"/>
      <c r="NC9" s="322"/>
      <c r="ND9" s="322"/>
      <c r="NE9" s="322"/>
      <c r="NF9" s="322"/>
      <c r="NG9" s="322"/>
      <c r="NH9" s="322"/>
      <c r="NI9" s="322"/>
      <c r="NJ9" s="322"/>
      <c r="NK9" s="322"/>
      <c r="NL9" s="322"/>
      <c r="NM9" s="322"/>
      <c r="NN9" s="322"/>
      <c r="NO9" s="322"/>
      <c r="NP9" s="322"/>
      <c r="NQ9" s="322"/>
      <c r="NR9" s="322"/>
      <c r="NS9" s="322"/>
      <c r="NT9" s="322"/>
      <c r="NU9" s="322"/>
      <c r="NV9" s="322"/>
      <c r="NW9" s="322"/>
      <c r="NX9" s="322"/>
      <c r="NY9" s="322"/>
      <c r="NZ9" s="322"/>
      <c r="OA9" s="322"/>
      <c r="OB9" s="322"/>
      <c r="QP9" s="304"/>
      <c r="QQ9" s="304"/>
      <c r="QR9" s="304"/>
      <c r="QT9" s="304"/>
      <c r="RA9" s="188" t="s">
        <v>206</v>
      </c>
      <c r="RE9" s="299"/>
      <c r="RF9" s="299"/>
      <c r="RG9" s="299"/>
    </row>
    <row r="10" spans="1:486" ht="20.100000000000001" customHeight="1">
      <c r="A10" s="351">
        <v>2</v>
      </c>
      <c r="B10" s="236" t="str">
        <f>IF('1'!$A$1=1,D10,F10)</f>
        <v>Польща</v>
      </c>
      <c r="C10" s="442"/>
      <c r="D10" s="443" t="s">
        <v>175</v>
      </c>
      <c r="E10" s="443"/>
      <c r="F10" s="444" t="s">
        <v>43</v>
      </c>
      <c r="G10" s="244">
        <v>9257.8258768509495</v>
      </c>
      <c r="H10" s="245">
        <v>10698.21869208733</v>
      </c>
      <c r="I10" s="245">
        <v>11840.65602615822</v>
      </c>
      <c r="J10" s="245">
        <v>12595.901900409779</v>
      </c>
      <c r="K10" s="245">
        <v>12047.155368353899</v>
      </c>
      <c r="L10" s="245">
        <v>14017.9150182791</v>
      </c>
      <c r="M10" s="245">
        <v>15575.494896534301</v>
      </c>
      <c r="N10" s="245">
        <v>18543.246344048301</v>
      </c>
      <c r="O10" s="245">
        <v>16738.547946926719</v>
      </c>
      <c r="P10" s="245">
        <v>19639.576435558229</v>
      </c>
      <c r="Q10" s="245">
        <v>19286.875945943579</v>
      </c>
      <c r="R10" s="245">
        <v>24350.527080004238</v>
      </c>
      <c r="S10" s="245">
        <v>19380.74649951352</v>
      </c>
      <c r="T10" s="245">
        <v>19691.435102043491</v>
      </c>
      <c r="U10" s="245">
        <v>23574.616253795408</v>
      </c>
      <c r="V10" s="407">
        <v>24204.720032544279</v>
      </c>
      <c r="W10" s="244">
        <v>23208.104298608228</v>
      </c>
      <c r="X10" s="245">
        <v>22204.237774685462</v>
      </c>
      <c r="Y10" s="245">
        <v>26057.748639873582</v>
      </c>
      <c r="Z10" s="245">
        <v>24422.509258054262</v>
      </c>
      <c r="AA10" s="245">
        <v>22800.729596405959</v>
      </c>
      <c r="AB10" s="245">
        <v>20089.895020745258</v>
      </c>
      <c r="AC10" s="245">
        <v>28876.053123254282</v>
      </c>
      <c r="AD10" s="245">
        <v>31506.823675134699</v>
      </c>
      <c r="AE10" s="245">
        <v>26959.672368453372</v>
      </c>
      <c r="AF10" s="245">
        <v>30472.269244383984</v>
      </c>
      <c r="AG10" s="245">
        <v>32439.4979547611</v>
      </c>
      <c r="AH10" s="245">
        <v>35931.582487456704</v>
      </c>
      <c r="AI10" s="245">
        <v>23653.377833218263</v>
      </c>
      <c r="AJ10" s="245">
        <v>33962.335718254471</v>
      </c>
      <c r="AK10" s="245">
        <v>52529.241763458194</v>
      </c>
      <c r="AL10" s="245">
        <v>63327.957811882297</v>
      </c>
      <c r="AM10" s="245">
        <v>54839.804224474698</v>
      </c>
      <c r="AN10" s="245">
        <v>59045.5571467712</v>
      </c>
      <c r="AO10" s="245">
        <v>59143.2312589961</v>
      </c>
      <c r="AP10" s="245">
        <v>59223.465700144297</v>
      </c>
      <c r="AQ10" s="245">
        <v>60960.649854845404</v>
      </c>
      <c r="AR10" s="245">
        <v>66962.481895253994</v>
      </c>
      <c r="AS10" s="245">
        <v>67208.931740132408</v>
      </c>
      <c r="AT10" s="245">
        <v>76683.628206128691</v>
      </c>
      <c r="AU10" s="245">
        <f t="shared" ref="AU10:AU44" si="9">AM10+AN10+AO10+AP10</f>
        <v>232252.05833038629</v>
      </c>
      <c r="AV10" s="245">
        <f t="shared" ref="AV10:AV43" si="10">AQ10+AR10+AS10+AT10</f>
        <v>271815.69169636047</v>
      </c>
      <c r="AW10" s="245"/>
      <c r="AX10" s="245">
        <f t="shared" si="0"/>
        <v>44392.602495506275</v>
      </c>
      <c r="AY10" s="245">
        <f t="shared" si="1"/>
        <v>60183.811627215604</v>
      </c>
      <c r="AZ10" s="245">
        <f t="shared" si="2"/>
        <v>80015.527408432768</v>
      </c>
      <c r="BA10" s="245">
        <f t="shared" si="3"/>
        <v>86851.517887896698</v>
      </c>
      <c r="BB10" s="245">
        <f t="shared" si="4"/>
        <v>95892.599971221527</v>
      </c>
      <c r="BC10" s="245">
        <f t="shared" si="5"/>
        <v>103273.5014155402</v>
      </c>
      <c r="BD10" s="245">
        <f t="shared" si="6"/>
        <v>125803.02205505516</v>
      </c>
      <c r="BE10" s="245">
        <f t="shared" si="7"/>
        <v>173472.91312681325</v>
      </c>
      <c r="BF10" s="245">
        <f t="shared" si="8"/>
        <v>232252.05833038629</v>
      </c>
      <c r="DD10" s="183" t="s">
        <v>148</v>
      </c>
      <c r="DE10" s="358"/>
      <c r="DF10" s="358"/>
      <c r="DG10" s="183" t="s">
        <v>149</v>
      </c>
      <c r="JL10" s="230"/>
      <c r="JM10" s="230"/>
      <c r="JN10" s="230"/>
      <c r="JO10" s="230"/>
      <c r="JP10" s="230"/>
      <c r="JQ10" s="230"/>
      <c r="JR10" s="230"/>
      <c r="JS10" s="230"/>
      <c r="JT10" s="230"/>
      <c r="QZ10" s="304"/>
      <c r="RA10" s="325"/>
      <c r="RB10" s="325"/>
      <c r="RC10" s="325"/>
      <c r="RD10" s="325"/>
      <c r="RE10" s="299"/>
      <c r="RF10" s="299"/>
      <c r="RG10" s="299"/>
    </row>
    <row r="11" spans="1:486" ht="20.100000000000001" customHeight="1">
      <c r="A11" s="351">
        <v>3</v>
      </c>
      <c r="B11" s="236" t="str">
        <f>IF('1'!$A$1=1,D11,F11)</f>
        <v>Німеччина</v>
      </c>
      <c r="C11" s="442"/>
      <c r="D11" s="443" t="s">
        <v>176</v>
      </c>
      <c r="E11" s="443"/>
      <c r="F11" s="444" t="s">
        <v>47</v>
      </c>
      <c r="G11" s="244">
        <v>21191.543441125868</v>
      </c>
      <c r="H11" s="245">
        <v>17562.043209456162</v>
      </c>
      <c r="I11" s="245">
        <v>20576.029474115941</v>
      </c>
      <c r="J11" s="245">
        <v>19224.012662877707</v>
      </c>
      <c r="K11" s="245">
        <v>22378.137229829819</v>
      </c>
      <c r="L11" s="245">
        <v>21102.62292136543</v>
      </c>
      <c r="M11" s="245">
        <v>26427.141299734289</v>
      </c>
      <c r="N11" s="245">
        <v>30358.39261103687</v>
      </c>
      <c r="O11" s="245">
        <v>31974.416937015456</v>
      </c>
      <c r="P11" s="245">
        <v>32031.69375733101</v>
      </c>
      <c r="Q11" s="245">
        <v>34487.603023234798</v>
      </c>
      <c r="R11" s="245">
        <v>34226.443139698997</v>
      </c>
      <c r="S11" s="245">
        <v>33910.930245294898</v>
      </c>
      <c r="T11" s="245">
        <v>35685.402215261391</v>
      </c>
      <c r="U11" s="245">
        <v>43606.289850675799</v>
      </c>
      <c r="V11" s="407">
        <v>36710.299767160897</v>
      </c>
      <c r="W11" s="244">
        <v>34448.616256725341</v>
      </c>
      <c r="X11" s="245">
        <v>39668.053764409895</v>
      </c>
      <c r="Y11" s="245">
        <v>37083.490634853602</v>
      </c>
      <c r="Z11" s="245">
        <v>32742.2334947657</v>
      </c>
      <c r="AA11" s="245">
        <v>34534.876775727105</v>
      </c>
      <c r="AB11" s="245">
        <v>25484.359463282999</v>
      </c>
      <c r="AC11" s="245">
        <v>35782.550176770601</v>
      </c>
      <c r="AD11" s="245">
        <v>37897.759735816202</v>
      </c>
      <c r="AE11" s="245">
        <v>32190.911451664571</v>
      </c>
      <c r="AF11" s="245">
        <v>39188.045617762502</v>
      </c>
      <c r="AG11" s="245">
        <v>44738.513417294198</v>
      </c>
      <c r="AH11" s="245">
        <v>44122.242222512199</v>
      </c>
      <c r="AI11" s="245">
        <v>30533.106984389393</v>
      </c>
      <c r="AJ11" s="245">
        <v>33983.25420777408</v>
      </c>
      <c r="AK11" s="245">
        <v>35549.806279483098</v>
      </c>
      <c r="AL11" s="245">
        <v>38436.775795159097</v>
      </c>
      <c r="AM11" s="245">
        <v>45342.998866937502</v>
      </c>
      <c r="AN11" s="245">
        <v>42087.264194194999</v>
      </c>
      <c r="AO11" s="245">
        <v>45879.302050361097</v>
      </c>
      <c r="AP11" s="245">
        <v>43798.893845453</v>
      </c>
      <c r="AQ11" s="245">
        <v>46679.889487737499</v>
      </c>
      <c r="AR11" s="245">
        <v>52384.225000146296</v>
      </c>
      <c r="AS11" s="245">
        <v>52149.854878628001</v>
      </c>
      <c r="AT11" s="245">
        <v>57658.502608128496</v>
      </c>
      <c r="AU11" s="245">
        <f t="shared" si="9"/>
        <v>177108.45895694662</v>
      </c>
      <c r="AV11" s="245">
        <f t="shared" si="10"/>
        <v>208872.4719746403</v>
      </c>
      <c r="AW11" s="245"/>
      <c r="AX11" s="245">
        <f t="shared" si="0"/>
        <v>78553.628787575683</v>
      </c>
      <c r="AY11" s="245">
        <f t="shared" si="1"/>
        <v>100266.29406196642</v>
      </c>
      <c r="AZ11" s="245">
        <f t="shared" si="2"/>
        <v>132720.15685728026</v>
      </c>
      <c r="BA11" s="245">
        <f t="shared" si="3"/>
        <v>149912.92207839299</v>
      </c>
      <c r="BB11" s="245">
        <f t="shared" si="4"/>
        <v>143942.39415075455</v>
      </c>
      <c r="BC11" s="245">
        <f t="shared" si="5"/>
        <v>133699.54615159691</v>
      </c>
      <c r="BD11" s="245">
        <f t="shared" si="6"/>
        <v>160239.71270923346</v>
      </c>
      <c r="BE11" s="245">
        <f t="shared" si="7"/>
        <v>138502.94326680567</v>
      </c>
      <c r="BF11" s="245">
        <f t="shared" si="8"/>
        <v>177108.45895694662</v>
      </c>
      <c r="JL11" s="182" t="s">
        <v>82</v>
      </c>
      <c r="JM11" s="182" t="s">
        <v>24</v>
      </c>
      <c r="JN11" s="183"/>
      <c r="JO11" s="184" t="s">
        <v>99</v>
      </c>
      <c r="JP11" s="184"/>
      <c r="JQ11" s="184"/>
      <c r="JR11" s="184" t="s">
        <v>100</v>
      </c>
      <c r="JS11" s="184"/>
      <c r="JT11" s="184"/>
      <c r="QP11" s="304"/>
      <c r="QQ11" s="304"/>
      <c r="QR11" s="304"/>
      <c r="RA11" s="422" t="s">
        <v>137</v>
      </c>
      <c r="RB11" s="326"/>
      <c r="RC11" s="326"/>
      <c r="RD11" s="326"/>
      <c r="RE11" s="299"/>
      <c r="RF11" s="299"/>
      <c r="RG11" s="299"/>
    </row>
    <row r="12" spans="1:486" ht="20.100000000000001" customHeight="1">
      <c r="A12" s="351">
        <v>4</v>
      </c>
      <c r="B12" s="236" t="str">
        <f>IF('1'!$A$1=1,D12,F12)</f>
        <v>Туреччина</v>
      </c>
      <c r="C12" s="442"/>
      <c r="D12" s="443" t="s">
        <v>163</v>
      </c>
      <c r="E12" s="443"/>
      <c r="F12" s="444" t="s">
        <v>44</v>
      </c>
      <c r="G12" s="244">
        <v>4378.33748467853</v>
      </c>
      <c r="H12" s="245">
        <v>3215.3699540646503</v>
      </c>
      <c r="I12" s="245">
        <v>4037.7054415687198</v>
      </c>
      <c r="J12" s="245">
        <v>6309.8557154372793</v>
      </c>
      <c r="K12" s="245">
        <v>6958.6434582604797</v>
      </c>
      <c r="L12" s="245">
        <v>5713.0524447640501</v>
      </c>
      <c r="M12" s="245">
        <v>5821.5423232840494</v>
      </c>
      <c r="N12" s="245">
        <v>8573.4001772023603</v>
      </c>
      <c r="O12" s="245">
        <v>8075.7725125513598</v>
      </c>
      <c r="P12" s="245">
        <v>6729.8099481658701</v>
      </c>
      <c r="Q12" s="245">
        <v>6547.5696144810099</v>
      </c>
      <c r="R12" s="245">
        <v>10915.845323492998</v>
      </c>
      <c r="S12" s="245">
        <v>9917.8080738747594</v>
      </c>
      <c r="T12" s="245">
        <v>8678.3609355807403</v>
      </c>
      <c r="U12" s="245">
        <v>10922.169526088621</v>
      </c>
      <c r="V12" s="407">
        <v>15699.8773648514</v>
      </c>
      <c r="W12" s="244">
        <v>12221.389386670609</v>
      </c>
      <c r="X12" s="245">
        <v>11792.376943879559</v>
      </c>
      <c r="Y12" s="245">
        <v>13121.31895319618</v>
      </c>
      <c r="Z12" s="245">
        <v>21781.223871602699</v>
      </c>
      <c r="AA12" s="245">
        <v>14830.64448064442</v>
      </c>
      <c r="AB12" s="245">
        <v>13084.674797818061</v>
      </c>
      <c r="AC12" s="245">
        <v>15759.583732444407</v>
      </c>
      <c r="AD12" s="245">
        <v>20494.157556944891</v>
      </c>
      <c r="AE12" s="245">
        <v>17060.340971523899</v>
      </c>
      <c r="AF12" s="245">
        <v>19203.634763489041</v>
      </c>
      <c r="AG12" s="245">
        <v>24079.195178700971</v>
      </c>
      <c r="AH12" s="245">
        <v>26330.812986833698</v>
      </c>
      <c r="AI12" s="245">
        <v>16885.983091818896</v>
      </c>
      <c r="AJ12" s="245">
        <v>18258.893332517029</v>
      </c>
      <c r="AK12" s="245">
        <v>24972.880466274881</v>
      </c>
      <c r="AL12" s="245">
        <v>51297.076332066703</v>
      </c>
      <c r="AM12" s="245">
        <v>40591.237038261097</v>
      </c>
      <c r="AN12" s="245">
        <v>46500.571232384602</v>
      </c>
      <c r="AO12" s="245">
        <v>47056.371424931291</v>
      </c>
      <c r="AP12" s="245">
        <v>37072.830570516802</v>
      </c>
      <c r="AQ12" s="245">
        <v>37737.048983586705</v>
      </c>
      <c r="AR12" s="245">
        <v>43440.202600930395</v>
      </c>
      <c r="AS12" s="245">
        <v>39671.494136435904</v>
      </c>
      <c r="AT12" s="245">
        <v>48095.242523106106</v>
      </c>
      <c r="AU12" s="245">
        <f t="shared" si="9"/>
        <v>171221.01026609383</v>
      </c>
      <c r="AV12" s="245">
        <f t="shared" si="10"/>
        <v>168943.98824405912</v>
      </c>
      <c r="AW12" s="245"/>
      <c r="AX12" s="245">
        <f t="shared" si="0"/>
        <v>17941.268595749178</v>
      </c>
      <c r="AY12" s="245">
        <f t="shared" si="1"/>
        <v>27066.638403510944</v>
      </c>
      <c r="AZ12" s="245">
        <f t="shared" si="2"/>
        <v>32268.997398691237</v>
      </c>
      <c r="BA12" s="245">
        <f t="shared" si="3"/>
        <v>45218.215900395517</v>
      </c>
      <c r="BB12" s="245">
        <f t="shared" si="4"/>
        <v>58916.309155349045</v>
      </c>
      <c r="BC12" s="245">
        <f t="shared" si="5"/>
        <v>64169.060567851775</v>
      </c>
      <c r="BD12" s="245">
        <f t="shared" si="6"/>
        <v>86673.98390054761</v>
      </c>
      <c r="BE12" s="245">
        <f t="shared" si="7"/>
        <v>111414.83322267751</v>
      </c>
      <c r="BF12" s="245">
        <f t="shared" si="8"/>
        <v>171221.01026609383</v>
      </c>
      <c r="IS12" s="288"/>
      <c r="IT12" s="288"/>
      <c r="IU12" s="188"/>
      <c r="IV12" s="188"/>
      <c r="IW12" s="188"/>
      <c r="IX12" s="188"/>
      <c r="IY12" s="188"/>
      <c r="IZ12" s="188"/>
      <c r="JM12" s="188" t="s">
        <v>138</v>
      </c>
      <c r="JP12" s="230"/>
      <c r="JQ12" s="230"/>
      <c r="JR12" s="230"/>
      <c r="JS12" s="230"/>
      <c r="JT12" s="230"/>
      <c r="QZ12" s="304"/>
      <c r="RA12" s="304"/>
      <c r="RB12" s="304"/>
      <c r="RC12" s="304"/>
      <c r="RD12" s="304"/>
    </row>
    <row r="13" spans="1:486" ht="20.100000000000001" customHeight="1">
      <c r="A13" s="351">
        <v>5</v>
      </c>
      <c r="B13" s="236" t="str">
        <f>IF('1'!$A$1=1,D13,F13)</f>
        <v>Сполучені Штати Америки</v>
      </c>
      <c r="C13" s="442"/>
      <c r="D13" s="443" t="s">
        <v>53</v>
      </c>
      <c r="E13" s="443"/>
      <c r="F13" s="444" t="s">
        <v>54</v>
      </c>
      <c r="G13" s="244">
        <v>7586.4253902322298</v>
      </c>
      <c r="H13" s="245">
        <v>7971.6729330849303</v>
      </c>
      <c r="I13" s="245">
        <v>7867.6632594782404</v>
      </c>
      <c r="J13" s="245">
        <v>8217.5273339000087</v>
      </c>
      <c r="K13" s="245">
        <v>11746.35234247152</v>
      </c>
      <c r="L13" s="245">
        <v>9495.0956134185799</v>
      </c>
      <c r="M13" s="245">
        <v>10843.284485867411</v>
      </c>
      <c r="N13" s="245">
        <v>10352.426429415109</v>
      </c>
      <c r="O13" s="245">
        <v>16910.093927821108</v>
      </c>
      <c r="P13" s="245">
        <v>18426.91871909214</v>
      </c>
      <c r="Q13" s="245">
        <v>14144.08123837174</v>
      </c>
      <c r="R13" s="245">
        <v>16496.36180002676</v>
      </c>
      <c r="S13" s="245">
        <v>18690.61592561255</v>
      </c>
      <c r="T13" s="245">
        <v>19516.061272968953</v>
      </c>
      <c r="U13" s="245">
        <v>19019.433631939632</v>
      </c>
      <c r="V13" s="407">
        <v>22116.238179031348</v>
      </c>
      <c r="W13" s="244">
        <v>20183.909400151329</v>
      </c>
      <c r="X13" s="245">
        <v>21166.924406067101</v>
      </c>
      <c r="Y13" s="245">
        <v>19731.660132661978</v>
      </c>
      <c r="Z13" s="245">
        <v>22640.917266037959</v>
      </c>
      <c r="AA13" s="245">
        <v>20231.294615581392</v>
      </c>
      <c r="AB13" s="245">
        <v>19093.957105654921</v>
      </c>
      <c r="AC13" s="245">
        <v>17302.583401363601</v>
      </c>
      <c r="AD13" s="245">
        <v>25043.95232607409</v>
      </c>
      <c r="AE13" s="245">
        <v>22065.252081722079</v>
      </c>
      <c r="AF13" s="245">
        <v>21356.97275217155</v>
      </c>
      <c r="AG13" s="245">
        <v>20950.781999742328</v>
      </c>
      <c r="AH13" s="245">
        <v>25459.79818589818</v>
      </c>
      <c r="AI13" s="245">
        <v>21313.842447845171</v>
      </c>
      <c r="AJ13" s="245">
        <v>11409.080468193129</v>
      </c>
      <c r="AK13" s="245">
        <v>18732.120420750471</v>
      </c>
      <c r="AL13" s="245">
        <v>16990.359373184241</v>
      </c>
      <c r="AM13" s="245">
        <v>26134.661486855959</v>
      </c>
      <c r="AN13" s="245">
        <v>21897.334486760301</v>
      </c>
      <c r="AO13" s="245">
        <v>28086.210111777549</v>
      </c>
      <c r="AP13" s="245">
        <v>27846.112740366196</v>
      </c>
      <c r="AQ13" s="245">
        <v>30739.215024994752</v>
      </c>
      <c r="AR13" s="245">
        <v>34650.106432850298</v>
      </c>
      <c r="AS13" s="245">
        <v>34808.426625683904</v>
      </c>
      <c r="AT13" s="245">
        <v>38677.491736218202</v>
      </c>
      <c r="AU13" s="245">
        <f t="shared" si="9"/>
        <v>103964.31882576</v>
      </c>
      <c r="AV13" s="245">
        <f t="shared" si="10"/>
        <v>138875.23981974716</v>
      </c>
      <c r="AW13" s="245"/>
      <c r="AX13" s="245">
        <f t="shared" si="0"/>
        <v>31643.288916695408</v>
      </c>
      <c r="AY13" s="245">
        <f t="shared" si="1"/>
        <v>42437.158871172622</v>
      </c>
      <c r="AZ13" s="245">
        <f t="shared" si="2"/>
        <v>65977.455685311754</v>
      </c>
      <c r="BA13" s="245">
        <f t="shared" si="3"/>
        <v>79342.349009552476</v>
      </c>
      <c r="BB13" s="245">
        <f t="shared" si="4"/>
        <v>83723.411204918375</v>
      </c>
      <c r="BC13" s="245">
        <f t="shared" si="5"/>
        <v>81671.787448674004</v>
      </c>
      <c r="BD13" s="245">
        <f t="shared" si="6"/>
        <v>89832.805019534135</v>
      </c>
      <c r="BE13" s="245">
        <f t="shared" si="7"/>
        <v>68445.402709973016</v>
      </c>
      <c r="BF13" s="245">
        <f t="shared" si="8"/>
        <v>103964.31882576</v>
      </c>
      <c r="IS13" s="288"/>
      <c r="IT13" s="288"/>
      <c r="IU13" s="188"/>
      <c r="IV13" s="188"/>
      <c r="IW13" s="188"/>
      <c r="IX13" s="188"/>
      <c r="IY13" s="188"/>
      <c r="IZ13" s="188"/>
      <c r="JL13" s="230"/>
      <c r="JM13" s="230"/>
      <c r="JN13" s="230"/>
      <c r="JO13" s="230"/>
      <c r="JP13" s="230"/>
      <c r="JQ13" s="230"/>
      <c r="JR13" s="230"/>
      <c r="JS13" s="230"/>
      <c r="JT13" s="230"/>
      <c r="QZ13" s="304"/>
      <c r="RA13" s="182" t="s">
        <v>82</v>
      </c>
      <c r="RB13" s="182" t="s">
        <v>24</v>
      </c>
      <c r="RC13" s="304"/>
      <c r="RD13" s="304"/>
    </row>
    <row r="14" spans="1:486" ht="20.100000000000001" customHeight="1">
      <c r="A14" s="351">
        <v>6</v>
      </c>
      <c r="B14" s="236" t="str">
        <f>IF('1'!$A$1=1,D14,F14)</f>
        <v>Італія</v>
      </c>
      <c r="C14" s="442"/>
      <c r="D14" s="443" t="s">
        <v>164</v>
      </c>
      <c r="E14" s="443"/>
      <c r="F14" s="444" t="s">
        <v>49</v>
      </c>
      <c r="G14" s="244">
        <v>3876.8995846888743</v>
      </c>
      <c r="H14" s="245">
        <v>3886.7349704005101</v>
      </c>
      <c r="I14" s="245">
        <v>4919.1049602940002</v>
      </c>
      <c r="J14" s="245">
        <v>5648.9442547481503</v>
      </c>
      <c r="K14" s="245">
        <v>6584.5180384742698</v>
      </c>
      <c r="L14" s="245">
        <v>6480.9905822478104</v>
      </c>
      <c r="M14" s="245">
        <v>9245.0322620256102</v>
      </c>
      <c r="N14" s="245">
        <v>7936.3364582138001</v>
      </c>
      <c r="O14" s="245">
        <v>6606.1669878580597</v>
      </c>
      <c r="P14" s="245">
        <v>8869.9928334053002</v>
      </c>
      <c r="Q14" s="245">
        <v>9816.8278018447199</v>
      </c>
      <c r="R14" s="245">
        <v>12599.471512372511</v>
      </c>
      <c r="S14" s="245">
        <v>9120.3889454131695</v>
      </c>
      <c r="T14" s="245">
        <v>11379.085253700699</v>
      </c>
      <c r="U14" s="245">
        <v>13935.852427043839</v>
      </c>
      <c r="V14" s="407">
        <v>15274.615160190211</v>
      </c>
      <c r="W14" s="244">
        <v>10746.143144337189</v>
      </c>
      <c r="X14" s="245">
        <v>12176.32020544799</v>
      </c>
      <c r="Y14" s="245">
        <v>12093.222287897461</v>
      </c>
      <c r="Z14" s="245">
        <v>14009.72605213417</v>
      </c>
      <c r="AA14" s="245">
        <v>9740.3253465532998</v>
      </c>
      <c r="AB14" s="245">
        <v>10685.347937261369</v>
      </c>
      <c r="AC14" s="245">
        <v>14464.20771872659</v>
      </c>
      <c r="AD14" s="245">
        <v>19229.041569729528</v>
      </c>
      <c r="AE14" s="245">
        <v>12884.422377081601</v>
      </c>
      <c r="AF14" s="245">
        <v>16649.150168260941</v>
      </c>
      <c r="AG14" s="245">
        <v>16394.15565920695</v>
      </c>
      <c r="AH14" s="245">
        <v>22067.713435298971</v>
      </c>
      <c r="AI14" s="245">
        <v>9788.8911044118195</v>
      </c>
      <c r="AJ14" s="245">
        <v>10408.32033347684</v>
      </c>
      <c r="AK14" s="245">
        <v>16707.437903869089</v>
      </c>
      <c r="AL14" s="245">
        <v>18249.672425450772</v>
      </c>
      <c r="AM14" s="245">
        <v>15491.253244985131</v>
      </c>
      <c r="AN14" s="245">
        <v>18423.144072242449</v>
      </c>
      <c r="AO14" s="245">
        <v>20421.086042502589</v>
      </c>
      <c r="AP14" s="245">
        <v>24728.171286723991</v>
      </c>
      <c r="AQ14" s="245">
        <v>19124.723149915699</v>
      </c>
      <c r="AR14" s="245">
        <v>27088.170815117439</v>
      </c>
      <c r="AS14" s="245">
        <v>24821.35851231448</v>
      </c>
      <c r="AT14" s="245">
        <v>28004.472418782789</v>
      </c>
      <c r="AU14" s="245">
        <f t="shared" si="9"/>
        <v>79063.654646454161</v>
      </c>
      <c r="AV14" s="245">
        <f t="shared" si="10"/>
        <v>99038.724896130414</v>
      </c>
      <c r="AW14" s="245"/>
      <c r="AX14" s="245">
        <f t="shared" ref="AX14:AX18" si="11">G14+H14+I14+J14</f>
        <v>18331.683770131534</v>
      </c>
      <c r="AY14" s="245">
        <f t="shared" ref="AY14:AY18" si="12">K14+L14+M14+N14</f>
        <v>30246.877340961495</v>
      </c>
      <c r="AZ14" s="245">
        <f t="shared" ref="AZ14:AZ18" si="13">O14+P14+Q14+R14</f>
        <v>37892.459135480589</v>
      </c>
      <c r="BA14" s="245">
        <f t="shared" ref="BA14:BA18" si="14">S14+T14+U14+V14</f>
        <v>49709.941786347918</v>
      </c>
      <c r="BB14" s="245">
        <f t="shared" ref="BB14:BB18" si="15">W14+X14+Y14+Z14</f>
        <v>49025.411689816814</v>
      </c>
      <c r="BC14" s="245">
        <f t="shared" ref="BC14:BC18" si="16">AA14+AB14+AC14+AD14</f>
        <v>54118.922572270792</v>
      </c>
      <c r="BD14" s="245">
        <f t="shared" ref="BD14:BD18" si="17">AE14+AF14+AG14+AH14</f>
        <v>67995.441639848461</v>
      </c>
      <c r="BE14" s="245">
        <f t="shared" ref="BE14:BE18" si="18">AI14+AJ14+AK14+AL14</f>
        <v>55154.321767208523</v>
      </c>
      <c r="BF14" s="245">
        <f t="shared" ref="BF14:BF18" si="19">AM14+AN14+AO14+AP14</f>
        <v>79063.654646454161</v>
      </c>
      <c r="JL14" s="230"/>
      <c r="JM14" s="230"/>
      <c r="JN14" s="230"/>
      <c r="JO14" s="230"/>
      <c r="JP14" s="230"/>
      <c r="JQ14" s="230"/>
      <c r="JR14" s="230"/>
      <c r="JS14" s="230"/>
      <c r="JT14" s="230"/>
      <c r="QN14" s="314"/>
      <c r="QO14" s="314"/>
      <c r="QZ14" s="304"/>
      <c r="RA14" s="304"/>
      <c r="RB14" s="304"/>
      <c r="RC14" s="304"/>
      <c r="RD14" s="304"/>
    </row>
    <row r="15" spans="1:486" ht="20.100000000000001" customHeight="1">
      <c r="A15" s="351">
        <v>7</v>
      </c>
      <c r="B15" s="236" t="str">
        <f>IF('1'!$A$1=1,D15,F15)</f>
        <v>Чехія</v>
      </c>
      <c r="C15" s="442"/>
      <c r="D15" s="443" t="s">
        <v>166</v>
      </c>
      <c r="E15" s="443"/>
      <c r="F15" s="444" t="s">
        <v>59</v>
      </c>
      <c r="G15" s="244">
        <v>1695.0902072251019</v>
      </c>
      <c r="H15" s="245">
        <v>2108.708774367904</v>
      </c>
      <c r="I15" s="245">
        <v>2391.8407853593758</v>
      </c>
      <c r="J15" s="245">
        <v>2443.3602432266161</v>
      </c>
      <c r="K15" s="245">
        <v>2589.2680354581771</v>
      </c>
      <c r="L15" s="245">
        <v>3367.4655452699999</v>
      </c>
      <c r="M15" s="245">
        <v>4383.7026659062258</v>
      </c>
      <c r="N15" s="245">
        <v>4158.7169444821202</v>
      </c>
      <c r="O15" s="245">
        <v>3463.835120926346</v>
      </c>
      <c r="P15" s="245">
        <v>4622.7039542348002</v>
      </c>
      <c r="Q15" s="245">
        <v>6120.4304061488201</v>
      </c>
      <c r="R15" s="245">
        <v>6251.3275645108497</v>
      </c>
      <c r="S15" s="245">
        <v>4909.3474415451701</v>
      </c>
      <c r="T15" s="245">
        <v>5964.9323640478196</v>
      </c>
      <c r="U15" s="245">
        <v>6436.5186243849903</v>
      </c>
      <c r="V15" s="407">
        <v>7843.1734890964699</v>
      </c>
      <c r="W15" s="244">
        <v>6020.3640093928798</v>
      </c>
      <c r="X15" s="245">
        <v>7009.5301114275399</v>
      </c>
      <c r="Y15" s="245">
        <v>7615.4466188428796</v>
      </c>
      <c r="Z15" s="245">
        <v>7250.1194928553605</v>
      </c>
      <c r="AA15" s="245">
        <v>4974.2202988296995</v>
      </c>
      <c r="AB15" s="245">
        <v>4014.7470138388603</v>
      </c>
      <c r="AC15" s="245">
        <v>6934.0110782090997</v>
      </c>
      <c r="AD15" s="245">
        <v>8186.1228233148704</v>
      </c>
      <c r="AE15" s="245">
        <v>7121.1971920210799</v>
      </c>
      <c r="AF15" s="245">
        <v>8364.3763602546805</v>
      </c>
      <c r="AG15" s="245">
        <v>9019.5787937272999</v>
      </c>
      <c r="AH15" s="245">
        <v>11566.73037746497</v>
      </c>
      <c r="AI15" s="245">
        <v>9311.0223545290992</v>
      </c>
      <c r="AJ15" s="245">
        <v>11315.39155498706</v>
      </c>
      <c r="AK15" s="245">
        <v>10193.46881227331</v>
      </c>
      <c r="AL15" s="245">
        <v>12125.11607495484</v>
      </c>
      <c r="AM15" s="245">
        <v>11753.08117724039</v>
      </c>
      <c r="AN15" s="245">
        <v>13010.961541604949</v>
      </c>
      <c r="AO15" s="245">
        <v>16014.977423517159</v>
      </c>
      <c r="AP15" s="245">
        <v>20776.10451363719</v>
      </c>
      <c r="AQ15" s="245">
        <v>19227.22125062277</v>
      </c>
      <c r="AR15" s="245">
        <v>19013.377517175009</v>
      </c>
      <c r="AS15" s="245">
        <v>23143.818390972803</v>
      </c>
      <c r="AT15" s="245">
        <v>34010.091551005156</v>
      </c>
      <c r="AU15" s="245">
        <f>AM15+AN15+AO15+AP15</f>
        <v>61555.124655999687</v>
      </c>
      <c r="AV15" s="245">
        <f>AQ15+AR15+AS15+AT15</f>
        <v>95394.50870977575</v>
      </c>
      <c r="AW15" s="245"/>
      <c r="AX15" s="245">
        <f>G15+H15+I15+J15</f>
        <v>8639.0000101789974</v>
      </c>
      <c r="AY15" s="245">
        <f>K15+L15+M15+N15</f>
        <v>14499.153191116522</v>
      </c>
      <c r="AZ15" s="245">
        <f>O15+P15+Q15+R15</f>
        <v>20458.297045820815</v>
      </c>
      <c r="BA15" s="245">
        <f>S15+T15+U15+V15</f>
        <v>25153.971919074447</v>
      </c>
      <c r="BB15" s="245">
        <f>W15+X15+Y15+Z15</f>
        <v>27895.460232518657</v>
      </c>
      <c r="BC15" s="245">
        <f>AA15+AB15+AC15+AD15</f>
        <v>24109.101214192531</v>
      </c>
      <c r="BD15" s="245">
        <f>AE15+AF15+AG15+AH15</f>
        <v>36071.882723468028</v>
      </c>
      <c r="BE15" s="245">
        <f>AI15+AJ15+AK15+AL15</f>
        <v>42944.998796744308</v>
      </c>
      <c r="BF15" s="245">
        <f>AM15+AN15+AO15+AP15</f>
        <v>61555.124655999687</v>
      </c>
    </row>
    <row r="16" spans="1:486" s="329" customFormat="1" ht="20.100000000000001" customHeight="1">
      <c r="A16" s="362">
        <v>8</v>
      </c>
      <c r="B16" s="236" t="str">
        <f>IF('1'!$A$1=1,D16,F16)</f>
        <v>Болгарія</v>
      </c>
      <c r="C16" s="442"/>
      <c r="D16" s="443" t="s">
        <v>177</v>
      </c>
      <c r="E16" s="443"/>
      <c r="F16" s="444" t="s">
        <v>48</v>
      </c>
      <c r="G16" s="465">
        <v>1214.60746258006</v>
      </c>
      <c r="H16" s="327">
        <v>1404.0260652091081</v>
      </c>
      <c r="I16" s="327">
        <v>1628.19978591167</v>
      </c>
      <c r="J16" s="327">
        <v>1296.808629512888</v>
      </c>
      <c r="K16" s="327">
        <v>870.08531779621399</v>
      </c>
      <c r="L16" s="327">
        <v>956.08199973510102</v>
      </c>
      <c r="M16" s="327">
        <v>1106.8583550512551</v>
      </c>
      <c r="N16" s="327">
        <v>1464.5636277791091</v>
      </c>
      <c r="O16" s="327">
        <v>892.09856638598296</v>
      </c>
      <c r="P16" s="327">
        <v>1305.0621339288271</v>
      </c>
      <c r="Q16" s="327">
        <v>1289.499098977376</v>
      </c>
      <c r="R16" s="327">
        <v>1499.7199731190958</v>
      </c>
      <c r="S16" s="327">
        <v>1261.753651374014</v>
      </c>
      <c r="T16" s="327">
        <v>1753.4401083320211</v>
      </c>
      <c r="U16" s="327">
        <v>2018.662041544399</v>
      </c>
      <c r="V16" s="485">
        <v>1927.752429865081</v>
      </c>
      <c r="W16" s="465">
        <v>2965.808337565913</v>
      </c>
      <c r="X16" s="327">
        <v>2115.0908805528602</v>
      </c>
      <c r="Y16" s="327">
        <v>2316.7049986009379</v>
      </c>
      <c r="Z16" s="327">
        <v>1825.6715461679819</v>
      </c>
      <c r="AA16" s="327">
        <v>1687.5126160007621</v>
      </c>
      <c r="AB16" s="327">
        <v>1526.0984619907749</v>
      </c>
      <c r="AC16" s="327">
        <v>2085.7567998521299</v>
      </c>
      <c r="AD16" s="327">
        <v>2448.19498602779</v>
      </c>
      <c r="AE16" s="327">
        <v>2167.2763182533117</v>
      </c>
      <c r="AF16" s="327">
        <v>1986.5609341470363</v>
      </c>
      <c r="AG16" s="327">
        <v>3112.943124844438</v>
      </c>
      <c r="AH16" s="327">
        <v>3432.3591557937539</v>
      </c>
      <c r="AI16" s="327">
        <v>1973.6770130953419</v>
      </c>
      <c r="AJ16" s="327">
        <v>14600.339603822529</v>
      </c>
      <c r="AK16" s="327">
        <v>21395.126225229851</v>
      </c>
      <c r="AL16" s="327">
        <v>30800.235487966369</v>
      </c>
      <c r="AM16" s="327">
        <v>22422.04900843812</v>
      </c>
      <c r="AN16" s="327">
        <v>20485.813506707687</v>
      </c>
      <c r="AO16" s="327">
        <v>18610.551721773729</v>
      </c>
      <c r="AP16" s="327">
        <v>19668.818569806761</v>
      </c>
      <c r="AQ16" s="327">
        <v>17266.681852099398</v>
      </c>
      <c r="AR16" s="327">
        <v>21118.665631614611</v>
      </c>
      <c r="AS16" s="327">
        <v>28369.312470494246</v>
      </c>
      <c r="AT16" s="327">
        <v>28568.336253506761</v>
      </c>
      <c r="AU16" s="245">
        <f t="shared" si="9"/>
        <v>81187.232806726301</v>
      </c>
      <c r="AV16" s="245">
        <f t="shared" si="10"/>
        <v>95322.996207715012</v>
      </c>
      <c r="AW16" s="245"/>
      <c r="AX16" s="245">
        <f>G16+H16+I16+J16</f>
        <v>5543.6419432137254</v>
      </c>
      <c r="AY16" s="245">
        <f>K16+L16+M16+N16</f>
        <v>4397.5893003616793</v>
      </c>
      <c r="AZ16" s="245">
        <f>O16+P16+Q16+R16</f>
        <v>4986.3797724112819</v>
      </c>
      <c r="BA16" s="245">
        <f>S16+T16+U16+V16</f>
        <v>6961.6082311155151</v>
      </c>
      <c r="BB16" s="245">
        <f>W16+X16+Y16+Z16</f>
        <v>9223.2757628876934</v>
      </c>
      <c r="BC16" s="245">
        <f>AA16+AB16+AC16+AD16</f>
        <v>7747.562863871457</v>
      </c>
      <c r="BD16" s="245">
        <f>AE16+AF16+AG16+AH16</f>
        <v>10699.13953303854</v>
      </c>
      <c r="BE16" s="245">
        <f>AI16+AJ16+AK16+AL16</f>
        <v>68769.378330114094</v>
      </c>
      <c r="BF16" s="245">
        <f>AM16+AN16+AO16+AP16</f>
        <v>81187.232806726301</v>
      </c>
      <c r="BG16" s="476"/>
      <c r="BH16" s="328"/>
      <c r="BI16" s="328"/>
      <c r="BJ16" s="328"/>
      <c r="BK16" s="328"/>
      <c r="BL16" s="328"/>
      <c r="BM16" s="328"/>
      <c r="BN16" s="328"/>
      <c r="BO16" s="328"/>
      <c r="BP16" s="328"/>
      <c r="BQ16" s="328"/>
      <c r="BR16" s="328"/>
      <c r="BS16" s="328"/>
      <c r="BT16" s="328"/>
      <c r="BU16" s="328"/>
      <c r="BV16" s="328"/>
      <c r="BW16" s="328"/>
      <c r="BX16" s="328"/>
      <c r="BY16" s="328"/>
      <c r="BZ16" s="328"/>
      <c r="CA16" s="328"/>
      <c r="CB16" s="328"/>
      <c r="CC16" s="328"/>
      <c r="CD16" s="328"/>
      <c r="CE16" s="328"/>
      <c r="CF16" s="328"/>
      <c r="CG16" s="328"/>
      <c r="CH16" s="328"/>
      <c r="CI16" s="328"/>
      <c r="CJ16" s="328"/>
      <c r="CK16" s="425"/>
      <c r="CL16" s="425"/>
      <c r="CM16" s="427" t="s">
        <v>150</v>
      </c>
      <c r="CN16" s="427" t="s">
        <v>151</v>
      </c>
      <c r="CO16" s="428"/>
      <c r="CP16" s="425"/>
      <c r="CQ16" s="425"/>
      <c r="CR16" s="425"/>
      <c r="CS16" s="425"/>
      <c r="CT16" s="425"/>
      <c r="CU16" s="425"/>
      <c r="CV16" s="425"/>
      <c r="CW16" s="425"/>
      <c r="CX16" s="425"/>
      <c r="CY16" s="293"/>
      <c r="CZ16" s="293"/>
      <c r="DA16" s="293"/>
      <c r="DB16" s="293"/>
      <c r="DC16" s="293"/>
      <c r="DD16" s="293"/>
      <c r="DE16" s="293" t="s">
        <v>139</v>
      </c>
      <c r="DF16" s="293" t="s">
        <v>140</v>
      </c>
      <c r="DG16" s="293"/>
      <c r="DH16" s="293"/>
      <c r="DI16" s="293"/>
      <c r="DJ16" s="293"/>
      <c r="DK16" s="293"/>
      <c r="DL16" s="293"/>
      <c r="DM16" s="293"/>
      <c r="DN16" s="293"/>
      <c r="DO16" s="293"/>
      <c r="DP16" s="328"/>
      <c r="DQ16" s="328"/>
      <c r="DR16" s="328"/>
      <c r="DS16" s="328"/>
      <c r="DT16" s="328"/>
      <c r="DU16" s="328"/>
      <c r="DV16" s="328"/>
      <c r="DW16" s="328"/>
      <c r="DX16" s="293"/>
      <c r="DY16" s="293"/>
      <c r="DZ16" s="293"/>
      <c r="EA16" s="293"/>
      <c r="EB16" s="293"/>
      <c r="EC16" s="293"/>
      <c r="ED16" s="328"/>
      <c r="EE16" s="328"/>
      <c r="EF16" s="328"/>
      <c r="EG16" s="328"/>
      <c r="EH16" s="328"/>
      <c r="EI16" s="328"/>
      <c r="EJ16" s="328"/>
      <c r="EK16" s="328"/>
      <c r="EL16" s="328"/>
      <c r="EM16" s="328"/>
      <c r="EN16" s="328"/>
      <c r="EO16" s="328"/>
      <c r="EP16" s="328"/>
      <c r="EQ16" s="328"/>
      <c r="ER16" s="328"/>
      <c r="ES16" s="328"/>
      <c r="ET16" s="328"/>
      <c r="EU16" s="328"/>
      <c r="EV16" s="328"/>
      <c r="EW16" s="328"/>
      <c r="EX16" s="328"/>
      <c r="EY16" s="328"/>
      <c r="EZ16" s="328"/>
      <c r="FA16" s="328"/>
      <c r="FB16" s="328"/>
      <c r="FC16" s="328"/>
      <c r="FD16" s="328"/>
      <c r="FE16" s="328"/>
      <c r="FF16" s="328"/>
      <c r="FG16" s="328"/>
      <c r="FH16" s="328"/>
      <c r="FI16" s="328"/>
      <c r="FJ16" s="328"/>
      <c r="FK16" s="328"/>
      <c r="FL16" s="328"/>
      <c r="FM16" s="328"/>
      <c r="FN16" s="328"/>
      <c r="FO16" s="328"/>
      <c r="FP16" s="328"/>
      <c r="FQ16" s="328"/>
      <c r="FR16" s="328"/>
      <c r="FS16" s="328"/>
      <c r="FT16" s="328"/>
      <c r="FU16" s="328"/>
      <c r="FV16" s="328"/>
      <c r="FW16" s="328"/>
      <c r="FX16" s="328"/>
      <c r="FY16" s="328"/>
      <c r="FZ16" s="328"/>
      <c r="GA16" s="328"/>
      <c r="GB16" s="328"/>
      <c r="GC16" s="328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328"/>
      <c r="GO16" s="328"/>
      <c r="GP16" s="328"/>
      <c r="GQ16" s="328"/>
      <c r="GR16" s="328"/>
      <c r="GS16" s="328"/>
      <c r="GT16" s="328"/>
      <c r="GU16" s="328"/>
      <c r="GV16" s="328"/>
      <c r="GW16" s="328"/>
      <c r="GX16" s="328"/>
      <c r="GY16" s="328"/>
      <c r="GZ16" s="328"/>
      <c r="HA16" s="328"/>
      <c r="HB16" s="328"/>
      <c r="HC16" s="328"/>
      <c r="HD16" s="328"/>
      <c r="HE16" s="328"/>
      <c r="HF16" s="328"/>
      <c r="HG16" s="328"/>
      <c r="HH16" s="328"/>
      <c r="HI16" s="328"/>
      <c r="HJ16" s="328"/>
      <c r="HK16" s="328"/>
      <c r="HL16" s="328"/>
      <c r="HM16" s="328"/>
      <c r="HN16" s="328"/>
      <c r="HO16" s="328"/>
      <c r="HP16" s="328"/>
      <c r="HQ16" s="328"/>
      <c r="HR16" s="328"/>
      <c r="HS16" s="328"/>
      <c r="HT16" s="328"/>
      <c r="HU16" s="328"/>
      <c r="HV16" s="328"/>
      <c r="HW16" s="328"/>
      <c r="HX16" s="328"/>
      <c r="HY16" s="328"/>
      <c r="HZ16" s="328"/>
      <c r="IA16" s="328"/>
      <c r="IB16" s="328"/>
      <c r="IC16" s="328"/>
      <c r="ID16" s="328"/>
      <c r="IE16" s="328"/>
      <c r="IF16" s="328"/>
      <c r="IG16" s="328"/>
      <c r="IH16" s="328"/>
      <c r="II16" s="328"/>
      <c r="IJ16" s="328"/>
      <c r="IK16" s="328"/>
      <c r="IL16" s="328"/>
      <c r="IM16" s="328"/>
      <c r="IN16" s="328"/>
      <c r="IO16" s="328"/>
      <c r="IP16" s="328"/>
      <c r="IQ16" s="328"/>
      <c r="IR16" s="328"/>
      <c r="IS16" s="328"/>
      <c r="IT16" s="328"/>
      <c r="IU16" s="293"/>
      <c r="IV16" s="293"/>
      <c r="IW16" s="293"/>
      <c r="IX16" s="293"/>
      <c r="IY16" s="293"/>
      <c r="IZ16" s="293"/>
      <c r="JA16" s="293"/>
      <c r="JB16" s="188"/>
      <c r="JC16" s="188"/>
      <c r="JD16" s="188"/>
      <c r="JE16" s="188"/>
      <c r="JF16" s="188"/>
      <c r="JG16" s="188"/>
      <c r="JH16" s="188"/>
      <c r="JI16" s="188"/>
      <c r="JJ16" s="188"/>
      <c r="JK16" s="188"/>
      <c r="JL16" s="188"/>
      <c r="JM16" s="188"/>
      <c r="JN16" s="188"/>
      <c r="JO16" s="188"/>
      <c r="JP16" s="188"/>
      <c r="JQ16" s="188"/>
      <c r="JR16" s="188"/>
      <c r="JS16" s="188"/>
      <c r="JT16" s="188"/>
      <c r="JU16" s="188"/>
      <c r="JV16" s="188"/>
      <c r="JW16" s="188"/>
      <c r="JX16" s="188"/>
      <c r="JY16" s="188"/>
      <c r="JZ16" s="188"/>
      <c r="KA16" s="188"/>
      <c r="KB16" s="188"/>
      <c r="KC16" s="188"/>
      <c r="KD16" s="188"/>
      <c r="KE16" s="188"/>
      <c r="KF16" s="188"/>
      <c r="KG16" s="188"/>
      <c r="KH16" s="188"/>
      <c r="KI16" s="188"/>
      <c r="KJ16" s="188"/>
      <c r="KK16" s="188"/>
      <c r="KL16" s="188"/>
      <c r="KM16" s="188"/>
      <c r="KN16" s="188"/>
      <c r="KO16" s="188"/>
      <c r="KP16" s="188"/>
      <c r="KQ16" s="188"/>
      <c r="KR16" s="188"/>
      <c r="KS16" s="188"/>
      <c r="KT16" s="188"/>
      <c r="KU16" s="188"/>
      <c r="KV16" s="188"/>
      <c r="KW16" s="188"/>
      <c r="KX16" s="188"/>
      <c r="KY16" s="188"/>
      <c r="KZ16" s="188"/>
      <c r="LA16" s="188"/>
      <c r="LB16" s="188"/>
      <c r="LC16" s="188"/>
      <c r="LD16" s="188"/>
      <c r="LE16" s="188"/>
      <c r="LF16" s="188"/>
      <c r="LG16" s="188"/>
      <c r="ML16" s="188"/>
      <c r="MM16" s="188"/>
      <c r="MN16" s="188"/>
      <c r="MO16" s="188"/>
      <c r="MP16" s="188"/>
      <c r="MQ16" s="188"/>
      <c r="MR16" s="188"/>
      <c r="MS16" s="188"/>
      <c r="MT16" s="188"/>
      <c r="MU16" s="188"/>
      <c r="MV16" s="188"/>
      <c r="MW16" s="188"/>
      <c r="MX16" s="188"/>
      <c r="MY16" s="188"/>
      <c r="MZ16" s="188"/>
      <c r="NA16" s="188"/>
      <c r="NB16" s="188"/>
      <c r="NC16" s="188"/>
      <c r="ND16" s="188"/>
      <c r="NE16" s="188"/>
      <c r="NF16" s="188"/>
      <c r="NG16" s="188"/>
      <c r="NH16" s="188"/>
      <c r="NI16" s="188"/>
      <c r="NJ16" s="188"/>
      <c r="NK16" s="188"/>
      <c r="NL16" s="188"/>
      <c r="NM16" s="188"/>
      <c r="NN16" s="188"/>
      <c r="NO16" s="188"/>
      <c r="NP16" s="188"/>
      <c r="NQ16" s="188"/>
      <c r="NR16" s="188"/>
      <c r="NS16" s="188"/>
      <c r="NT16" s="188"/>
      <c r="NU16" s="188"/>
      <c r="NV16" s="188"/>
      <c r="NW16" s="188"/>
      <c r="NX16" s="188"/>
      <c r="NY16" s="188"/>
      <c r="NZ16" s="188"/>
      <c r="OA16" s="188"/>
      <c r="OB16" s="188"/>
      <c r="OC16" s="188"/>
      <c r="OD16" s="188"/>
      <c r="OE16" s="188"/>
      <c r="OF16" s="188"/>
      <c r="OG16" s="188"/>
      <c r="OH16" s="188"/>
      <c r="OI16" s="294"/>
      <c r="OJ16" s="294"/>
      <c r="OK16" s="294"/>
      <c r="OL16" s="294"/>
      <c r="OM16" s="294"/>
      <c r="ON16" s="294"/>
      <c r="OO16" s="294"/>
      <c r="OP16" s="294"/>
      <c r="OQ16" s="294"/>
      <c r="OR16" s="294"/>
      <c r="OS16" s="294"/>
      <c r="OT16" s="294"/>
      <c r="OU16" s="294"/>
      <c r="OV16" s="294"/>
      <c r="OW16" s="294"/>
      <c r="OX16" s="294"/>
      <c r="OY16" s="294"/>
      <c r="OZ16" s="294"/>
      <c r="PA16" s="294"/>
      <c r="PB16" s="294"/>
      <c r="PC16" s="294"/>
      <c r="PD16" s="294"/>
      <c r="PE16" s="294"/>
      <c r="PF16" s="294"/>
      <c r="PG16" s="294"/>
      <c r="PH16" s="294"/>
      <c r="PI16" s="294"/>
      <c r="PJ16" s="294"/>
      <c r="PK16" s="294"/>
      <c r="PL16" s="294"/>
      <c r="PM16" s="294"/>
      <c r="PN16" s="294"/>
      <c r="PO16" s="294"/>
      <c r="PP16" s="294"/>
      <c r="PQ16" s="294"/>
      <c r="PR16" s="294"/>
      <c r="PS16" s="294"/>
      <c r="PT16" s="294"/>
      <c r="PU16" s="188"/>
      <c r="PV16" s="188"/>
      <c r="PW16" s="188"/>
      <c r="PX16" s="196"/>
      <c r="PY16" s="196"/>
      <c r="PZ16" s="196"/>
      <c r="QA16" s="196"/>
      <c r="QB16" s="196"/>
      <c r="QC16" s="196"/>
      <c r="QD16" s="196"/>
      <c r="QE16" s="196"/>
      <c r="QF16" s="196"/>
      <c r="QG16" s="196"/>
      <c r="QH16" s="196"/>
      <c r="QI16" s="196"/>
      <c r="QJ16" s="196"/>
      <c r="QK16" s="196"/>
      <c r="QL16" s="196"/>
      <c r="QM16" s="196"/>
      <c r="QN16" s="196"/>
      <c r="QO16" s="196"/>
      <c r="QP16" s="188"/>
      <c r="QQ16" s="188"/>
      <c r="QR16" s="188"/>
      <c r="QS16" s="188"/>
      <c r="QT16" s="188"/>
      <c r="QU16" s="188"/>
      <c r="QV16" s="188"/>
      <c r="QW16" s="188"/>
      <c r="QX16" s="188"/>
      <c r="QY16" s="188"/>
      <c r="QZ16" s="188"/>
      <c r="RA16" s="188"/>
      <c r="RB16" s="188"/>
      <c r="RC16" s="188"/>
      <c r="RD16" s="188"/>
      <c r="RE16" s="188"/>
      <c r="RF16" s="188"/>
      <c r="RG16" s="188"/>
      <c r="RH16" s="188"/>
      <c r="RI16" s="188"/>
      <c r="RJ16" s="188"/>
      <c r="RK16" s="188"/>
      <c r="RL16" s="188"/>
      <c r="RM16" s="188"/>
      <c r="RN16" s="188"/>
      <c r="RO16" s="188"/>
      <c r="RP16" s="188"/>
      <c r="RQ16" s="188"/>
      <c r="RR16" s="188"/>
    </row>
    <row r="17" spans="1:473" ht="20.100000000000001" customHeight="1">
      <c r="A17" s="351">
        <v>9</v>
      </c>
      <c r="B17" s="236" t="str">
        <f>IF('1'!$A$1=1,D17,F17)</f>
        <v>Греція</v>
      </c>
      <c r="C17" s="445"/>
      <c r="D17" s="443" t="s">
        <v>169</v>
      </c>
      <c r="E17" s="446"/>
      <c r="F17" s="447" t="s">
        <v>64</v>
      </c>
      <c r="G17" s="486">
        <v>1082.0711368801281</v>
      </c>
      <c r="H17" s="333">
        <v>759.04027748008605</v>
      </c>
      <c r="I17" s="333">
        <v>921.285685924635</v>
      </c>
      <c r="J17" s="333">
        <v>2448.4652454435259</v>
      </c>
      <c r="K17" s="333">
        <v>1076.6948104148009</v>
      </c>
      <c r="L17" s="333">
        <v>1064.5762087423391</v>
      </c>
      <c r="M17" s="333">
        <v>1182.340832255227</v>
      </c>
      <c r="N17" s="333">
        <v>2633.9337638957281</v>
      </c>
      <c r="O17" s="245">
        <v>1979.6662460847822</v>
      </c>
      <c r="P17" s="245">
        <v>1410.2203003048339</v>
      </c>
      <c r="Q17" s="245">
        <v>1548.80304162941</v>
      </c>
      <c r="R17" s="245">
        <v>1518.5555098811681</v>
      </c>
      <c r="S17" s="245">
        <v>1030.9440630923041</v>
      </c>
      <c r="T17" s="245">
        <v>1603.8814664597271</v>
      </c>
      <c r="U17" s="245">
        <v>1482.7235825914249</v>
      </c>
      <c r="V17" s="407">
        <v>3211.5917069932211</v>
      </c>
      <c r="W17" s="244">
        <v>1171.0005213747731</v>
      </c>
      <c r="X17" s="245">
        <v>1932.3090226704639</v>
      </c>
      <c r="Y17" s="245">
        <v>2667.5669926362111</v>
      </c>
      <c r="Z17" s="245">
        <v>2126.5082798803769</v>
      </c>
      <c r="AA17" s="245">
        <v>1587.6938800359299</v>
      </c>
      <c r="AB17" s="245">
        <v>1895.7247145908468</v>
      </c>
      <c r="AC17" s="245">
        <v>2507.1249714159658</v>
      </c>
      <c r="AD17" s="245">
        <v>2568.2944783481671</v>
      </c>
      <c r="AE17" s="245">
        <v>1511.727406893606</v>
      </c>
      <c r="AF17" s="245">
        <v>2911.353754376315</v>
      </c>
      <c r="AG17" s="245">
        <v>4391.9830406187602</v>
      </c>
      <c r="AH17" s="245">
        <v>4587.2422053205501</v>
      </c>
      <c r="AI17" s="245">
        <v>2345.5306993527861</v>
      </c>
      <c r="AJ17" s="245">
        <v>3587.4008698642288</v>
      </c>
      <c r="AK17" s="245">
        <v>11717.898242452591</v>
      </c>
      <c r="AL17" s="245">
        <v>7623.7364251581603</v>
      </c>
      <c r="AM17" s="245">
        <v>12357.10299263454</v>
      </c>
      <c r="AN17" s="245">
        <v>6913.1613492759298</v>
      </c>
      <c r="AO17" s="245">
        <v>12039.01657335685</v>
      </c>
      <c r="AP17" s="245">
        <v>18987.084351030418</v>
      </c>
      <c r="AQ17" s="245">
        <v>21841.286543596991</v>
      </c>
      <c r="AR17" s="245">
        <v>17620.48090600982</v>
      </c>
      <c r="AS17" s="245">
        <v>20459.727767817731</v>
      </c>
      <c r="AT17" s="245">
        <v>22988.357587330949</v>
      </c>
      <c r="AU17" s="245">
        <f t="shared" si="9"/>
        <v>50296.36526629774</v>
      </c>
      <c r="AV17" s="245">
        <f t="shared" si="10"/>
        <v>82909.852804755486</v>
      </c>
      <c r="AW17" s="245"/>
      <c r="AX17" s="245">
        <f t="shared" si="11"/>
        <v>5210.8623457283747</v>
      </c>
      <c r="AY17" s="245">
        <f t="shared" si="12"/>
        <v>5957.5456153080959</v>
      </c>
      <c r="AZ17" s="245">
        <f t="shared" si="13"/>
        <v>6457.2450979001942</v>
      </c>
      <c r="BA17" s="245">
        <f t="shared" si="14"/>
        <v>7329.1408191366772</v>
      </c>
      <c r="BB17" s="245">
        <f t="shared" si="15"/>
        <v>7897.3848165618247</v>
      </c>
      <c r="BC17" s="245">
        <f t="shared" si="16"/>
        <v>8558.83804439091</v>
      </c>
      <c r="BD17" s="245">
        <f t="shared" si="17"/>
        <v>13402.306407209231</v>
      </c>
      <c r="BE17" s="245">
        <f t="shared" si="18"/>
        <v>25274.566236827766</v>
      </c>
      <c r="BF17" s="245">
        <f t="shared" si="19"/>
        <v>50296.36526629774</v>
      </c>
    </row>
    <row r="18" spans="1:473" ht="20.100000000000001" customHeight="1">
      <c r="A18" s="351">
        <v>10</v>
      </c>
      <c r="B18" s="236" t="str">
        <f>IF('1'!$A$1=1,D18,F18)</f>
        <v>Словаччина</v>
      </c>
      <c r="C18" s="442"/>
      <c r="D18" s="443" t="s">
        <v>165</v>
      </c>
      <c r="E18" s="443"/>
      <c r="F18" s="448" t="s">
        <v>58</v>
      </c>
      <c r="G18" s="244">
        <v>1510.5558909264141</v>
      </c>
      <c r="H18" s="245">
        <v>1622.8464036033602</v>
      </c>
      <c r="I18" s="245">
        <v>2039.209893639023</v>
      </c>
      <c r="J18" s="245">
        <v>2079.013646910138</v>
      </c>
      <c r="K18" s="245">
        <v>2278.6804913022352</v>
      </c>
      <c r="L18" s="245">
        <v>2643.8732304608002</v>
      </c>
      <c r="M18" s="245">
        <v>2575.404007241978</v>
      </c>
      <c r="N18" s="245">
        <v>3187.9002534170158</v>
      </c>
      <c r="O18" s="245">
        <v>2800.825287720068</v>
      </c>
      <c r="P18" s="245">
        <v>2764.7520718747191</v>
      </c>
      <c r="Q18" s="245">
        <v>3396.5391998226105</v>
      </c>
      <c r="R18" s="245">
        <v>4052.3810514777902</v>
      </c>
      <c r="S18" s="245">
        <v>3194.960923690488</v>
      </c>
      <c r="T18" s="245">
        <v>2958.0601907532559</v>
      </c>
      <c r="U18" s="245">
        <v>3578.6658303735803</v>
      </c>
      <c r="V18" s="407">
        <v>4087.3162752810395</v>
      </c>
      <c r="W18" s="244">
        <v>3393.4878598639798</v>
      </c>
      <c r="X18" s="245">
        <v>3514.3950301168597</v>
      </c>
      <c r="Y18" s="245">
        <v>4622.3094230827001</v>
      </c>
      <c r="Z18" s="245">
        <v>4762.4962501377504</v>
      </c>
      <c r="AA18" s="245">
        <v>7184.2358910748499</v>
      </c>
      <c r="AB18" s="245">
        <v>5745.6513678265692</v>
      </c>
      <c r="AC18" s="245">
        <v>7450.9199261060903</v>
      </c>
      <c r="AD18" s="245">
        <v>10180.683629737261</v>
      </c>
      <c r="AE18" s="245">
        <v>5946.9446910176102</v>
      </c>
      <c r="AF18" s="245">
        <v>5083.9808797955102</v>
      </c>
      <c r="AG18" s="245">
        <v>5698.6342810369197</v>
      </c>
      <c r="AH18" s="245">
        <v>7591.5696582993205</v>
      </c>
      <c r="AI18" s="245">
        <v>4892.1365406511941</v>
      </c>
      <c r="AJ18" s="245">
        <v>6000.3746266528415</v>
      </c>
      <c r="AK18" s="245">
        <v>9873.9369743370298</v>
      </c>
      <c r="AL18" s="245">
        <v>11280.849733290561</v>
      </c>
      <c r="AM18" s="245">
        <v>14608.953722480059</v>
      </c>
      <c r="AN18" s="245">
        <v>12105.952945560641</v>
      </c>
      <c r="AO18" s="245">
        <v>15203.663183348039</v>
      </c>
      <c r="AP18" s="245">
        <v>18488.08522832521</v>
      </c>
      <c r="AQ18" s="245">
        <v>17359.3589858778</v>
      </c>
      <c r="AR18" s="245">
        <v>19459.515529248652</v>
      </c>
      <c r="AS18" s="245">
        <v>19044.9391016843</v>
      </c>
      <c r="AT18" s="245">
        <v>22740.68484624655</v>
      </c>
      <c r="AU18" s="245">
        <f t="shared" si="9"/>
        <v>60406.655079713943</v>
      </c>
      <c r="AV18" s="245">
        <f t="shared" si="10"/>
        <v>78604.498463057302</v>
      </c>
      <c r="AW18" s="245"/>
      <c r="AX18" s="245">
        <f t="shared" si="11"/>
        <v>7251.6258350789358</v>
      </c>
      <c r="AY18" s="245">
        <f t="shared" si="12"/>
        <v>10685.857982422029</v>
      </c>
      <c r="AZ18" s="245">
        <f t="shared" si="13"/>
        <v>13014.497610895189</v>
      </c>
      <c r="BA18" s="245">
        <f t="shared" si="14"/>
        <v>13819.003220098362</v>
      </c>
      <c r="BB18" s="245">
        <f t="shared" si="15"/>
        <v>16292.688563201291</v>
      </c>
      <c r="BC18" s="245">
        <f t="shared" si="16"/>
        <v>30561.490814744771</v>
      </c>
      <c r="BD18" s="245">
        <f t="shared" si="17"/>
        <v>24321.12951014936</v>
      </c>
      <c r="BE18" s="245">
        <f t="shared" si="18"/>
        <v>32047.297874931624</v>
      </c>
      <c r="BF18" s="245">
        <f t="shared" si="19"/>
        <v>60406.655079713943</v>
      </c>
    </row>
    <row r="19" spans="1:473" ht="20.100000000000001" customHeight="1">
      <c r="A19" s="351">
        <v>11</v>
      </c>
      <c r="B19" s="236" t="str">
        <f>IF('1'!$A$1=1,D19,F19)</f>
        <v>Франція</v>
      </c>
      <c r="C19" s="442"/>
      <c r="D19" s="443" t="s">
        <v>167</v>
      </c>
      <c r="E19" s="443"/>
      <c r="F19" s="449" t="s">
        <v>60</v>
      </c>
      <c r="G19" s="244">
        <v>5615.2256411430499</v>
      </c>
      <c r="H19" s="245">
        <v>4132.8167404261403</v>
      </c>
      <c r="I19" s="245">
        <v>3926.8384519859401</v>
      </c>
      <c r="J19" s="245">
        <v>5103.9226190949903</v>
      </c>
      <c r="K19" s="245">
        <v>10844.592533813189</v>
      </c>
      <c r="L19" s="245">
        <v>5697.6130379020697</v>
      </c>
      <c r="M19" s="245">
        <v>9204.2666987352204</v>
      </c>
      <c r="N19" s="245">
        <v>12524.551123467321</v>
      </c>
      <c r="O19" s="245">
        <v>14031.988818128611</v>
      </c>
      <c r="P19" s="245">
        <v>7692.2251916689502</v>
      </c>
      <c r="Q19" s="245">
        <v>8148.9744791940993</v>
      </c>
      <c r="R19" s="245">
        <v>10708.83595639208</v>
      </c>
      <c r="S19" s="245">
        <v>11348.341919696981</v>
      </c>
      <c r="T19" s="245">
        <v>7856.9927594121</v>
      </c>
      <c r="U19" s="245">
        <v>8847.5199031197099</v>
      </c>
      <c r="V19" s="407">
        <v>11046.310629933419</v>
      </c>
      <c r="W19" s="244">
        <v>12687.76817495069</v>
      </c>
      <c r="X19" s="245">
        <v>9657.1380780758009</v>
      </c>
      <c r="Y19" s="245">
        <v>9287.2973495676397</v>
      </c>
      <c r="Z19" s="245">
        <v>10021.089832412521</v>
      </c>
      <c r="AA19" s="245">
        <v>11202.1475223495</v>
      </c>
      <c r="AB19" s="245">
        <v>7057.1624509297199</v>
      </c>
      <c r="AC19" s="245">
        <v>8545.8507407870402</v>
      </c>
      <c r="AD19" s="245">
        <v>11811.535755308731</v>
      </c>
      <c r="AE19" s="245">
        <v>12590.16732721034</v>
      </c>
      <c r="AF19" s="245">
        <v>11349.992666389709</v>
      </c>
      <c r="AG19" s="245">
        <v>10529.558868173141</v>
      </c>
      <c r="AH19" s="245">
        <v>12719.078298009021</v>
      </c>
      <c r="AI19" s="245">
        <v>10170.713474017701</v>
      </c>
      <c r="AJ19" s="245">
        <v>8886.3361365602395</v>
      </c>
      <c r="AK19" s="245">
        <v>8314.7827321172899</v>
      </c>
      <c r="AL19" s="245">
        <v>11252.482773273041</v>
      </c>
      <c r="AM19" s="245">
        <v>16303.262575617751</v>
      </c>
      <c r="AN19" s="245">
        <v>15898.131654831821</v>
      </c>
      <c r="AO19" s="245">
        <v>14154.865941179898</v>
      </c>
      <c r="AP19" s="245">
        <v>17284.262899702509</v>
      </c>
      <c r="AQ19" s="245">
        <v>16642.17809910795</v>
      </c>
      <c r="AR19" s="245">
        <v>14387.74639131969</v>
      </c>
      <c r="AS19" s="245">
        <v>14588.54688438536</v>
      </c>
      <c r="AT19" s="245">
        <v>18811.236212282791</v>
      </c>
      <c r="AU19" s="245">
        <f>AM19+AN19+AO19+AP19</f>
        <v>63640.523071331983</v>
      </c>
      <c r="AV19" s="245">
        <f>AQ19+AR19+AS19+AT19</f>
        <v>64429.707587095792</v>
      </c>
      <c r="AW19" s="245"/>
      <c r="AX19" s="245">
        <f>G19+H19+I19+J19</f>
        <v>18778.803452650121</v>
      </c>
      <c r="AY19" s="245">
        <f>K19+L19+M19+N19</f>
        <v>38271.0233939178</v>
      </c>
      <c r="AZ19" s="245">
        <f>O19+P19+Q19+R19</f>
        <v>40582.024445383744</v>
      </c>
      <c r="BA19" s="245">
        <f>S19+T19+U19+V19</f>
        <v>39099.16521216221</v>
      </c>
      <c r="BB19" s="245">
        <f>W19+X19+Y19+Z19</f>
        <v>41653.293435006657</v>
      </c>
      <c r="BC19" s="245">
        <f>AA19+AB19+AC19+AD19</f>
        <v>38616.696469374991</v>
      </c>
      <c r="BD19" s="245">
        <f>AE19+AF19+AG19+AH19</f>
        <v>47188.797159782211</v>
      </c>
      <c r="BE19" s="245">
        <f>AI19+AJ19+AK19+AL19</f>
        <v>38624.315115968267</v>
      </c>
      <c r="BF19" s="245">
        <f>AM19+AN19+AO19+AP19</f>
        <v>63640.523071331983</v>
      </c>
      <c r="JL19" s="230"/>
      <c r="JM19" s="230"/>
      <c r="JN19" s="230"/>
      <c r="JO19" s="230"/>
      <c r="JP19" s="230"/>
      <c r="JQ19" s="230"/>
      <c r="JR19" s="230"/>
      <c r="JS19" s="230"/>
      <c r="JT19" s="230"/>
      <c r="RA19" s="184" t="s">
        <v>141</v>
      </c>
      <c r="RB19" s="184"/>
      <c r="RC19" s="184"/>
      <c r="RD19" s="184" t="s">
        <v>142</v>
      </c>
      <c r="RE19" s="184"/>
    </row>
    <row r="20" spans="1:473" ht="20.100000000000001" customHeight="1">
      <c r="A20" s="351">
        <v>12</v>
      </c>
      <c r="B20" s="236" t="str">
        <f>IF('1'!$A$1=1,D20,F20)</f>
        <v>Румунія</v>
      </c>
      <c r="C20" s="442"/>
      <c r="D20" s="443" t="s">
        <v>45</v>
      </c>
      <c r="E20" s="443"/>
      <c r="F20" s="447" t="s">
        <v>46</v>
      </c>
      <c r="G20" s="244">
        <v>2218.8963840140718</v>
      </c>
      <c r="H20" s="245">
        <v>1223.882963631017</v>
      </c>
      <c r="I20" s="245">
        <v>1309.1578383800511</v>
      </c>
      <c r="J20" s="245">
        <v>1625.5426212765001</v>
      </c>
      <c r="K20" s="245">
        <v>2306.9209799055998</v>
      </c>
      <c r="L20" s="245">
        <v>1645.0326904423191</v>
      </c>
      <c r="M20" s="245">
        <v>1761.8489640988448</v>
      </c>
      <c r="N20" s="245">
        <v>2379.120240730766</v>
      </c>
      <c r="O20" s="245">
        <v>2498.8170095973637</v>
      </c>
      <c r="P20" s="245">
        <v>2096.2995739303869</v>
      </c>
      <c r="Q20" s="245">
        <v>2255.3391362175862</v>
      </c>
      <c r="R20" s="245">
        <v>2757.9509427095741</v>
      </c>
      <c r="S20" s="245">
        <v>2635.7581362680089</v>
      </c>
      <c r="T20" s="245">
        <v>2286.9189955695128</v>
      </c>
      <c r="U20" s="245">
        <v>2571.7618231296369</v>
      </c>
      <c r="V20" s="407">
        <v>3183.4868163037499</v>
      </c>
      <c r="W20" s="244">
        <v>3070.1619113801671</v>
      </c>
      <c r="X20" s="245">
        <v>2886.9956237010929</v>
      </c>
      <c r="Y20" s="245">
        <v>3585.7078398735898</v>
      </c>
      <c r="Z20" s="245">
        <v>3675.0984125685636</v>
      </c>
      <c r="AA20" s="245">
        <v>3317.3294736538755</v>
      </c>
      <c r="AB20" s="245">
        <v>2011.3456588076961</v>
      </c>
      <c r="AC20" s="245">
        <v>3884.0777739330097</v>
      </c>
      <c r="AD20" s="245">
        <v>5604.3774699587802</v>
      </c>
      <c r="AE20" s="245">
        <v>3866.5373050558292</v>
      </c>
      <c r="AF20" s="245">
        <v>4763.3932267910404</v>
      </c>
      <c r="AG20" s="245">
        <v>4436.6212110093602</v>
      </c>
      <c r="AH20" s="245">
        <v>4727.6330947504593</v>
      </c>
      <c r="AI20" s="245">
        <v>2613.5514756378016</v>
      </c>
      <c r="AJ20" s="245">
        <v>8325.1065880961596</v>
      </c>
      <c r="AK20" s="245">
        <v>18619.05497721456</v>
      </c>
      <c r="AL20" s="245">
        <v>18462.86528013763</v>
      </c>
      <c r="AM20" s="245">
        <v>13007.47948902079</v>
      </c>
      <c r="AN20" s="245">
        <v>13292.141271742321</v>
      </c>
      <c r="AO20" s="245">
        <v>13012.222352698689</v>
      </c>
      <c r="AP20" s="245">
        <v>15668.103237796229</v>
      </c>
      <c r="AQ20" s="245">
        <v>14104.26786799563</v>
      </c>
      <c r="AR20" s="245">
        <v>16562.148627812021</v>
      </c>
      <c r="AS20" s="245">
        <v>17509.902750312322</v>
      </c>
      <c r="AT20" s="245">
        <v>14681.79861607672</v>
      </c>
      <c r="AU20" s="245">
        <f t="shared" si="9"/>
        <v>54979.946351258026</v>
      </c>
      <c r="AV20" s="245">
        <f t="shared" si="10"/>
        <v>62858.11786219669</v>
      </c>
      <c r="AW20" s="245"/>
      <c r="AX20" s="245">
        <f>G20+H20+I20+J20</f>
        <v>6377.4798073016391</v>
      </c>
      <c r="AY20" s="245">
        <f>K20+L20+M20+N20</f>
        <v>8092.9228751775299</v>
      </c>
      <c r="AZ20" s="245">
        <f>O20+P20+Q20+R20</f>
        <v>9608.4066624549105</v>
      </c>
      <c r="BA20" s="245">
        <f>S20+T20+U20+V20</f>
        <v>10677.925771270908</v>
      </c>
      <c r="BB20" s="245">
        <f>W20+X20+Y20+Z20</f>
        <v>13217.963787523415</v>
      </c>
      <c r="BC20" s="245">
        <f>AA20+AB20+AC20+AD20</f>
        <v>14817.130376353361</v>
      </c>
      <c r="BD20" s="245">
        <f>AE20+AF20+AG20+AH20</f>
        <v>17794.184837606688</v>
      </c>
      <c r="BE20" s="245">
        <f>AI20+AJ20+AK20+AL20</f>
        <v>48020.578321086155</v>
      </c>
      <c r="BF20" s="245">
        <f>AM20+AN20+AO20+AP20</f>
        <v>54979.946351258026</v>
      </c>
    </row>
    <row r="21" spans="1:473" ht="20.100000000000001" customHeight="1">
      <c r="A21" s="351">
        <v>13</v>
      </c>
      <c r="B21" s="236" t="str">
        <f>IF('1'!$A$1=1,D21,F21)</f>
        <v>Угорщина</v>
      </c>
      <c r="C21" s="442"/>
      <c r="D21" s="443" t="s">
        <v>56</v>
      </c>
      <c r="E21" s="443"/>
      <c r="F21" s="449" t="s">
        <v>57</v>
      </c>
      <c r="G21" s="244">
        <v>10157.454469733719</v>
      </c>
      <c r="H21" s="245">
        <v>6855.7669949863193</v>
      </c>
      <c r="I21" s="245">
        <v>6064.1007820897203</v>
      </c>
      <c r="J21" s="245">
        <v>5711.3736574433706</v>
      </c>
      <c r="K21" s="245">
        <v>3756.3892397868899</v>
      </c>
      <c r="L21" s="245">
        <v>3023.1771028307999</v>
      </c>
      <c r="M21" s="245">
        <v>3081.0973432155702</v>
      </c>
      <c r="N21" s="245">
        <v>2978.4500986633411</v>
      </c>
      <c r="O21" s="245">
        <v>4237.7449945698581</v>
      </c>
      <c r="P21" s="245">
        <v>4657.5965087254899</v>
      </c>
      <c r="Q21" s="245">
        <v>5738.3717356935203</v>
      </c>
      <c r="R21" s="245">
        <v>6073.4288273782695</v>
      </c>
      <c r="S21" s="245">
        <v>5193.0999547667898</v>
      </c>
      <c r="T21" s="245">
        <v>4862.4988209323501</v>
      </c>
      <c r="U21" s="245">
        <v>6930.9621387694897</v>
      </c>
      <c r="V21" s="407">
        <v>6485.6200662373803</v>
      </c>
      <c r="W21" s="244">
        <v>5908.1498381439396</v>
      </c>
      <c r="X21" s="245">
        <v>5540.2096020593599</v>
      </c>
      <c r="Y21" s="245">
        <v>5532.1342450972907</v>
      </c>
      <c r="Z21" s="245">
        <v>6046.9075406595493</v>
      </c>
      <c r="AA21" s="245">
        <v>6797.1334570265299</v>
      </c>
      <c r="AB21" s="245">
        <v>5137.5101312257902</v>
      </c>
      <c r="AC21" s="245">
        <v>7452.3084434225402</v>
      </c>
      <c r="AD21" s="245">
        <v>9471.326156191979</v>
      </c>
      <c r="AE21" s="245">
        <v>11118.61133438204</v>
      </c>
      <c r="AF21" s="245">
        <v>7446.2593458462507</v>
      </c>
      <c r="AG21" s="245">
        <v>7870.7077942669603</v>
      </c>
      <c r="AH21" s="245">
        <v>7086.3749477077599</v>
      </c>
      <c r="AI21" s="245">
        <v>5956.1390156332054</v>
      </c>
      <c r="AJ21" s="245">
        <v>4922.0593342765796</v>
      </c>
      <c r="AK21" s="245">
        <v>6305.94070021876</v>
      </c>
      <c r="AL21" s="245">
        <v>6596.8752782389201</v>
      </c>
      <c r="AM21" s="245">
        <v>11365.587511646059</v>
      </c>
      <c r="AN21" s="245">
        <v>9113.3794045521499</v>
      </c>
      <c r="AO21" s="245">
        <v>10403.88545725987</v>
      </c>
      <c r="AP21" s="245">
        <v>8952.5678593394587</v>
      </c>
      <c r="AQ21" s="245">
        <v>10049.534858638321</v>
      </c>
      <c r="AR21" s="245">
        <v>12757.847229062811</v>
      </c>
      <c r="AS21" s="245">
        <v>16345.212548592412</v>
      </c>
      <c r="AT21" s="245">
        <v>13258.784193162079</v>
      </c>
      <c r="AU21" s="245">
        <f t="shared" si="9"/>
        <v>39835.420232797536</v>
      </c>
      <c r="AV21" s="245">
        <f t="shared" si="10"/>
        <v>52411.378829455622</v>
      </c>
      <c r="AW21" s="245"/>
      <c r="AX21" s="245">
        <f>G21+H21+I21+J21</f>
        <v>28788.695904253131</v>
      </c>
      <c r="AY21" s="245">
        <f>K21+L21+M21+N21</f>
        <v>12839.113784496602</v>
      </c>
      <c r="AZ21" s="245">
        <f>O21+P21+Q21+R21</f>
        <v>20707.142066367138</v>
      </c>
      <c r="BA21" s="245">
        <f>S21+T21+U21+V21</f>
        <v>23472.180980706013</v>
      </c>
      <c r="BB21" s="245">
        <f>W21+X21+Y21+Z21</f>
        <v>23027.401225960137</v>
      </c>
      <c r="BC21" s="245">
        <f>AA21+AB21+AC21+AD21</f>
        <v>28858.278187866839</v>
      </c>
      <c r="BD21" s="245">
        <f>AE21+AF21+AG21+AH21</f>
        <v>33521.953422203012</v>
      </c>
      <c r="BE21" s="245">
        <f>AI21+AJ21+AK21+AL21</f>
        <v>23781.014328367462</v>
      </c>
      <c r="BF21" s="245">
        <f>AM21+AN21+AO21+AP21</f>
        <v>39835.420232797536</v>
      </c>
    </row>
    <row r="22" spans="1:473" ht="20.100000000000001" customHeight="1">
      <c r="A22" s="351">
        <v>14</v>
      </c>
      <c r="B22" s="236" t="str">
        <f>IF('1'!$A$1=1,D22,F22)</f>
        <v>Індія</v>
      </c>
      <c r="C22" s="442"/>
      <c r="D22" s="443" t="s">
        <v>200</v>
      </c>
      <c r="E22" s="443"/>
      <c r="F22" s="444" t="s">
        <v>51</v>
      </c>
      <c r="G22" s="244">
        <v>2597.235749544649</v>
      </c>
      <c r="H22" s="245">
        <v>2208.6593594112969</v>
      </c>
      <c r="I22" s="245">
        <v>2206.1857207871781</v>
      </c>
      <c r="J22" s="245">
        <v>2353.0793226442338</v>
      </c>
      <c r="K22" s="245">
        <v>2672.2136603659228</v>
      </c>
      <c r="L22" s="245">
        <v>2895.8956920638602</v>
      </c>
      <c r="M22" s="245">
        <v>3028.3271859221159</v>
      </c>
      <c r="N22" s="245">
        <v>3495.0485158028496</v>
      </c>
      <c r="O22" s="245">
        <v>3471.8697376081473</v>
      </c>
      <c r="P22" s="245">
        <v>3382.16458541358</v>
      </c>
      <c r="Q22" s="245">
        <v>2997.2399873595082</v>
      </c>
      <c r="R22" s="245">
        <v>4454.1827900312092</v>
      </c>
      <c r="S22" s="245">
        <v>3627.8487591470898</v>
      </c>
      <c r="T22" s="245">
        <v>3688.0132320519801</v>
      </c>
      <c r="U22" s="245">
        <v>4104.336913872</v>
      </c>
      <c r="V22" s="407">
        <v>4977.7828463147798</v>
      </c>
      <c r="W22" s="244">
        <v>3919.21172576649</v>
      </c>
      <c r="X22" s="245">
        <v>4575.0663831067905</v>
      </c>
      <c r="Y22" s="245">
        <v>5204.0077366886799</v>
      </c>
      <c r="Z22" s="245">
        <v>5121.9335505686904</v>
      </c>
      <c r="AA22" s="245">
        <v>5129.25101261091</v>
      </c>
      <c r="AB22" s="245">
        <v>3698.2539845562596</v>
      </c>
      <c r="AC22" s="245">
        <v>4355.2992889814104</v>
      </c>
      <c r="AD22" s="245">
        <v>6007.2072599584999</v>
      </c>
      <c r="AE22" s="245">
        <v>5716.793341109571</v>
      </c>
      <c r="AF22" s="245">
        <v>5778.7809904325395</v>
      </c>
      <c r="AG22" s="245">
        <v>5953.4832468778895</v>
      </c>
      <c r="AH22" s="245">
        <v>8396.8327053564608</v>
      </c>
      <c r="AI22" s="245">
        <v>5466.817473440763</v>
      </c>
      <c r="AJ22" s="245">
        <v>10105.69749759673</v>
      </c>
      <c r="AK22" s="245">
        <v>20506.39302453955</v>
      </c>
      <c r="AL22" s="245">
        <v>20026.987794833782</v>
      </c>
      <c r="AM22" s="245">
        <v>18323.376609526131</v>
      </c>
      <c r="AN22" s="245">
        <v>16790.625560278382</v>
      </c>
      <c r="AO22" s="245">
        <v>13603.03175774925</v>
      </c>
      <c r="AP22" s="245">
        <v>19745.223764197319</v>
      </c>
      <c r="AQ22" s="245">
        <v>11468.910857225921</v>
      </c>
      <c r="AR22" s="245">
        <v>14418.108482743679</v>
      </c>
      <c r="AS22" s="245">
        <v>11572.8604393158</v>
      </c>
      <c r="AT22" s="245">
        <v>14437.661963067119</v>
      </c>
      <c r="AU22" s="245">
        <f t="shared" si="9"/>
        <v>68462.257691751089</v>
      </c>
      <c r="AV22" s="245">
        <f t="shared" si="10"/>
        <v>51897.541742352521</v>
      </c>
      <c r="AW22" s="245"/>
      <c r="AX22" s="245">
        <f t="shared" ref="AX22" si="20">G22+H22+I22+J22</f>
        <v>9365.1601523873578</v>
      </c>
      <c r="AY22" s="245">
        <f t="shared" ref="AY22" si="21">K22+L22+M22+N22</f>
        <v>12091.485054154749</v>
      </c>
      <c r="AZ22" s="245">
        <f t="shared" ref="AZ22" si="22">O22+P22+Q22+R22</f>
        <v>14305.457100412445</v>
      </c>
      <c r="BA22" s="245">
        <f t="shared" ref="BA22" si="23">S22+T22+U22+V22</f>
        <v>16397.981751385851</v>
      </c>
      <c r="BB22" s="245">
        <f t="shared" ref="BB22" si="24">W22+X22+Y22+Z22</f>
        <v>18820.219396130651</v>
      </c>
      <c r="BC22" s="245">
        <f t="shared" ref="BC22" si="25">AA22+AB22+AC22+AD22</f>
        <v>19190.011546107078</v>
      </c>
      <c r="BD22" s="245">
        <f t="shared" ref="BD22" si="26">AE22+AF22+AG22+AH22</f>
        <v>25845.890283776458</v>
      </c>
      <c r="BE22" s="245">
        <f t="shared" ref="BE22" si="27">AI22+AJ22+AK22+AL22</f>
        <v>56105.895790410825</v>
      </c>
      <c r="BF22" s="245">
        <f t="shared" ref="BF22" si="28">AM22+AN22+AO22+AP22</f>
        <v>68462.257691751089</v>
      </c>
    </row>
    <row r="23" spans="1:473" ht="30" customHeight="1">
      <c r="A23" s="351">
        <v>15</v>
      </c>
      <c r="B23" s="253" t="str">
        <f>IF('1'!$A$1=1,D23,F23)</f>
        <v>Сполучене Королівство Великої Британії та Північної Ірландії</v>
      </c>
      <c r="C23" s="442"/>
      <c r="D23" s="450" t="s">
        <v>61</v>
      </c>
      <c r="E23" s="443"/>
      <c r="F23" s="451" t="s">
        <v>62</v>
      </c>
      <c r="G23" s="244">
        <v>4217.1420903746402</v>
      </c>
      <c r="H23" s="245">
        <v>2806.5045147382698</v>
      </c>
      <c r="I23" s="245">
        <v>2181.081417058871</v>
      </c>
      <c r="J23" s="245">
        <v>2726.1448458451782</v>
      </c>
      <c r="K23" s="245">
        <v>5021.4754868551499</v>
      </c>
      <c r="L23" s="245">
        <v>2899.4529565486682</v>
      </c>
      <c r="M23" s="245">
        <v>3465.8933821407836</v>
      </c>
      <c r="N23" s="245">
        <v>6145.97327904757</v>
      </c>
      <c r="O23" s="245">
        <v>5301.1119193252107</v>
      </c>
      <c r="P23" s="245">
        <v>4836.2368030630605</v>
      </c>
      <c r="Q23" s="245">
        <v>4627.26456593901</v>
      </c>
      <c r="R23" s="245">
        <v>5772.5946950568195</v>
      </c>
      <c r="S23" s="245">
        <v>5083.7126256025394</v>
      </c>
      <c r="T23" s="245">
        <v>5827.3764217092594</v>
      </c>
      <c r="U23" s="245">
        <v>5922.4112702350003</v>
      </c>
      <c r="V23" s="407">
        <v>6807.8258915370807</v>
      </c>
      <c r="W23" s="244">
        <v>5259.28486070081</v>
      </c>
      <c r="X23" s="245">
        <v>4671.56847361363</v>
      </c>
      <c r="Y23" s="245">
        <v>4474.0425091130801</v>
      </c>
      <c r="Z23" s="245">
        <v>5045.35565881808</v>
      </c>
      <c r="AA23" s="245">
        <v>4475.4845065802801</v>
      </c>
      <c r="AB23" s="245">
        <v>3428.5923861891097</v>
      </c>
      <c r="AC23" s="245">
        <v>4801.6826662705698</v>
      </c>
      <c r="AD23" s="245">
        <v>6734.3120570878</v>
      </c>
      <c r="AE23" s="245">
        <v>6399.9873690476197</v>
      </c>
      <c r="AF23" s="245">
        <v>6941.4422033443607</v>
      </c>
      <c r="AG23" s="245">
        <v>6918.6395826642502</v>
      </c>
      <c r="AH23" s="245">
        <v>9791.9910476462501</v>
      </c>
      <c r="AI23" s="245">
        <v>6197.4703702859906</v>
      </c>
      <c r="AJ23" s="245">
        <v>3793.5910971676481</v>
      </c>
      <c r="AK23" s="245">
        <v>5800.5564526296503</v>
      </c>
      <c r="AL23" s="245">
        <v>8711.2518979900706</v>
      </c>
      <c r="AM23" s="245">
        <v>9385.9518516605494</v>
      </c>
      <c r="AN23" s="245">
        <v>10193.083419609669</v>
      </c>
      <c r="AO23" s="245">
        <v>9615.1247826585004</v>
      </c>
      <c r="AP23" s="245">
        <v>10416.137738345471</v>
      </c>
      <c r="AQ23" s="245">
        <v>10574.05636491624</v>
      </c>
      <c r="AR23" s="245">
        <v>12716.506936513109</v>
      </c>
      <c r="AS23" s="245">
        <v>11662.352423938359</v>
      </c>
      <c r="AT23" s="245">
        <v>15794.540823469451</v>
      </c>
      <c r="AU23" s="245">
        <f>AM23+AN23+AO23+AP23</f>
        <v>39610.297792274185</v>
      </c>
      <c r="AV23" s="245">
        <f>AQ23+AR23+AS23+AT23</f>
        <v>50747.456548837159</v>
      </c>
      <c r="AW23" s="245"/>
      <c r="AX23" s="245">
        <f>G23+H23+I23+J23</f>
        <v>11930.872868016959</v>
      </c>
      <c r="AY23" s="245">
        <f>K23+L23+M23+N23</f>
        <v>17532.795104592173</v>
      </c>
      <c r="AZ23" s="245">
        <f>O23+P23+Q23+R23</f>
        <v>20537.207983384098</v>
      </c>
      <c r="BA23" s="245">
        <f>S23+T23+U23+V23</f>
        <v>23641.326209083876</v>
      </c>
      <c r="BB23" s="245">
        <f>W23+X23+Y23+Z23</f>
        <v>19450.251502245599</v>
      </c>
      <c r="BC23" s="245">
        <f>AA23+AB23+AC23+AD23</f>
        <v>19440.07161612776</v>
      </c>
      <c r="BD23" s="245">
        <f>AE23+AF23+AG23+AH23</f>
        <v>30052.06020270248</v>
      </c>
      <c r="BE23" s="245">
        <f>AI23+AJ23+AK23+AL23</f>
        <v>24502.869818073359</v>
      </c>
      <c r="BF23" s="245">
        <f>AM23+AN23+AO23+AP23</f>
        <v>39610.297792274185</v>
      </c>
      <c r="PT23" s="254"/>
    </row>
    <row r="24" spans="1:473" ht="20.100000000000001" customHeight="1">
      <c r="A24" s="351">
        <v>16</v>
      </c>
      <c r="B24" s="236" t="str">
        <f>IF('1'!$A$1=1,D24,F24)</f>
        <v>Литва</v>
      </c>
      <c r="C24" s="442"/>
      <c r="D24" s="443" t="s">
        <v>168</v>
      </c>
      <c r="E24" s="443"/>
      <c r="F24" s="449" t="s">
        <v>52</v>
      </c>
      <c r="G24" s="244">
        <v>1892.9314933497019</v>
      </c>
      <c r="H24" s="245">
        <v>2392.7986500564202</v>
      </c>
      <c r="I24" s="245">
        <v>2950.738610271329</v>
      </c>
      <c r="J24" s="245">
        <v>4769.0831213090296</v>
      </c>
      <c r="K24" s="245">
        <v>2018.7697402337412</v>
      </c>
      <c r="L24" s="245">
        <v>2213.3507622436659</v>
      </c>
      <c r="M24" s="245">
        <v>3655.5633952452899</v>
      </c>
      <c r="N24" s="245">
        <v>4617.8995088375896</v>
      </c>
      <c r="O24" s="245">
        <v>2639.819520329751</v>
      </c>
      <c r="P24" s="245">
        <v>3912.5136870480201</v>
      </c>
      <c r="Q24" s="245">
        <v>4641.0011262725802</v>
      </c>
      <c r="R24" s="245">
        <v>6737.1199144108905</v>
      </c>
      <c r="S24" s="245">
        <v>4563.0125412574598</v>
      </c>
      <c r="T24" s="245">
        <v>4759.3157301261899</v>
      </c>
      <c r="U24" s="245">
        <v>6604.8162234297697</v>
      </c>
      <c r="V24" s="407">
        <v>7907.6222202060799</v>
      </c>
      <c r="W24" s="244">
        <v>8619.2725181548594</v>
      </c>
      <c r="X24" s="245">
        <v>6492.0330219916796</v>
      </c>
      <c r="Y24" s="245">
        <v>7107.1664934576993</v>
      </c>
      <c r="Z24" s="245">
        <v>7205.6524267473296</v>
      </c>
      <c r="AA24" s="245">
        <v>6529.4617386537802</v>
      </c>
      <c r="AB24" s="245">
        <v>4206.6423533735306</v>
      </c>
      <c r="AC24" s="245">
        <v>5490.0640675115901</v>
      </c>
      <c r="AD24" s="245">
        <v>5465.6722225899903</v>
      </c>
      <c r="AE24" s="245">
        <v>5925.6594623978299</v>
      </c>
      <c r="AF24" s="245">
        <v>8296.7454309155601</v>
      </c>
      <c r="AG24" s="245">
        <v>10685.540857389649</v>
      </c>
      <c r="AH24" s="245">
        <v>9890.0259961389893</v>
      </c>
      <c r="AI24" s="245">
        <v>5200.6815900727524</v>
      </c>
      <c r="AJ24" s="245">
        <v>4489.3381855420857</v>
      </c>
      <c r="AK24" s="245">
        <v>14168.143114764969</v>
      </c>
      <c r="AL24" s="245">
        <v>20979.679750628682</v>
      </c>
      <c r="AM24" s="245">
        <v>14567.891296819118</v>
      </c>
      <c r="AN24" s="245">
        <v>10469.22475180863</v>
      </c>
      <c r="AO24" s="245">
        <v>11626.34017102333</v>
      </c>
      <c r="AP24" s="245">
        <v>10658.734936631779</v>
      </c>
      <c r="AQ24" s="245">
        <v>8997.1011704042503</v>
      </c>
      <c r="AR24" s="245">
        <v>13335.02825736735</v>
      </c>
      <c r="AS24" s="245">
        <v>14496.954997319521</v>
      </c>
      <c r="AT24" s="245">
        <v>11031.15633816761</v>
      </c>
      <c r="AU24" s="245">
        <f t="shared" si="9"/>
        <v>47322.191156282861</v>
      </c>
      <c r="AV24" s="245">
        <f t="shared" si="10"/>
        <v>47860.240763258727</v>
      </c>
      <c r="AW24" s="245"/>
      <c r="AX24" s="245">
        <f>G24+H24+I24+J24</f>
        <v>12005.55187498648</v>
      </c>
      <c r="AY24" s="245">
        <f>K24+L24+M24+N24</f>
        <v>12505.583406560287</v>
      </c>
      <c r="AZ24" s="245">
        <f>O24+P24+Q24+R24</f>
        <v>17930.454248061244</v>
      </c>
      <c r="BA24" s="245">
        <f>S24+T24+U24+V24</f>
        <v>23834.766715019497</v>
      </c>
      <c r="BB24" s="245">
        <f>W24+X24+Y24+Z24</f>
        <v>29424.124460351566</v>
      </c>
      <c r="BC24" s="245">
        <f>AA24+AB24+AC24+AD24</f>
        <v>21691.840382128892</v>
      </c>
      <c r="BD24" s="245">
        <f>AE24+AF24+AG24+AH24</f>
        <v>34797.971746842028</v>
      </c>
      <c r="BE24" s="245">
        <f>AI24+AJ24+AK24+AL24</f>
        <v>44837.842641008487</v>
      </c>
      <c r="BF24" s="245">
        <f>AM24+AN24+AO24+AP24</f>
        <v>47322.191156282861</v>
      </c>
    </row>
    <row r="25" spans="1:473" ht="20.100000000000001" customHeight="1">
      <c r="A25" s="351">
        <v>17</v>
      </c>
      <c r="B25" s="236" t="str">
        <f>IF('1'!$A$1=1,D25,F25)</f>
        <v>Японія</v>
      </c>
      <c r="C25" s="442"/>
      <c r="D25" s="443" t="s">
        <v>69</v>
      </c>
      <c r="E25" s="443"/>
      <c r="F25" s="444" t="s">
        <v>70</v>
      </c>
      <c r="G25" s="244">
        <v>1897.9184066995451</v>
      </c>
      <c r="H25" s="245">
        <v>1731.7177885709889</v>
      </c>
      <c r="I25" s="245">
        <v>2238.3043747843549</v>
      </c>
      <c r="J25" s="245">
        <v>2019.0096939066871</v>
      </c>
      <c r="K25" s="245">
        <v>2331.1539153293043</v>
      </c>
      <c r="L25" s="245">
        <v>3140.8218585703898</v>
      </c>
      <c r="M25" s="245">
        <v>3747.1634138074696</v>
      </c>
      <c r="N25" s="245">
        <v>4138.0483363519506</v>
      </c>
      <c r="O25" s="245">
        <v>3608.4714648797381</v>
      </c>
      <c r="P25" s="245">
        <v>4902.6779840748495</v>
      </c>
      <c r="Q25" s="245">
        <v>4978.4600187616998</v>
      </c>
      <c r="R25" s="245">
        <v>4871.8484822446098</v>
      </c>
      <c r="S25" s="245">
        <v>3468.0983618333789</v>
      </c>
      <c r="T25" s="245">
        <v>4707.9072635439297</v>
      </c>
      <c r="U25" s="245">
        <v>5077.26864886167</v>
      </c>
      <c r="V25" s="407">
        <v>5875.2805315811293</v>
      </c>
      <c r="W25" s="244">
        <v>4454.4543945338201</v>
      </c>
      <c r="X25" s="245">
        <v>6204.77119930359</v>
      </c>
      <c r="Y25" s="245">
        <v>6387.3379858817298</v>
      </c>
      <c r="Z25" s="245">
        <v>6922.90513916278</v>
      </c>
      <c r="AA25" s="245">
        <v>5365.8697443330902</v>
      </c>
      <c r="AB25" s="245">
        <v>5920.3361567316897</v>
      </c>
      <c r="AC25" s="245">
        <v>7768.8938053075399</v>
      </c>
      <c r="AD25" s="245">
        <v>9510.6771364117703</v>
      </c>
      <c r="AE25" s="245">
        <v>6593.9298701397502</v>
      </c>
      <c r="AF25" s="245">
        <v>8718.9334228243006</v>
      </c>
      <c r="AG25" s="245">
        <v>8620.0781277842998</v>
      </c>
      <c r="AH25" s="245">
        <v>8747.9580263404005</v>
      </c>
      <c r="AI25" s="245">
        <v>3387.83771339634</v>
      </c>
      <c r="AJ25" s="245">
        <v>4082.3503788051876</v>
      </c>
      <c r="AK25" s="245">
        <v>6148.5483217359206</v>
      </c>
      <c r="AL25" s="245">
        <v>6870.9176013213801</v>
      </c>
      <c r="AM25" s="245">
        <v>5714.8353207536893</v>
      </c>
      <c r="AN25" s="245">
        <v>8172.3250934114003</v>
      </c>
      <c r="AO25" s="245">
        <v>10458.15455418831</v>
      </c>
      <c r="AP25" s="245">
        <v>8285.7284240291992</v>
      </c>
      <c r="AQ25" s="245">
        <v>8050.6455410942099</v>
      </c>
      <c r="AR25" s="245">
        <v>10862.314742566419</v>
      </c>
      <c r="AS25" s="245">
        <v>9141.6996108856092</v>
      </c>
      <c r="AT25" s="245">
        <v>9431.4149888729589</v>
      </c>
      <c r="AU25" s="245">
        <f t="shared" si="9"/>
        <v>32631.043392382599</v>
      </c>
      <c r="AV25" s="245">
        <f t="shared" si="10"/>
        <v>37486.074883419198</v>
      </c>
      <c r="AW25" s="245"/>
      <c r="AX25" s="245">
        <f t="shared" ref="AX25:AX27" si="29">G25+H25+I25+J25</f>
        <v>7886.9502639615757</v>
      </c>
      <c r="AY25" s="245">
        <f t="shared" ref="AY25:AY27" si="30">K25+L25+M25+N25</f>
        <v>13357.187524059114</v>
      </c>
      <c r="AZ25" s="245">
        <f t="shared" ref="AZ25:AZ27" si="31">O25+P25+Q25+R25</f>
        <v>18361.457949960895</v>
      </c>
      <c r="BA25" s="245">
        <f t="shared" ref="BA25:BA27" si="32">S25+T25+U25+V25</f>
        <v>19128.554805820109</v>
      </c>
      <c r="BB25" s="245">
        <f t="shared" ref="BB25:BB27" si="33">W25+X25+Y25+Z25</f>
        <v>23969.468718881923</v>
      </c>
      <c r="BC25" s="245">
        <f t="shared" ref="BC25:BC27" si="34">AA25+AB25+AC25+AD25</f>
        <v>28565.776842784089</v>
      </c>
      <c r="BD25" s="245">
        <f t="shared" ref="BD25:BD27" si="35">AE25+AF25+AG25+AH25</f>
        <v>32680.899447088748</v>
      </c>
      <c r="BE25" s="245">
        <f t="shared" ref="BE25:BE27" si="36">AI25+AJ25+AK25+AL25</f>
        <v>20489.654015258828</v>
      </c>
      <c r="BF25" s="245">
        <f t="shared" ref="BF25:BF27" si="37">AM25+AN25+AO25+AP25</f>
        <v>32631.043392382599</v>
      </c>
    </row>
    <row r="26" spans="1:473" ht="20.100000000000001" customHeight="1">
      <c r="A26" s="351">
        <v>18</v>
      </c>
      <c r="B26" s="236" t="str">
        <f>IF('1'!$A$1=1,D26,F26)</f>
        <v>Нідерланди</v>
      </c>
      <c r="C26" s="442"/>
      <c r="D26" s="443" t="s">
        <v>179</v>
      </c>
      <c r="E26" s="443"/>
      <c r="F26" s="449" t="s">
        <v>55</v>
      </c>
      <c r="G26" s="244">
        <v>1766.549557879342</v>
      </c>
      <c r="H26" s="245">
        <v>2204.6759499962241</v>
      </c>
      <c r="I26" s="245">
        <v>2425.5406705682049</v>
      </c>
      <c r="J26" s="245">
        <v>2765.5251299499241</v>
      </c>
      <c r="K26" s="245">
        <v>2811.6726653914166</v>
      </c>
      <c r="L26" s="245">
        <v>3285.3228093889102</v>
      </c>
      <c r="M26" s="245">
        <v>3381.16630421842</v>
      </c>
      <c r="N26" s="245">
        <v>3852.0463386820397</v>
      </c>
      <c r="O26" s="245">
        <v>3494.8859358275258</v>
      </c>
      <c r="P26" s="245">
        <v>3750.0006882841899</v>
      </c>
      <c r="Q26" s="245">
        <v>4088.8434336018599</v>
      </c>
      <c r="R26" s="245">
        <v>5247.68191957813</v>
      </c>
      <c r="S26" s="245">
        <v>4369.0491419846003</v>
      </c>
      <c r="T26" s="245">
        <v>4806.9224923560996</v>
      </c>
      <c r="U26" s="245">
        <v>5359.7064218485002</v>
      </c>
      <c r="V26" s="407">
        <v>6042.8678098171595</v>
      </c>
      <c r="W26" s="244">
        <v>4547.7136956475097</v>
      </c>
      <c r="X26" s="245">
        <v>5005.5380327861294</v>
      </c>
      <c r="Y26" s="245">
        <v>4861.5679895522098</v>
      </c>
      <c r="Z26" s="245">
        <v>4777.62045135878</v>
      </c>
      <c r="AA26" s="245">
        <v>4288.5446706790199</v>
      </c>
      <c r="AB26" s="245">
        <v>4304.98635486073</v>
      </c>
      <c r="AC26" s="245">
        <v>5295.6343127651298</v>
      </c>
      <c r="AD26" s="245">
        <v>5752.3871919878802</v>
      </c>
      <c r="AE26" s="245">
        <v>6267.9134941524699</v>
      </c>
      <c r="AF26" s="245">
        <v>5802.4545836223697</v>
      </c>
      <c r="AG26" s="245">
        <v>7140.4364873639297</v>
      </c>
      <c r="AH26" s="245">
        <v>7479.7252584179696</v>
      </c>
      <c r="AI26" s="245">
        <v>5664.5752677736491</v>
      </c>
      <c r="AJ26" s="245">
        <v>6014.4200890338043</v>
      </c>
      <c r="AK26" s="245">
        <v>11098.118866000401</v>
      </c>
      <c r="AL26" s="245">
        <v>12209.26893416512</v>
      </c>
      <c r="AM26" s="245">
        <v>14385.96949130211</v>
      </c>
      <c r="AN26" s="245">
        <v>7616.6675472939587</v>
      </c>
      <c r="AO26" s="245">
        <v>8177.0840896928794</v>
      </c>
      <c r="AP26" s="245">
        <v>6954.0490207570692</v>
      </c>
      <c r="AQ26" s="245">
        <v>7733.8558549755107</v>
      </c>
      <c r="AR26" s="245">
        <v>9305.06738173132</v>
      </c>
      <c r="AS26" s="245">
        <v>8512.2374299918101</v>
      </c>
      <c r="AT26" s="245">
        <v>10529.014011961601</v>
      </c>
      <c r="AU26" s="245">
        <f t="shared" si="9"/>
        <v>37133.770149046017</v>
      </c>
      <c r="AV26" s="245">
        <f t="shared" si="10"/>
        <v>36080.174678660245</v>
      </c>
      <c r="AW26" s="245"/>
      <c r="AX26" s="245">
        <f t="shared" si="29"/>
        <v>9162.2913083936946</v>
      </c>
      <c r="AY26" s="245">
        <f t="shared" si="30"/>
        <v>13330.208117680786</v>
      </c>
      <c r="AZ26" s="245">
        <f t="shared" si="31"/>
        <v>16581.411977291704</v>
      </c>
      <c r="BA26" s="245">
        <f t="shared" si="32"/>
        <v>20578.54586600636</v>
      </c>
      <c r="BB26" s="245">
        <f t="shared" si="33"/>
        <v>19192.440169344627</v>
      </c>
      <c r="BC26" s="245">
        <f t="shared" si="34"/>
        <v>19641.55253029276</v>
      </c>
      <c r="BD26" s="245">
        <f t="shared" si="35"/>
        <v>26690.529823556739</v>
      </c>
      <c r="BE26" s="245">
        <f t="shared" si="36"/>
        <v>34986.383156972974</v>
      </c>
      <c r="BF26" s="245">
        <f t="shared" si="37"/>
        <v>37133.770149046017</v>
      </c>
    </row>
    <row r="27" spans="1:473" ht="20.100000000000001" customHeight="1">
      <c r="A27" s="351">
        <v>19</v>
      </c>
      <c r="B27" s="236" t="str">
        <f>IF('1'!$A$1=1,D27,F27)</f>
        <v>Іспанія</v>
      </c>
      <c r="C27" s="442"/>
      <c r="D27" s="443" t="s">
        <v>178</v>
      </c>
      <c r="E27" s="443"/>
      <c r="F27" s="449" t="s">
        <v>50</v>
      </c>
      <c r="G27" s="244">
        <v>2695.6566256561759</v>
      </c>
      <c r="H27" s="245">
        <v>1833.3194001007098</v>
      </c>
      <c r="I27" s="245">
        <v>2160.73130951555</v>
      </c>
      <c r="J27" s="245">
        <v>2589.6364989592871</v>
      </c>
      <c r="K27" s="245">
        <v>3087.1892073830322</v>
      </c>
      <c r="L27" s="245">
        <v>2806.4577812805182</v>
      </c>
      <c r="M27" s="245">
        <v>3006.312136700456</v>
      </c>
      <c r="N27" s="245">
        <v>3440.1489883791201</v>
      </c>
      <c r="O27" s="245">
        <v>3307.0344280969821</v>
      </c>
      <c r="P27" s="245">
        <v>3572.6641244981301</v>
      </c>
      <c r="Q27" s="245">
        <v>3816.8528311954196</v>
      </c>
      <c r="R27" s="245">
        <v>4172.6851580193897</v>
      </c>
      <c r="S27" s="245">
        <v>4309.3240030471898</v>
      </c>
      <c r="T27" s="245">
        <v>3517.4945150223098</v>
      </c>
      <c r="U27" s="245">
        <v>4021.6272487042802</v>
      </c>
      <c r="V27" s="407">
        <v>5030.16542011192</v>
      </c>
      <c r="W27" s="244">
        <v>4759.0374871521999</v>
      </c>
      <c r="X27" s="245">
        <v>4727.7593095243392</v>
      </c>
      <c r="Y27" s="245">
        <v>5893.2644499623902</v>
      </c>
      <c r="Z27" s="245">
        <v>5938.4135928419601</v>
      </c>
      <c r="AA27" s="245">
        <v>5056.3885562273099</v>
      </c>
      <c r="AB27" s="245">
        <v>3837.6123226822892</v>
      </c>
      <c r="AC27" s="245">
        <v>4604.8936683731999</v>
      </c>
      <c r="AD27" s="245">
        <v>5969.6197985088402</v>
      </c>
      <c r="AE27" s="245">
        <v>6041.4338475225504</v>
      </c>
      <c r="AF27" s="245">
        <v>5622.4070634258997</v>
      </c>
      <c r="AG27" s="245">
        <v>6024.9946280753193</v>
      </c>
      <c r="AH27" s="245">
        <v>8390.4106501160004</v>
      </c>
      <c r="AI27" s="245">
        <v>4827.0912224085332</v>
      </c>
      <c r="AJ27" s="245">
        <v>3318.8146807397161</v>
      </c>
      <c r="AK27" s="245">
        <v>5702.8044348171898</v>
      </c>
      <c r="AL27" s="245">
        <v>8917.6194487495086</v>
      </c>
      <c r="AM27" s="245">
        <v>8021.8507966494399</v>
      </c>
      <c r="AN27" s="245">
        <v>8260.8428739676001</v>
      </c>
      <c r="AO27" s="245">
        <v>7943.0125965231309</v>
      </c>
      <c r="AP27" s="245">
        <v>7760.2445490341297</v>
      </c>
      <c r="AQ27" s="245">
        <v>7905.8637921334193</v>
      </c>
      <c r="AR27" s="245">
        <v>8387.1243777376203</v>
      </c>
      <c r="AS27" s="245">
        <v>7660.1295964978099</v>
      </c>
      <c r="AT27" s="245">
        <v>9802.3689511659304</v>
      </c>
      <c r="AU27" s="245">
        <f t="shared" si="9"/>
        <v>31985.950816174303</v>
      </c>
      <c r="AV27" s="245">
        <f t="shared" si="10"/>
        <v>33755.486717534783</v>
      </c>
      <c r="AW27" s="245"/>
      <c r="AX27" s="245">
        <f t="shared" si="29"/>
        <v>9279.343834231724</v>
      </c>
      <c r="AY27" s="245">
        <f t="shared" si="30"/>
        <v>12340.108113743127</v>
      </c>
      <c r="AZ27" s="245">
        <f t="shared" si="31"/>
        <v>14869.236541809922</v>
      </c>
      <c r="BA27" s="245">
        <f t="shared" si="32"/>
        <v>16878.611186885701</v>
      </c>
      <c r="BB27" s="245">
        <f t="shared" si="33"/>
        <v>21318.474839480888</v>
      </c>
      <c r="BC27" s="245">
        <f t="shared" si="34"/>
        <v>19468.514345791638</v>
      </c>
      <c r="BD27" s="245">
        <f t="shared" si="35"/>
        <v>26079.246189139769</v>
      </c>
      <c r="BE27" s="245">
        <f t="shared" si="36"/>
        <v>22766.329786714949</v>
      </c>
      <c r="BF27" s="245">
        <f t="shared" si="37"/>
        <v>31985.950816174303</v>
      </c>
    </row>
    <row r="28" spans="1:473" ht="20.100000000000001" customHeight="1">
      <c r="A28" s="351">
        <v>20</v>
      </c>
      <c r="B28" s="236" t="str">
        <f>IF('1'!$A$1=1,D28,F28)</f>
        <v>Республіка Корея</v>
      </c>
      <c r="C28" s="442"/>
      <c r="D28" s="443" t="s">
        <v>72</v>
      </c>
      <c r="E28" s="443"/>
      <c r="F28" s="452" t="s">
        <v>73</v>
      </c>
      <c r="G28" s="244">
        <v>1607.0941656416471</v>
      </c>
      <c r="H28" s="245">
        <v>1026.566901592824</v>
      </c>
      <c r="I28" s="245">
        <v>1195.1045620522759</v>
      </c>
      <c r="J28" s="245">
        <v>1277.923789512703</v>
      </c>
      <c r="K28" s="245">
        <v>1275.488566345377</v>
      </c>
      <c r="L28" s="245">
        <v>1598.8828097773348</v>
      </c>
      <c r="M28" s="245">
        <v>1803.8477845524471</v>
      </c>
      <c r="N28" s="245">
        <v>1509.3604817618761</v>
      </c>
      <c r="O28" s="245">
        <v>1815.4690574931569</v>
      </c>
      <c r="P28" s="245">
        <v>1982.9761147796939</v>
      </c>
      <c r="Q28" s="245">
        <v>2112.0727674084183</v>
      </c>
      <c r="R28" s="245">
        <v>2135.6789331385862</v>
      </c>
      <c r="S28" s="245">
        <v>2240.504291908655</v>
      </c>
      <c r="T28" s="245">
        <v>2899.316698895791</v>
      </c>
      <c r="U28" s="245">
        <v>2947.1139317816551</v>
      </c>
      <c r="V28" s="407">
        <v>2941.9873657118578</v>
      </c>
      <c r="W28" s="244">
        <v>2399.8221329084608</v>
      </c>
      <c r="X28" s="245">
        <v>2377.5325595887639</v>
      </c>
      <c r="Y28" s="245">
        <v>3237.550199377758</v>
      </c>
      <c r="Z28" s="245">
        <v>3096.7282849278008</v>
      </c>
      <c r="AA28" s="245">
        <v>2584.2630202074211</v>
      </c>
      <c r="AB28" s="245">
        <v>2941.2774532551248</v>
      </c>
      <c r="AC28" s="245">
        <v>3317.7850317269249</v>
      </c>
      <c r="AD28" s="245">
        <v>4278.3288840483701</v>
      </c>
      <c r="AE28" s="245">
        <v>4401.0906797897296</v>
      </c>
      <c r="AF28" s="245">
        <v>4195.8506850301001</v>
      </c>
      <c r="AG28" s="245">
        <v>4787.53198363508</v>
      </c>
      <c r="AH28" s="245">
        <v>4992.4596791377999</v>
      </c>
      <c r="AI28" s="245">
        <v>3620.413476157511</v>
      </c>
      <c r="AJ28" s="245">
        <v>3449.3933537862204</v>
      </c>
      <c r="AK28" s="245">
        <v>4019.4395415006074</v>
      </c>
      <c r="AL28" s="245">
        <v>5433.4609114575596</v>
      </c>
      <c r="AM28" s="245">
        <v>3807.0092205579504</v>
      </c>
      <c r="AN28" s="245">
        <v>5245.7888800904093</v>
      </c>
      <c r="AO28" s="245">
        <v>6845.7653243975601</v>
      </c>
      <c r="AP28" s="245">
        <v>7978.8160278834894</v>
      </c>
      <c r="AQ28" s="245">
        <v>7570.0432371001807</v>
      </c>
      <c r="AR28" s="245">
        <v>7665.8658226244206</v>
      </c>
      <c r="AS28" s="245">
        <v>7485.6845179555694</v>
      </c>
      <c r="AT28" s="245">
        <v>7744.8701414815796</v>
      </c>
      <c r="AU28" s="245">
        <f t="shared" si="9"/>
        <v>23877.37945292941</v>
      </c>
      <c r="AV28" s="245">
        <f t="shared" si="10"/>
        <v>30466.463719161751</v>
      </c>
      <c r="AW28" s="245"/>
      <c r="AX28" s="245">
        <f t="shared" ref="AX28:AX33" si="38">G28+H28+I28+J28</f>
        <v>5106.6894187994503</v>
      </c>
      <c r="AY28" s="245">
        <f t="shared" ref="AY28:AY33" si="39">K28+L28+M28+N28</f>
        <v>6187.5796424370346</v>
      </c>
      <c r="AZ28" s="245">
        <f t="shared" ref="AZ28:AZ33" si="40">O28+P28+Q28+R28</f>
        <v>8046.1968728198553</v>
      </c>
      <c r="BA28" s="245">
        <f t="shared" ref="BA28:BA33" si="41">S28+T28+U28+V28</f>
        <v>11028.922288297959</v>
      </c>
      <c r="BB28" s="245">
        <f t="shared" ref="BB28:BB33" si="42">W28+X28+Y28+Z28</f>
        <v>11111.633176802785</v>
      </c>
      <c r="BC28" s="245">
        <f t="shared" ref="BC28:BC33" si="43">AA28+AB28+AC28+AD28</f>
        <v>13121.654389237839</v>
      </c>
      <c r="BD28" s="245">
        <f t="shared" ref="BD28:BD33" si="44">AE28+AF28+AG28+AH28</f>
        <v>18376.93302759271</v>
      </c>
      <c r="BE28" s="245">
        <f t="shared" ref="BE28:BE33" si="45">AI28+AJ28+AK28+AL28</f>
        <v>16522.707282901898</v>
      </c>
      <c r="BF28" s="245">
        <f t="shared" ref="BF28:BF33" si="46">AM28+AN28+AO28+AP28</f>
        <v>23877.37945292941</v>
      </c>
    </row>
    <row r="29" spans="1:473" ht="20.100000000000001" customHeight="1">
      <c r="A29" s="351">
        <v>21</v>
      </c>
      <c r="B29" s="236" t="str">
        <f>IF('1'!$A$1=1,D29,F29)</f>
        <v>Швеція</v>
      </c>
      <c r="C29" s="442"/>
      <c r="D29" s="443" t="s">
        <v>171</v>
      </c>
      <c r="E29" s="443"/>
      <c r="F29" s="444" t="s">
        <v>68</v>
      </c>
      <c r="G29" s="244">
        <v>1786.7004851681129</v>
      </c>
      <c r="H29" s="245">
        <v>1425.0938896032951</v>
      </c>
      <c r="I29" s="245">
        <v>2221.6427712001441</v>
      </c>
      <c r="J29" s="245">
        <v>2765.0674797053889</v>
      </c>
      <c r="K29" s="245">
        <v>2986.7356127785802</v>
      </c>
      <c r="L29" s="245">
        <v>2015.1108455840269</v>
      </c>
      <c r="M29" s="245">
        <v>2870.6174988499606</v>
      </c>
      <c r="N29" s="245">
        <v>3200.1497702361721</v>
      </c>
      <c r="O29" s="245">
        <v>2636.4011556785354</v>
      </c>
      <c r="P29" s="245">
        <v>2151.97329983902</v>
      </c>
      <c r="Q29" s="245">
        <v>1649.9824328611912</v>
      </c>
      <c r="R29" s="245">
        <v>1977.865314370697</v>
      </c>
      <c r="S29" s="245">
        <v>2532.1510413094729</v>
      </c>
      <c r="T29" s="245">
        <v>2819.476950723415</v>
      </c>
      <c r="U29" s="245">
        <v>3226.5194435019703</v>
      </c>
      <c r="V29" s="407">
        <v>3876.9570771183298</v>
      </c>
      <c r="W29" s="244">
        <v>2837.316065059993</v>
      </c>
      <c r="X29" s="245">
        <v>3002.2980011215504</v>
      </c>
      <c r="Y29" s="245">
        <v>2909.3229960376079</v>
      </c>
      <c r="Z29" s="245">
        <v>2778.4466797148871</v>
      </c>
      <c r="AA29" s="245">
        <v>2165.7655695654512</v>
      </c>
      <c r="AB29" s="245">
        <v>2160.8671997354859</v>
      </c>
      <c r="AC29" s="245">
        <v>3025.692378511993</v>
      </c>
      <c r="AD29" s="245">
        <v>3739.3774576115202</v>
      </c>
      <c r="AE29" s="245">
        <v>4445.6538255513096</v>
      </c>
      <c r="AF29" s="245">
        <v>4745.5887622288901</v>
      </c>
      <c r="AG29" s="245">
        <v>5417.9258011063203</v>
      </c>
      <c r="AH29" s="245">
        <v>8125.1070747723697</v>
      </c>
      <c r="AI29" s="245">
        <v>2095.1624131230687</v>
      </c>
      <c r="AJ29" s="245">
        <v>3798.0978800436287</v>
      </c>
      <c r="AK29" s="245">
        <v>4074.0804404645505</v>
      </c>
      <c r="AL29" s="245">
        <v>6804.0266012423399</v>
      </c>
      <c r="AM29" s="245">
        <v>5440.6574466474904</v>
      </c>
      <c r="AN29" s="245">
        <v>4717.7588648308601</v>
      </c>
      <c r="AO29" s="245">
        <v>7752.1708903294802</v>
      </c>
      <c r="AP29" s="245">
        <v>9443.3814217946001</v>
      </c>
      <c r="AQ29" s="245">
        <v>6646.2204843318195</v>
      </c>
      <c r="AR29" s="245">
        <v>8081.6382600218203</v>
      </c>
      <c r="AS29" s="245">
        <v>5560.8892459031103</v>
      </c>
      <c r="AT29" s="245">
        <v>7465.7255027810097</v>
      </c>
      <c r="AU29" s="245">
        <f t="shared" si="9"/>
        <v>27353.968623602428</v>
      </c>
      <c r="AV29" s="245">
        <f t="shared" si="10"/>
        <v>27754.47349303776</v>
      </c>
      <c r="AW29" s="245"/>
      <c r="AX29" s="245">
        <f t="shared" si="38"/>
        <v>8198.5046256769419</v>
      </c>
      <c r="AY29" s="245">
        <f t="shared" si="39"/>
        <v>11072.613727448741</v>
      </c>
      <c r="AZ29" s="245">
        <f t="shared" si="40"/>
        <v>8416.2222027494427</v>
      </c>
      <c r="BA29" s="245">
        <f t="shared" si="41"/>
        <v>12455.104512653188</v>
      </c>
      <c r="BB29" s="245">
        <f t="shared" si="42"/>
        <v>11527.383741934038</v>
      </c>
      <c r="BC29" s="245">
        <f t="shared" si="43"/>
        <v>11091.702605424449</v>
      </c>
      <c r="BD29" s="245">
        <f t="shared" si="44"/>
        <v>22734.275463658887</v>
      </c>
      <c r="BE29" s="245">
        <f t="shared" si="45"/>
        <v>16771.36733487359</v>
      </c>
      <c r="BF29" s="245">
        <f t="shared" si="46"/>
        <v>27353.968623602428</v>
      </c>
    </row>
    <row r="30" spans="1:473" ht="20.100000000000001" customHeight="1">
      <c r="A30" s="351">
        <v>22</v>
      </c>
      <c r="B30" s="236" t="str">
        <f>IF('1'!$A$1=1,D30,F30)</f>
        <v>Бельгія</v>
      </c>
      <c r="C30" s="442"/>
      <c r="D30" s="443" t="s">
        <v>180</v>
      </c>
      <c r="E30" s="443"/>
      <c r="F30" s="449" t="s">
        <v>63</v>
      </c>
      <c r="G30" s="244">
        <v>1706.5795564194209</v>
      </c>
      <c r="H30" s="245">
        <v>1961.5873336381651</v>
      </c>
      <c r="I30" s="245">
        <v>1934.7664437340964</v>
      </c>
      <c r="J30" s="245">
        <v>1921.1856223245818</v>
      </c>
      <c r="K30" s="245">
        <v>2253.7875155254342</v>
      </c>
      <c r="L30" s="245">
        <v>2894.4472150771448</v>
      </c>
      <c r="M30" s="245">
        <v>2642.5584279400473</v>
      </c>
      <c r="N30" s="245">
        <v>3106.905764126097</v>
      </c>
      <c r="O30" s="245">
        <v>2957.9151113967491</v>
      </c>
      <c r="P30" s="245">
        <v>3584.944911465408</v>
      </c>
      <c r="Q30" s="245">
        <v>3305.8906772476685</v>
      </c>
      <c r="R30" s="245">
        <v>3372.71367304559</v>
      </c>
      <c r="S30" s="245">
        <v>3259.9858137998403</v>
      </c>
      <c r="T30" s="245">
        <v>4018.7952936198999</v>
      </c>
      <c r="U30" s="245">
        <v>3566.23177554226</v>
      </c>
      <c r="V30" s="407">
        <v>3396.6124143153611</v>
      </c>
      <c r="W30" s="244">
        <v>3078.5944763554953</v>
      </c>
      <c r="X30" s="245">
        <v>3910.0473018429702</v>
      </c>
      <c r="Y30" s="245">
        <v>3351.7151120031267</v>
      </c>
      <c r="Z30" s="245">
        <v>3200.7190104317438</v>
      </c>
      <c r="AA30" s="245">
        <v>3339.280520139323</v>
      </c>
      <c r="AB30" s="245">
        <v>3032.4711936400122</v>
      </c>
      <c r="AC30" s="245">
        <v>3053.2673664281701</v>
      </c>
      <c r="AD30" s="245">
        <v>4224.56576557688</v>
      </c>
      <c r="AE30" s="245">
        <v>3188.8229578612618</v>
      </c>
      <c r="AF30" s="245">
        <v>4428.1337164965607</v>
      </c>
      <c r="AG30" s="245">
        <v>5035.3400208794392</v>
      </c>
      <c r="AH30" s="245">
        <v>7177.5104397446294</v>
      </c>
      <c r="AI30" s="245">
        <v>3597.359245334208</v>
      </c>
      <c r="AJ30" s="245">
        <v>2433.0706183459388</v>
      </c>
      <c r="AK30" s="245">
        <v>5475.7209611780108</v>
      </c>
      <c r="AL30" s="245">
        <v>5803.8214942455506</v>
      </c>
      <c r="AM30" s="245">
        <v>6245.9905686544898</v>
      </c>
      <c r="AN30" s="245">
        <v>5146.5377777080703</v>
      </c>
      <c r="AO30" s="245">
        <v>6055.6515245629298</v>
      </c>
      <c r="AP30" s="245">
        <v>6254.0947219622703</v>
      </c>
      <c r="AQ30" s="245">
        <v>5689.9282256606903</v>
      </c>
      <c r="AR30" s="245">
        <v>7375.7523846443</v>
      </c>
      <c r="AS30" s="245">
        <v>6319.3641137472805</v>
      </c>
      <c r="AT30" s="245">
        <v>7268.0715370401504</v>
      </c>
      <c r="AU30" s="245">
        <f t="shared" si="9"/>
        <v>23702.274592887763</v>
      </c>
      <c r="AV30" s="245">
        <f t="shared" si="10"/>
        <v>26653.116261092422</v>
      </c>
      <c r="AW30" s="245"/>
      <c r="AX30" s="245">
        <f t="shared" si="38"/>
        <v>7524.1189561162646</v>
      </c>
      <c r="AY30" s="245">
        <f t="shared" si="39"/>
        <v>10897.698922668722</v>
      </c>
      <c r="AZ30" s="245">
        <f t="shared" si="40"/>
        <v>13221.464373155415</v>
      </c>
      <c r="BA30" s="245">
        <f t="shared" si="41"/>
        <v>14241.625297277362</v>
      </c>
      <c r="BB30" s="245">
        <f t="shared" si="42"/>
        <v>13541.075900633336</v>
      </c>
      <c r="BC30" s="245">
        <f t="shared" si="43"/>
        <v>13649.584845784386</v>
      </c>
      <c r="BD30" s="245">
        <f t="shared" si="44"/>
        <v>19829.807134981893</v>
      </c>
      <c r="BE30" s="245">
        <f t="shared" si="45"/>
        <v>17309.972319103708</v>
      </c>
      <c r="BF30" s="245">
        <f t="shared" si="46"/>
        <v>23702.274592887763</v>
      </c>
    </row>
    <row r="31" spans="1:473" ht="20.100000000000001" customHeight="1">
      <c r="A31" s="351">
        <v>23</v>
      </c>
      <c r="B31" s="236" t="str">
        <f>IF('1'!$A$1=1,D31,F31)</f>
        <v>В'єтнам</v>
      </c>
      <c r="C31" s="442"/>
      <c r="D31" s="443" t="s">
        <v>183</v>
      </c>
      <c r="E31" s="443"/>
      <c r="F31" s="453" t="s">
        <v>79</v>
      </c>
      <c r="G31" s="244">
        <v>655.45056022437711</v>
      </c>
      <c r="H31" s="245">
        <v>794.36555827198299</v>
      </c>
      <c r="I31" s="245">
        <v>555.77212348798298</v>
      </c>
      <c r="J31" s="245">
        <v>948.78295937774897</v>
      </c>
      <c r="K31" s="245">
        <v>749.31662540251102</v>
      </c>
      <c r="L31" s="245">
        <v>958.5149855948971</v>
      </c>
      <c r="M31" s="245">
        <v>761.77479968816897</v>
      </c>
      <c r="N31" s="245">
        <v>925.84220620730798</v>
      </c>
      <c r="O31" s="245">
        <v>933.79815228172401</v>
      </c>
      <c r="P31" s="245">
        <v>1288.809338996811</v>
      </c>
      <c r="Q31" s="245">
        <v>1282.857257860634</v>
      </c>
      <c r="R31" s="245">
        <v>1091.551416088776</v>
      </c>
      <c r="S31" s="245">
        <v>1398.7656304755681</v>
      </c>
      <c r="T31" s="245">
        <v>900.60716903379102</v>
      </c>
      <c r="U31" s="245">
        <v>1159.173801308285</v>
      </c>
      <c r="V31" s="407">
        <v>1308.716231326656</v>
      </c>
      <c r="W31" s="244">
        <v>1242.1145858027689</v>
      </c>
      <c r="X31" s="245">
        <v>1366.1627976985119</v>
      </c>
      <c r="Y31" s="245">
        <v>995.15266233558305</v>
      </c>
      <c r="Z31" s="245">
        <v>846.07627806850394</v>
      </c>
      <c r="AA31" s="245">
        <v>766.661728584922</v>
      </c>
      <c r="AB31" s="245">
        <v>609.17001033883002</v>
      </c>
      <c r="AC31" s="245">
        <v>715.60633150134106</v>
      </c>
      <c r="AD31" s="245">
        <v>597.12300931356106</v>
      </c>
      <c r="AE31" s="245">
        <v>734.58696411640494</v>
      </c>
      <c r="AF31" s="245">
        <v>1015.378475062947</v>
      </c>
      <c r="AG31" s="245">
        <v>1748.07090636457</v>
      </c>
      <c r="AH31" s="245">
        <v>1482.177576460924</v>
      </c>
      <c r="AI31" s="245">
        <v>2296.9286103600812</v>
      </c>
      <c r="AJ31" s="245">
        <v>1505.495464754295</v>
      </c>
      <c r="AK31" s="245">
        <v>2943.5535304981022</v>
      </c>
      <c r="AL31" s="245">
        <v>3410.9668837210602</v>
      </c>
      <c r="AM31" s="245">
        <v>4113.3412802779294</v>
      </c>
      <c r="AN31" s="245">
        <v>3877.8943798955497</v>
      </c>
      <c r="AO31" s="245">
        <v>5609.7536567922998</v>
      </c>
      <c r="AP31" s="245">
        <v>5438.0661920071898</v>
      </c>
      <c r="AQ31" s="245">
        <v>5455.6388794782906</v>
      </c>
      <c r="AR31" s="245">
        <v>5270.2839084464304</v>
      </c>
      <c r="AS31" s="245">
        <v>6725.3354205958003</v>
      </c>
      <c r="AT31" s="245">
        <v>7265.4835350928097</v>
      </c>
      <c r="AU31" s="245">
        <f t="shared" si="9"/>
        <v>19039.055508972968</v>
      </c>
      <c r="AV31" s="245">
        <f t="shared" si="10"/>
        <v>24716.741743613333</v>
      </c>
      <c r="AW31" s="245"/>
      <c r="AX31" s="245">
        <f t="shared" si="38"/>
        <v>2954.3712013620921</v>
      </c>
      <c r="AY31" s="245">
        <f t="shared" si="39"/>
        <v>3395.4486168928852</v>
      </c>
      <c r="AZ31" s="245">
        <f t="shared" si="40"/>
        <v>4597.0161652279457</v>
      </c>
      <c r="BA31" s="245">
        <f t="shared" si="41"/>
        <v>4767.2628321442999</v>
      </c>
      <c r="BB31" s="245">
        <f t="shared" si="42"/>
        <v>4449.5063239053679</v>
      </c>
      <c r="BC31" s="245">
        <f t="shared" si="43"/>
        <v>2688.5610797386539</v>
      </c>
      <c r="BD31" s="245">
        <f t="shared" si="44"/>
        <v>4980.2139220048457</v>
      </c>
      <c r="BE31" s="245">
        <f t="shared" si="45"/>
        <v>10156.944489333539</v>
      </c>
      <c r="BF31" s="245">
        <f t="shared" si="46"/>
        <v>19039.055508972968</v>
      </c>
    </row>
    <row r="32" spans="1:473" ht="20.100000000000001" customHeight="1">
      <c r="A32" s="351">
        <v>24</v>
      </c>
      <c r="B32" s="236" t="str">
        <f>IF('1'!$A$1=1,D32,F32)</f>
        <v>Австрія</v>
      </c>
      <c r="C32" s="442"/>
      <c r="D32" s="443" t="s">
        <v>170</v>
      </c>
      <c r="E32" s="443"/>
      <c r="F32" s="449" t="s">
        <v>67</v>
      </c>
      <c r="G32" s="244">
        <v>1273.8848903682481</v>
      </c>
      <c r="H32" s="245">
        <v>1394.570913925661</v>
      </c>
      <c r="I32" s="245">
        <v>1732.5417495934748</v>
      </c>
      <c r="J32" s="245">
        <v>2971.6571790743265</v>
      </c>
      <c r="K32" s="245">
        <v>2944.469308743578</v>
      </c>
      <c r="L32" s="245">
        <v>2934.7122206248878</v>
      </c>
      <c r="M32" s="245">
        <v>2467.1021364059538</v>
      </c>
      <c r="N32" s="245">
        <v>2522.3556829511199</v>
      </c>
      <c r="O32" s="245">
        <v>2455.776312968294</v>
      </c>
      <c r="P32" s="245">
        <v>2960.2272266003702</v>
      </c>
      <c r="Q32" s="245">
        <v>2770.1262256542141</v>
      </c>
      <c r="R32" s="245">
        <v>3402.9960079816401</v>
      </c>
      <c r="S32" s="245">
        <v>3188.6135788335787</v>
      </c>
      <c r="T32" s="245">
        <v>3204.2961777311384</v>
      </c>
      <c r="U32" s="245">
        <v>3691.3451257651877</v>
      </c>
      <c r="V32" s="407">
        <v>4812.6294623693402</v>
      </c>
      <c r="W32" s="244">
        <v>4574.7260289200294</v>
      </c>
      <c r="X32" s="245">
        <v>4246.4603789108196</v>
      </c>
      <c r="Y32" s="245">
        <v>3377.5865961525701</v>
      </c>
      <c r="Z32" s="245">
        <v>3291.9135619772533</v>
      </c>
      <c r="AA32" s="245">
        <v>2964.857710373487</v>
      </c>
      <c r="AB32" s="245">
        <v>2785.9538114745719</v>
      </c>
      <c r="AC32" s="245">
        <v>3893.9554080284197</v>
      </c>
      <c r="AD32" s="245">
        <v>4263.50911692928</v>
      </c>
      <c r="AE32" s="245">
        <v>4223.6325987040727</v>
      </c>
      <c r="AF32" s="245">
        <v>4783.6977283935994</v>
      </c>
      <c r="AG32" s="245">
        <v>6103.8602384286805</v>
      </c>
      <c r="AH32" s="245">
        <v>6699.3561105691897</v>
      </c>
      <c r="AI32" s="245">
        <v>5046.8044652856697</v>
      </c>
      <c r="AJ32" s="245">
        <v>2433.0963851842189</v>
      </c>
      <c r="AK32" s="245">
        <v>3639.3710395506896</v>
      </c>
      <c r="AL32" s="245">
        <v>3375.9507246458897</v>
      </c>
      <c r="AM32" s="245">
        <v>4068.9478895919638</v>
      </c>
      <c r="AN32" s="245">
        <v>4630.8740602272601</v>
      </c>
      <c r="AO32" s="245">
        <v>4481.2469368852298</v>
      </c>
      <c r="AP32" s="245">
        <v>4617.0640561141199</v>
      </c>
      <c r="AQ32" s="245">
        <v>4992.1212132558903</v>
      </c>
      <c r="AR32" s="245">
        <v>5559.4920741435399</v>
      </c>
      <c r="AS32" s="245">
        <v>4885.8961651630198</v>
      </c>
      <c r="AT32" s="245">
        <v>7896.03470422597</v>
      </c>
      <c r="AU32" s="245">
        <f t="shared" si="9"/>
        <v>17798.132942818571</v>
      </c>
      <c r="AV32" s="245">
        <f t="shared" si="10"/>
        <v>23333.544156788419</v>
      </c>
      <c r="AW32" s="245"/>
      <c r="AX32" s="245">
        <f>G32+H32+I32+J32</f>
        <v>7372.6547329617106</v>
      </c>
      <c r="AY32" s="245">
        <f>K32+L32+M32+N32</f>
        <v>10868.639348725539</v>
      </c>
      <c r="AZ32" s="245">
        <f>O32+P32+Q32+R32</f>
        <v>11589.12577320452</v>
      </c>
      <c r="BA32" s="245">
        <f>S32+T32+U32+V32</f>
        <v>14896.884344699243</v>
      </c>
      <c r="BB32" s="245">
        <f>W32+X32+Y32+Z32</f>
        <v>15490.686565960674</v>
      </c>
      <c r="BC32" s="245">
        <f>AA32+AB32+AC32+AD32</f>
        <v>13908.276046805757</v>
      </c>
      <c r="BD32" s="245">
        <f>AE32+AF32+AG32+AH32</f>
        <v>21810.546676095542</v>
      </c>
      <c r="BE32" s="245">
        <f>AI32+AJ32+AK32+AL32</f>
        <v>14495.222614666469</v>
      </c>
      <c r="BF32" s="245">
        <f>AM32+AN32+AO32+AP32</f>
        <v>17798.132942818571</v>
      </c>
    </row>
    <row r="33" spans="1:472" ht="20.100000000000001" customHeight="1">
      <c r="A33" s="351">
        <v>25</v>
      </c>
      <c r="B33" s="236" t="str">
        <f>IF('1'!$A$1=1,D33,F33)</f>
        <v>Ізраїль</v>
      </c>
      <c r="C33" s="442"/>
      <c r="D33" s="454" t="s">
        <v>184</v>
      </c>
      <c r="E33" s="443"/>
      <c r="F33" s="455" t="s">
        <v>78</v>
      </c>
      <c r="G33" s="244">
        <v>1046.343250958186</v>
      </c>
      <c r="H33" s="245">
        <v>952.19767333864547</v>
      </c>
      <c r="I33" s="245">
        <v>1148.9594844491101</v>
      </c>
      <c r="J33" s="245">
        <v>570.796855958229</v>
      </c>
      <c r="K33" s="245">
        <v>1338.6917562384169</v>
      </c>
      <c r="L33" s="245">
        <v>1377.9306971608389</v>
      </c>
      <c r="M33" s="245">
        <v>870.77975080859198</v>
      </c>
      <c r="N33" s="245">
        <v>982.50896267271605</v>
      </c>
      <c r="O33" s="245">
        <v>1487.7900848165868</v>
      </c>
      <c r="P33" s="245">
        <v>1087.6178623853359</v>
      </c>
      <c r="Q33" s="245">
        <v>767.08155875579189</v>
      </c>
      <c r="R33" s="245">
        <v>1017.946030542823</v>
      </c>
      <c r="S33" s="245">
        <v>1450.6823629082392</v>
      </c>
      <c r="T33" s="245">
        <v>1386.950181313739</v>
      </c>
      <c r="U33" s="245">
        <v>992.86850032602206</v>
      </c>
      <c r="V33" s="407">
        <v>1756.6876536782838</v>
      </c>
      <c r="W33" s="244">
        <v>1487.196598815357</v>
      </c>
      <c r="X33" s="245">
        <v>1126.556701415775</v>
      </c>
      <c r="Y33" s="245">
        <v>746.90525198725391</v>
      </c>
      <c r="Z33" s="245">
        <v>1622.360081242256</v>
      </c>
      <c r="AA33" s="245">
        <v>1375.4868860595088</v>
      </c>
      <c r="AB33" s="245">
        <v>812.17583319450102</v>
      </c>
      <c r="AC33" s="245">
        <v>1054.458921065197</v>
      </c>
      <c r="AD33" s="245">
        <v>1297.5953256884859</v>
      </c>
      <c r="AE33" s="245">
        <v>1244.101938392082</v>
      </c>
      <c r="AF33" s="245">
        <v>1125.6259658376869</v>
      </c>
      <c r="AG33" s="245">
        <v>1419.576958031809</v>
      </c>
      <c r="AH33" s="245">
        <v>2165.3832456660393</v>
      </c>
      <c r="AI33" s="245">
        <v>1284.5867371781239</v>
      </c>
      <c r="AJ33" s="245">
        <v>1217.9318218107442</v>
      </c>
      <c r="AK33" s="245">
        <v>4540.6826079664052</v>
      </c>
      <c r="AL33" s="245">
        <v>2220.8030961716781</v>
      </c>
      <c r="AM33" s="245">
        <v>3730.3293939163177</v>
      </c>
      <c r="AN33" s="245">
        <v>2146.2426641782922</v>
      </c>
      <c r="AO33" s="245">
        <v>2218.8127930696619</v>
      </c>
      <c r="AP33" s="245">
        <v>2609.1189752882829</v>
      </c>
      <c r="AQ33" s="245">
        <v>5220.2833816864695</v>
      </c>
      <c r="AR33" s="245">
        <v>4802.8736646030802</v>
      </c>
      <c r="AS33" s="245">
        <v>3554.8768827414719</v>
      </c>
      <c r="AT33" s="245">
        <v>7859.947970533869</v>
      </c>
      <c r="AU33" s="245">
        <f t="shared" si="9"/>
        <v>10704.503826452554</v>
      </c>
      <c r="AV33" s="245">
        <f t="shared" si="10"/>
        <v>21437.981899564889</v>
      </c>
      <c r="AW33" s="245"/>
      <c r="AX33" s="245">
        <f t="shared" si="38"/>
        <v>3718.2972647041706</v>
      </c>
      <c r="AY33" s="245">
        <f t="shared" si="39"/>
        <v>4569.9111668805635</v>
      </c>
      <c r="AZ33" s="245">
        <f t="shared" si="40"/>
        <v>4360.4355365005376</v>
      </c>
      <c r="BA33" s="245">
        <f t="shared" si="41"/>
        <v>5587.188698226284</v>
      </c>
      <c r="BB33" s="245">
        <f t="shared" si="42"/>
        <v>4983.0186334606424</v>
      </c>
      <c r="BC33" s="245">
        <f t="shared" si="43"/>
        <v>4539.7169660076925</v>
      </c>
      <c r="BD33" s="245">
        <f t="shared" si="44"/>
        <v>5954.6881079276172</v>
      </c>
      <c r="BE33" s="245">
        <f t="shared" si="45"/>
        <v>9264.0042631269516</v>
      </c>
      <c r="BF33" s="245">
        <f t="shared" si="46"/>
        <v>10704.503826452554</v>
      </c>
    </row>
    <row r="34" spans="1:472" ht="20.100000000000001" customHeight="1">
      <c r="A34" s="351">
        <v>26</v>
      </c>
      <c r="B34" s="236" t="str">
        <f>IF('1'!$A$1=1,D34,F34)</f>
        <v>Швейцарія</v>
      </c>
      <c r="C34" s="442"/>
      <c r="D34" s="443" t="s">
        <v>172</v>
      </c>
      <c r="E34" s="443"/>
      <c r="F34" s="444" t="s">
        <v>66</v>
      </c>
      <c r="G34" s="244">
        <v>1725.3698177625402</v>
      </c>
      <c r="H34" s="245">
        <v>3104.9885689235171</v>
      </c>
      <c r="I34" s="245">
        <v>2218.1231237633342</v>
      </c>
      <c r="J34" s="245">
        <v>2333.7334740607839</v>
      </c>
      <c r="K34" s="245">
        <v>4005.2632832460549</v>
      </c>
      <c r="L34" s="245">
        <v>1992.2341418319781</v>
      </c>
      <c r="M34" s="245">
        <v>6261.6713991687102</v>
      </c>
      <c r="N34" s="245">
        <v>12021.05647822474</v>
      </c>
      <c r="O34" s="245">
        <v>13744.529677799619</v>
      </c>
      <c r="P34" s="245">
        <v>8415.57401995076</v>
      </c>
      <c r="Q34" s="245">
        <v>10055.173417119109</v>
      </c>
      <c r="R34" s="245">
        <v>11173.515180085171</v>
      </c>
      <c r="S34" s="245">
        <v>8300.2893486779503</v>
      </c>
      <c r="T34" s="245">
        <v>10211.547612658709</v>
      </c>
      <c r="U34" s="245">
        <v>13214.11333712663</v>
      </c>
      <c r="V34" s="407">
        <v>11674.61499716284</v>
      </c>
      <c r="W34" s="244">
        <v>7139.2769117595499</v>
      </c>
      <c r="X34" s="245">
        <v>9796.2138735577992</v>
      </c>
      <c r="Y34" s="245">
        <v>13561.962426468319</v>
      </c>
      <c r="Z34" s="245">
        <v>9065.4948539007692</v>
      </c>
      <c r="AA34" s="245">
        <v>5713.210912056571</v>
      </c>
      <c r="AB34" s="245">
        <v>2668.4384903766349</v>
      </c>
      <c r="AC34" s="245">
        <v>4136.6167437397498</v>
      </c>
      <c r="AD34" s="245">
        <v>9595.3852570340787</v>
      </c>
      <c r="AE34" s="245">
        <v>12636.774128047729</v>
      </c>
      <c r="AF34" s="245">
        <v>8375.4026482542504</v>
      </c>
      <c r="AG34" s="245">
        <v>26019.334493181788</v>
      </c>
      <c r="AH34" s="245">
        <v>18720.127590213629</v>
      </c>
      <c r="AI34" s="245">
        <v>15843.735935199111</v>
      </c>
      <c r="AJ34" s="245">
        <v>2238.981330538923</v>
      </c>
      <c r="AK34" s="245">
        <v>3531.113424353035</v>
      </c>
      <c r="AL34" s="245">
        <v>8241.2951262778006</v>
      </c>
      <c r="AM34" s="245">
        <v>19249.997561929031</v>
      </c>
      <c r="AN34" s="245">
        <v>3701.116531603408</v>
      </c>
      <c r="AO34" s="245">
        <v>4601.5848485285096</v>
      </c>
      <c r="AP34" s="245">
        <v>4185.4304184985203</v>
      </c>
      <c r="AQ34" s="245">
        <v>4119.8394704939201</v>
      </c>
      <c r="AR34" s="245">
        <v>3264.7857276433283</v>
      </c>
      <c r="AS34" s="245">
        <v>3438.0460352334321</v>
      </c>
      <c r="AT34" s="245">
        <v>7116.9210317713605</v>
      </c>
      <c r="AU34" s="245">
        <f>AM34+AN34+AO34+AP34</f>
        <v>31738.129360559469</v>
      </c>
      <c r="AV34" s="245">
        <f>AQ34+AR34+AS34+AT34</f>
        <v>17939.592265142041</v>
      </c>
      <c r="AW34" s="245"/>
      <c r="AX34" s="245">
        <f t="shared" ref="AX34:AX42" si="47">G34+H34+I34+J34</f>
        <v>9382.2149845101758</v>
      </c>
      <c r="AY34" s="245">
        <f t="shared" ref="AY34:AY42" si="48">K34+L34+M34+N34</f>
        <v>24280.225302471481</v>
      </c>
      <c r="AZ34" s="245">
        <f t="shared" ref="AZ34:AZ42" si="49">O34+P34+Q34+R34</f>
        <v>43388.792294954663</v>
      </c>
      <c r="BA34" s="245">
        <f t="shared" ref="BA34:BA42" si="50">S34+T34+U34+V34</f>
        <v>43400.565295626133</v>
      </c>
      <c r="BB34" s="245">
        <f t="shared" ref="BB34:BB42" si="51">W34+X34+Y34+Z34</f>
        <v>39562.94806568644</v>
      </c>
      <c r="BC34" s="245">
        <f t="shared" ref="BC34:BC42" si="52">AA34+AB34+AC34+AD34</f>
        <v>22113.651403207034</v>
      </c>
      <c r="BD34" s="245">
        <f t="shared" ref="BD34:BD42" si="53">AE34+AF34+AG34+AH34</f>
        <v>65751.638859697399</v>
      </c>
      <c r="BE34" s="245">
        <f t="shared" ref="BE34:BE42" si="54">AI34+AJ34+AK34+AL34</f>
        <v>29855.125816368869</v>
      </c>
      <c r="BF34" s="245">
        <f t="shared" ref="BF34:BF42" si="55">AM34+AN34+AO34+AP34</f>
        <v>31738.129360559469</v>
      </c>
      <c r="CM34" s="427" t="s">
        <v>152</v>
      </c>
      <c r="CN34" s="427" t="s">
        <v>153</v>
      </c>
      <c r="JN34" s="188" t="s">
        <v>143</v>
      </c>
      <c r="JQ34" s="188" t="s">
        <v>144</v>
      </c>
      <c r="JS34" s="330"/>
      <c r="PW34" s="331" t="s">
        <v>145</v>
      </c>
      <c r="PX34" s="332" t="s">
        <v>146</v>
      </c>
      <c r="PY34" s="332"/>
    </row>
    <row r="35" spans="1:472" ht="20.100000000000001" customHeight="1">
      <c r="A35" s="351">
        <v>27</v>
      </c>
      <c r="B35" s="236" t="str">
        <f>IF('1'!$A$1=1,D35,F35)</f>
        <v>Норвегія</v>
      </c>
      <c r="C35" s="442"/>
      <c r="D35" s="443" t="s">
        <v>195</v>
      </c>
      <c r="E35" s="443"/>
      <c r="F35" s="444" t="s">
        <v>147</v>
      </c>
      <c r="G35" s="244">
        <v>4912.8569484844993</v>
      </c>
      <c r="H35" s="245">
        <v>4859.9996626234397</v>
      </c>
      <c r="I35" s="245">
        <v>5138.8920291817394</v>
      </c>
      <c r="J35" s="245">
        <v>965.74943870682796</v>
      </c>
      <c r="K35" s="245">
        <v>1042.976793392686</v>
      </c>
      <c r="L35" s="245">
        <v>790.49300290256599</v>
      </c>
      <c r="M35" s="245">
        <v>980.45220439805098</v>
      </c>
      <c r="N35" s="245">
        <v>1332.073864524272</v>
      </c>
      <c r="O35" s="245">
        <v>1392.503616464162</v>
      </c>
      <c r="P35" s="245">
        <v>1090.0202048397541</v>
      </c>
      <c r="Q35" s="245">
        <v>1265.680199842531</v>
      </c>
      <c r="R35" s="245">
        <v>1692.7357814096681</v>
      </c>
      <c r="S35" s="245">
        <v>1310.5917963972461</v>
      </c>
      <c r="T35" s="245">
        <v>1270.045745041851</v>
      </c>
      <c r="U35" s="245">
        <v>1305.3668426491731</v>
      </c>
      <c r="V35" s="407">
        <v>2087.4781764644758</v>
      </c>
      <c r="W35" s="244">
        <v>1687.0158446278431</v>
      </c>
      <c r="X35" s="245">
        <v>1199.0056312504</v>
      </c>
      <c r="Y35" s="245">
        <v>1614.2591696934019</v>
      </c>
      <c r="Z35" s="245">
        <v>1983.588497319791</v>
      </c>
      <c r="AA35" s="245">
        <v>1962.0439584627752</v>
      </c>
      <c r="AB35" s="245">
        <v>1330.5534091985089</v>
      </c>
      <c r="AC35" s="245">
        <v>1831.759440977861</v>
      </c>
      <c r="AD35" s="245">
        <v>2353.8870869932061</v>
      </c>
      <c r="AE35" s="245">
        <v>2011.6755624306911</v>
      </c>
      <c r="AF35" s="245">
        <v>2146.0219345846158</v>
      </c>
      <c r="AG35" s="245">
        <v>2472.801853900517</v>
      </c>
      <c r="AH35" s="245">
        <v>3413.2604475519997</v>
      </c>
      <c r="AI35" s="245">
        <v>2103.0929469796274</v>
      </c>
      <c r="AJ35" s="245">
        <v>1340.7950073422198</v>
      </c>
      <c r="AK35" s="245">
        <v>2280.2062097770449</v>
      </c>
      <c r="AL35" s="245">
        <v>2859.0452651334799</v>
      </c>
      <c r="AM35" s="245">
        <v>2886.0725019439401</v>
      </c>
      <c r="AN35" s="245">
        <v>2711.0862005618378</v>
      </c>
      <c r="AO35" s="245">
        <v>2974.6588416771201</v>
      </c>
      <c r="AP35" s="245">
        <v>3718.9474144626702</v>
      </c>
      <c r="AQ35" s="245">
        <v>3701.0232022302603</v>
      </c>
      <c r="AR35" s="245">
        <v>3949.5648763312302</v>
      </c>
      <c r="AS35" s="245">
        <v>3632.56678263923</v>
      </c>
      <c r="AT35" s="245">
        <v>5058.0295959803298</v>
      </c>
      <c r="AU35" s="245">
        <f t="shared" si="9"/>
        <v>12290.764958645566</v>
      </c>
      <c r="AV35" s="245">
        <f t="shared" si="10"/>
        <v>16341.184457181051</v>
      </c>
      <c r="AW35" s="245"/>
      <c r="AX35" s="245">
        <f t="shared" si="47"/>
        <v>15877.498078996505</v>
      </c>
      <c r="AY35" s="245">
        <f t="shared" si="48"/>
        <v>4145.9958652175746</v>
      </c>
      <c r="AZ35" s="245">
        <f t="shared" si="49"/>
        <v>5440.939802556115</v>
      </c>
      <c r="BA35" s="245">
        <f t="shared" si="50"/>
        <v>5973.4825605527458</v>
      </c>
      <c r="BB35" s="245">
        <f t="shared" si="51"/>
        <v>6483.8691428914362</v>
      </c>
      <c r="BC35" s="245">
        <f t="shared" si="52"/>
        <v>7478.2438956323513</v>
      </c>
      <c r="BD35" s="245">
        <f t="shared" si="53"/>
        <v>10043.759798467823</v>
      </c>
      <c r="BE35" s="245">
        <f t="shared" si="54"/>
        <v>8583.1394292323712</v>
      </c>
      <c r="BF35" s="245">
        <f t="shared" si="55"/>
        <v>12290.764958645566</v>
      </c>
    </row>
    <row r="36" spans="1:472" ht="20.100000000000001" customHeight="1">
      <c r="A36" s="351">
        <v>28</v>
      </c>
      <c r="B36" s="460" t="str">
        <f>IF('1'!$A$1=1,D36,F36)</f>
        <v>Кувейт</v>
      </c>
      <c r="C36" s="442"/>
      <c r="D36" s="443" t="s">
        <v>221</v>
      </c>
      <c r="E36" s="443"/>
      <c r="F36" s="444" t="s">
        <v>223</v>
      </c>
      <c r="G36" s="244">
        <v>0</v>
      </c>
      <c r="H36" s="245">
        <v>0.940781792993171</v>
      </c>
      <c r="I36" s="245">
        <v>0</v>
      </c>
      <c r="J36" s="245">
        <v>2.52561483930243E-2</v>
      </c>
      <c r="K36" s="245">
        <v>2.6473551016127601E-2</v>
      </c>
      <c r="L36" s="245">
        <v>0.87082164026185505</v>
      </c>
      <c r="M36" s="245">
        <v>1.9951547284613499E-2</v>
      </c>
      <c r="N36" s="245">
        <v>1.9696893213005801E-2</v>
      </c>
      <c r="O36" s="245">
        <v>3.5231470985999502</v>
      </c>
      <c r="P36" s="245">
        <v>1.4538527278144</v>
      </c>
      <c r="Q36" s="245">
        <v>7.3295021309804431</v>
      </c>
      <c r="R36" s="245">
        <v>34.565989221179962</v>
      </c>
      <c r="S36" s="245">
        <v>41.5148668896163</v>
      </c>
      <c r="T36" s="245">
        <v>37.847484071201194</v>
      </c>
      <c r="U36" s="245">
        <v>47.620761347134092</v>
      </c>
      <c r="V36" s="407">
        <v>16.08470332251968</v>
      </c>
      <c r="W36" s="244">
        <v>31.614932853205779</v>
      </c>
      <c r="X36" s="245">
        <v>171.4249005677357</v>
      </c>
      <c r="Y36" s="245">
        <v>6.320439458681693</v>
      </c>
      <c r="Z36" s="245">
        <v>4.041020679343605</v>
      </c>
      <c r="AA36" s="245">
        <v>4.9025902858111419</v>
      </c>
      <c r="AB36" s="245">
        <v>4.18291607072329</v>
      </c>
      <c r="AC36" s="245">
        <v>3.5892261927370841</v>
      </c>
      <c r="AD36" s="245">
        <v>8.5101351512431407</v>
      </c>
      <c r="AE36" s="245">
        <v>5.4157299027463512</v>
      </c>
      <c r="AF36" s="245">
        <v>9.0362672975664591</v>
      </c>
      <c r="AG36" s="245">
        <v>20.710046576109288</v>
      </c>
      <c r="AH36" s="245">
        <v>20.334013016245834</v>
      </c>
      <c r="AI36" s="245">
        <v>1.0985539904914463</v>
      </c>
      <c r="AJ36" s="245">
        <v>11.320033184813999</v>
      </c>
      <c r="AK36" s="245">
        <v>14.576214138853031</v>
      </c>
      <c r="AL36" s="245">
        <v>22.637529267451999</v>
      </c>
      <c r="AM36" s="245">
        <v>6.3256477642659998</v>
      </c>
      <c r="AN36" s="245">
        <v>88.839725391003995</v>
      </c>
      <c r="AO36" s="245">
        <v>280.45518439793199</v>
      </c>
      <c r="AP36" s="245">
        <v>3138.7343388892209</v>
      </c>
      <c r="AQ36" s="245">
        <v>3377.510903669765</v>
      </c>
      <c r="AR36" s="245">
        <v>347.174706739653</v>
      </c>
      <c r="AS36" s="245">
        <v>3872.9638997514239</v>
      </c>
      <c r="AT36" s="245">
        <v>5131.0727003380107</v>
      </c>
      <c r="AU36" s="245">
        <f>AM36+AN36+AO36+AP36</f>
        <v>3514.3548964424231</v>
      </c>
      <c r="AV36" s="245">
        <f>AQ36+AR36+AS36+AT36</f>
        <v>12728.722210498852</v>
      </c>
      <c r="AW36" s="245"/>
      <c r="AX36" s="245">
        <f t="shared" si="47"/>
        <v>0.96603794138619525</v>
      </c>
      <c r="AY36" s="245">
        <f t="shared" si="48"/>
        <v>0.93694363177560192</v>
      </c>
      <c r="AZ36" s="245">
        <f t="shared" si="49"/>
        <v>46.872491178574755</v>
      </c>
      <c r="BA36" s="245">
        <f t="shared" si="50"/>
        <v>143.06781563047127</v>
      </c>
      <c r="BB36" s="245">
        <f t="shared" si="51"/>
        <v>213.40129355896678</v>
      </c>
      <c r="BC36" s="245">
        <f t="shared" si="52"/>
        <v>21.184867700514655</v>
      </c>
      <c r="BD36" s="245">
        <f t="shared" si="53"/>
        <v>55.496056792667929</v>
      </c>
      <c r="BE36" s="245">
        <f t="shared" si="54"/>
        <v>49.632330581610475</v>
      </c>
      <c r="BF36" s="245">
        <f t="shared" si="55"/>
        <v>3514.3548964424231</v>
      </c>
    </row>
    <row r="37" spans="1:472" ht="20.100000000000001" customHeight="1">
      <c r="A37" s="351">
        <v>29</v>
      </c>
      <c r="B37" s="236" t="str">
        <f>IF('1'!$A$1=1,D37,F37)</f>
        <v>Саудівська Аравія</v>
      </c>
      <c r="C37" s="442"/>
      <c r="D37" s="456" t="s">
        <v>182</v>
      </c>
      <c r="E37" s="443"/>
      <c r="F37" s="444" t="s">
        <v>77</v>
      </c>
      <c r="G37" s="244">
        <v>1142.045704710705</v>
      </c>
      <c r="H37" s="245">
        <v>1092.703320234041</v>
      </c>
      <c r="I37" s="245">
        <v>1718.1919200024431</v>
      </c>
      <c r="J37" s="245">
        <v>1528.6595200573909</v>
      </c>
      <c r="K37" s="245">
        <v>1734.2024885631708</v>
      </c>
      <c r="L37" s="245">
        <v>1695.9625734074953</v>
      </c>
      <c r="M37" s="245">
        <v>2112.3487489214899</v>
      </c>
      <c r="N37" s="245">
        <v>2209.184878457791</v>
      </c>
      <c r="O37" s="245">
        <v>2050.9531371901403</v>
      </c>
      <c r="P37" s="245">
        <v>2043.8669683338771</v>
      </c>
      <c r="Q37" s="245">
        <v>3113.3905968367139</v>
      </c>
      <c r="R37" s="245">
        <v>3202.1814069824291</v>
      </c>
      <c r="S37" s="245">
        <v>2819.5461134221687</v>
      </c>
      <c r="T37" s="245">
        <v>2392.1388765995089</v>
      </c>
      <c r="U37" s="245">
        <v>3045.3752357135422</v>
      </c>
      <c r="V37" s="407">
        <v>2946.4386548992334</v>
      </c>
      <c r="W37" s="244">
        <v>2387.1887557382879</v>
      </c>
      <c r="X37" s="245">
        <v>2522.2297738332181</v>
      </c>
      <c r="Y37" s="245">
        <v>3151.9744689518329</v>
      </c>
      <c r="Z37" s="245">
        <v>2899.4200055218098</v>
      </c>
      <c r="AA37" s="245">
        <v>2317.529946672857</v>
      </c>
      <c r="AB37" s="245">
        <v>2166.66639344232</v>
      </c>
      <c r="AC37" s="245">
        <v>3929.3386268580202</v>
      </c>
      <c r="AD37" s="245">
        <v>4021.8811935967005</v>
      </c>
      <c r="AE37" s="245">
        <v>3794.3899891137398</v>
      </c>
      <c r="AF37" s="245">
        <v>3221.3271615452982</v>
      </c>
      <c r="AG37" s="245">
        <v>4562.8196628117203</v>
      </c>
      <c r="AH37" s="245">
        <v>3973.5675195109302</v>
      </c>
      <c r="AI37" s="245">
        <v>741.59927633627103</v>
      </c>
      <c r="AJ37" s="245">
        <v>2383.9219007146007</v>
      </c>
      <c r="AK37" s="245">
        <v>3855.6430532980867</v>
      </c>
      <c r="AL37" s="245">
        <v>3262.7222077785259</v>
      </c>
      <c r="AM37" s="245">
        <v>1288.31039570692</v>
      </c>
      <c r="AN37" s="245">
        <v>1889.230797417438</v>
      </c>
      <c r="AO37" s="245">
        <v>4760.2735886712089</v>
      </c>
      <c r="AP37" s="245">
        <v>4305.8279738490164</v>
      </c>
      <c r="AQ37" s="245">
        <v>3182.2032057021142</v>
      </c>
      <c r="AR37" s="245">
        <v>1813.4431135264419</v>
      </c>
      <c r="AS37" s="245">
        <v>4017.5769639809105</v>
      </c>
      <c r="AT37" s="245">
        <v>3506.3881157317219</v>
      </c>
      <c r="AU37" s="245">
        <f t="shared" si="9"/>
        <v>12243.642755644583</v>
      </c>
      <c r="AV37" s="245">
        <f t="shared" si="10"/>
        <v>12519.61139894119</v>
      </c>
      <c r="AW37" s="245"/>
      <c r="AX37" s="245">
        <f t="shared" si="47"/>
        <v>5481.6004650045797</v>
      </c>
      <c r="AY37" s="245">
        <f t="shared" si="48"/>
        <v>7751.698689349947</v>
      </c>
      <c r="AZ37" s="245">
        <f t="shared" si="49"/>
        <v>10410.39210934316</v>
      </c>
      <c r="BA37" s="245">
        <f t="shared" si="50"/>
        <v>11203.498880634454</v>
      </c>
      <c r="BB37" s="245">
        <f t="shared" si="51"/>
        <v>10960.813004045149</v>
      </c>
      <c r="BC37" s="245">
        <f t="shared" si="52"/>
        <v>12435.416160569897</v>
      </c>
      <c r="BD37" s="245">
        <f t="shared" si="53"/>
        <v>15552.104332981689</v>
      </c>
      <c r="BE37" s="245">
        <f t="shared" si="54"/>
        <v>10243.886438127485</v>
      </c>
      <c r="BF37" s="245">
        <f t="shared" si="55"/>
        <v>12243.642755644583</v>
      </c>
    </row>
    <row r="38" spans="1:472" ht="20.100000000000001" customHeight="1">
      <c r="A38" s="351">
        <v>30</v>
      </c>
      <c r="B38" s="236" t="str">
        <f>IF('1'!$A$1=1,D38,F38)</f>
        <v>Малайзія</v>
      </c>
      <c r="C38" s="442"/>
      <c r="D38" s="443" t="s">
        <v>201</v>
      </c>
      <c r="E38" s="443"/>
      <c r="F38" s="444" t="s">
        <v>202</v>
      </c>
      <c r="G38" s="244">
        <v>595.08261320015799</v>
      </c>
      <c r="H38" s="245">
        <v>481.13678394850899</v>
      </c>
      <c r="I38" s="245">
        <v>708.94297864080704</v>
      </c>
      <c r="J38" s="245">
        <v>758.73760810495605</v>
      </c>
      <c r="K38" s="245">
        <v>915.89008467156305</v>
      </c>
      <c r="L38" s="245">
        <v>758.16202976956504</v>
      </c>
      <c r="M38" s="245">
        <v>882.41694898127707</v>
      </c>
      <c r="N38" s="245">
        <v>1146.127502021232</v>
      </c>
      <c r="O38" s="245">
        <v>929.55028536301495</v>
      </c>
      <c r="P38" s="245">
        <v>1180.744417870467</v>
      </c>
      <c r="Q38" s="245">
        <v>1062.6425100467911</v>
      </c>
      <c r="R38" s="245">
        <v>1259.6667328468391</v>
      </c>
      <c r="S38" s="245">
        <v>1135.6583683505551</v>
      </c>
      <c r="T38" s="245">
        <v>1322.1602957193459</v>
      </c>
      <c r="U38" s="245">
        <v>1261.269210065052</v>
      </c>
      <c r="V38" s="407">
        <v>1890.955847820647</v>
      </c>
      <c r="W38" s="244">
        <v>1200.7575990307689</v>
      </c>
      <c r="X38" s="245">
        <v>1518.9632354425969</v>
      </c>
      <c r="Y38" s="245">
        <v>1430.5503929230149</v>
      </c>
      <c r="Z38" s="245">
        <v>1267.3092886501011</v>
      </c>
      <c r="AA38" s="245">
        <v>1406.4223032295599</v>
      </c>
      <c r="AB38" s="245">
        <v>1340.5102364063232</v>
      </c>
      <c r="AC38" s="245">
        <v>1419.7830399210411</v>
      </c>
      <c r="AD38" s="245">
        <v>1676.1605367244131</v>
      </c>
      <c r="AE38" s="245">
        <v>1467.0021145335049</v>
      </c>
      <c r="AF38" s="245">
        <v>1894.3214902073719</v>
      </c>
      <c r="AG38" s="245">
        <v>1536.363679065809</v>
      </c>
      <c r="AH38" s="245">
        <v>1862.0638934034389</v>
      </c>
      <c r="AI38" s="245">
        <v>1336.101666549526</v>
      </c>
      <c r="AJ38" s="245">
        <v>945.47382010102501</v>
      </c>
      <c r="AK38" s="245">
        <v>1962.6428218141518</v>
      </c>
      <c r="AL38" s="245">
        <v>2514.2462120023019</v>
      </c>
      <c r="AM38" s="245">
        <v>2211.7557919553819</v>
      </c>
      <c r="AN38" s="245">
        <v>2379.93010915693</v>
      </c>
      <c r="AO38" s="245">
        <v>2611.3025386871077</v>
      </c>
      <c r="AP38" s="245">
        <v>2685.7324865967057</v>
      </c>
      <c r="AQ38" s="245">
        <v>2876.2768690062139</v>
      </c>
      <c r="AR38" s="245">
        <v>2721.7097117164531</v>
      </c>
      <c r="AS38" s="245">
        <v>2990.6707938926747</v>
      </c>
      <c r="AT38" s="245">
        <v>3577.9977535832777</v>
      </c>
      <c r="AU38" s="245">
        <f>AM38+AN38+AO38+AP38</f>
        <v>9888.7209263961267</v>
      </c>
      <c r="AV38" s="245">
        <f>AQ38+AR38+AS38+AT38</f>
        <v>12166.655128198618</v>
      </c>
      <c r="AW38" s="245"/>
      <c r="AX38" s="245">
        <f t="shared" si="47"/>
        <v>2543.8999838944301</v>
      </c>
      <c r="AY38" s="245">
        <f t="shared" si="48"/>
        <v>3702.5965654436372</v>
      </c>
      <c r="AZ38" s="245">
        <f t="shared" si="49"/>
        <v>4432.6039461271121</v>
      </c>
      <c r="BA38" s="245">
        <f t="shared" si="50"/>
        <v>5610.0437219555997</v>
      </c>
      <c r="BB38" s="245">
        <f t="shared" si="51"/>
        <v>5417.5805160464815</v>
      </c>
      <c r="BC38" s="245">
        <f t="shared" si="52"/>
        <v>5842.8761162813371</v>
      </c>
      <c r="BD38" s="245">
        <f t="shared" si="53"/>
        <v>6759.7511772101243</v>
      </c>
      <c r="BE38" s="245">
        <f t="shared" si="54"/>
        <v>6758.4645204670051</v>
      </c>
      <c r="BF38" s="245">
        <f t="shared" si="55"/>
        <v>9888.7209263961267</v>
      </c>
    </row>
    <row r="39" spans="1:472" ht="20.100000000000001" customHeight="1">
      <c r="A39" s="351">
        <v>31</v>
      </c>
      <c r="B39" s="460" t="str">
        <f>IF('1'!$A$1=1,D39,F39)</f>
        <v>Тайвань, Провінція Китаю</v>
      </c>
      <c r="C39" s="442"/>
      <c r="D39" s="443" t="s">
        <v>211</v>
      </c>
      <c r="E39" s="443"/>
      <c r="F39" s="444" t="s">
        <v>212</v>
      </c>
      <c r="G39" s="244">
        <v>503.10883341008503</v>
      </c>
      <c r="H39" s="245">
        <v>492.91226536849103</v>
      </c>
      <c r="I39" s="245">
        <v>676.51826673653795</v>
      </c>
      <c r="J39" s="245">
        <v>754.72635488140008</v>
      </c>
      <c r="K39" s="245">
        <v>896.87670656858802</v>
      </c>
      <c r="L39" s="245">
        <v>820.25816293327307</v>
      </c>
      <c r="M39" s="245">
        <v>915.541189718532</v>
      </c>
      <c r="N39" s="245">
        <v>978.96279194474096</v>
      </c>
      <c r="O39" s="245">
        <v>922.77864790503304</v>
      </c>
      <c r="P39" s="245">
        <v>878.55684452707987</v>
      </c>
      <c r="Q39" s="245">
        <v>1142.0862407295781</v>
      </c>
      <c r="R39" s="245">
        <v>1350.418309101505</v>
      </c>
      <c r="S39" s="245">
        <v>1199.7971432647018</v>
      </c>
      <c r="T39" s="245">
        <v>1060.510614371693</v>
      </c>
      <c r="U39" s="245">
        <v>1239.5567239990401</v>
      </c>
      <c r="V39" s="407">
        <v>1268.299953992662</v>
      </c>
      <c r="W39" s="244">
        <v>1162.0200632061449</v>
      </c>
      <c r="X39" s="245">
        <v>1096.816605426897</v>
      </c>
      <c r="Y39" s="245">
        <v>1398.950790835901</v>
      </c>
      <c r="Z39" s="245">
        <v>1293.081192974701</v>
      </c>
      <c r="AA39" s="245">
        <v>1248.917295110077</v>
      </c>
      <c r="AB39" s="245">
        <v>1105.962491517786</v>
      </c>
      <c r="AC39" s="245">
        <v>1260.2287799474429</v>
      </c>
      <c r="AD39" s="245">
        <v>1433.5862417434569</v>
      </c>
      <c r="AE39" s="245">
        <v>1329.9202680115079</v>
      </c>
      <c r="AF39" s="245">
        <v>1451.918733535229</v>
      </c>
      <c r="AG39" s="245">
        <v>1575.8090093650239</v>
      </c>
      <c r="AH39" s="245">
        <v>2018.4026531285449</v>
      </c>
      <c r="AI39" s="245">
        <v>1029.429197977609</v>
      </c>
      <c r="AJ39" s="245">
        <v>831.37672873416602</v>
      </c>
      <c r="AK39" s="245">
        <v>1600.0385390787678</v>
      </c>
      <c r="AL39" s="245">
        <v>4033.0484766876621</v>
      </c>
      <c r="AM39" s="245">
        <v>1925.3174799507699</v>
      </c>
      <c r="AN39" s="245">
        <v>1876.05972202517</v>
      </c>
      <c r="AO39" s="245">
        <v>2581.2786126183319</v>
      </c>
      <c r="AP39" s="245">
        <v>2665.5197681158279</v>
      </c>
      <c r="AQ39" s="245">
        <v>2617.0899071033482</v>
      </c>
      <c r="AR39" s="245">
        <v>2666.5660508204592</v>
      </c>
      <c r="AS39" s="245">
        <v>2826.0104808847518</v>
      </c>
      <c r="AT39" s="245">
        <v>3317.84347636032</v>
      </c>
      <c r="AU39" s="245">
        <f>AM39+AN39+AO39+AP39</f>
        <v>9048.1755827101006</v>
      </c>
      <c r="AV39" s="245">
        <f>AQ39+AR39+AS39+AT39</f>
        <v>11427.509915168879</v>
      </c>
      <c r="AW39" s="245"/>
      <c r="AX39" s="245">
        <f t="shared" si="47"/>
        <v>2427.2657203965141</v>
      </c>
      <c r="AY39" s="245">
        <f t="shared" si="48"/>
        <v>3611.6388511651339</v>
      </c>
      <c r="AZ39" s="245">
        <f t="shared" si="49"/>
        <v>4293.8400422631958</v>
      </c>
      <c r="BA39" s="245">
        <f t="shared" si="50"/>
        <v>4768.1644356280967</v>
      </c>
      <c r="BB39" s="245">
        <f t="shared" si="51"/>
        <v>4950.8686524436434</v>
      </c>
      <c r="BC39" s="245">
        <f t="shared" si="52"/>
        <v>5048.6948083187626</v>
      </c>
      <c r="BD39" s="245">
        <f t="shared" si="53"/>
        <v>6376.0506640403055</v>
      </c>
      <c r="BE39" s="245">
        <f t="shared" si="54"/>
        <v>7493.8929424782054</v>
      </c>
      <c r="BF39" s="245">
        <f t="shared" si="55"/>
        <v>9048.1755827101006</v>
      </c>
    </row>
    <row r="40" spans="1:472" ht="20.100000000000001" customHeight="1">
      <c r="A40" s="351">
        <v>32</v>
      </c>
      <c r="B40" s="236" t="str">
        <f>IF('1'!$A$1=1,D40,F40)</f>
        <v>Азербайджан</v>
      </c>
      <c r="C40" s="442"/>
      <c r="D40" s="443" t="s">
        <v>174</v>
      </c>
      <c r="E40" s="443"/>
      <c r="F40" s="444" t="s">
        <v>76</v>
      </c>
      <c r="G40" s="244">
        <v>102.100169542758</v>
      </c>
      <c r="H40" s="245">
        <v>137.76558249371112</v>
      </c>
      <c r="I40" s="245">
        <v>135.56198770477531</v>
      </c>
      <c r="J40" s="245">
        <v>290.33331943194344</v>
      </c>
      <c r="K40" s="245">
        <v>109.21041000688359</v>
      </c>
      <c r="L40" s="245">
        <v>270.7574087556373</v>
      </c>
      <c r="M40" s="245">
        <v>335.9805340326177</v>
      </c>
      <c r="N40" s="245">
        <v>288.94569749758341</v>
      </c>
      <c r="O40" s="245">
        <v>1976.458869850668</v>
      </c>
      <c r="P40" s="245">
        <v>2669.889148075471</v>
      </c>
      <c r="Q40" s="245">
        <v>2832.8644919094359</v>
      </c>
      <c r="R40" s="245">
        <v>3582.6747266196899</v>
      </c>
      <c r="S40" s="245">
        <v>3297.7087591015261</v>
      </c>
      <c r="T40" s="245">
        <v>3156.1188700103439</v>
      </c>
      <c r="U40" s="245">
        <v>2654.3987318717582</v>
      </c>
      <c r="V40" s="407">
        <v>3505.2577562246888</v>
      </c>
      <c r="W40" s="244">
        <v>2162.5839001348822</v>
      </c>
      <c r="X40" s="245">
        <v>2827.4622366518433</v>
      </c>
      <c r="Y40" s="245">
        <v>2714.8368099921668</v>
      </c>
      <c r="Z40" s="245">
        <v>2100.6176598451361</v>
      </c>
      <c r="AA40" s="245">
        <v>1167.5921553927365</v>
      </c>
      <c r="AB40" s="245">
        <v>3768.9740207529389</v>
      </c>
      <c r="AC40" s="245">
        <v>1163.339177210938</v>
      </c>
      <c r="AD40" s="245">
        <v>2567.9233434891512</v>
      </c>
      <c r="AE40" s="245">
        <v>3499.8903709021301</v>
      </c>
      <c r="AF40" s="245">
        <v>3307.6422663766398</v>
      </c>
      <c r="AG40" s="245">
        <v>3683.0840868239156</v>
      </c>
      <c r="AH40" s="245">
        <v>8160.9767905415702</v>
      </c>
      <c r="AI40" s="245">
        <v>5969.0370673287598</v>
      </c>
      <c r="AJ40" s="245">
        <v>4006.8985902379641</v>
      </c>
      <c r="AK40" s="245">
        <v>812.31960391075108</v>
      </c>
      <c r="AL40" s="245">
        <v>4148.8303437569357</v>
      </c>
      <c r="AM40" s="245">
        <v>1810.8182404363201</v>
      </c>
      <c r="AN40" s="245">
        <v>2796.5780940267418</v>
      </c>
      <c r="AO40" s="245">
        <v>2295.3090767882877</v>
      </c>
      <c r="AP40" s="245">
        <v>3156.6338828784264</v>
      </c>
      <c r="AQ40" s="245">
        <v>2613.1396010055478</v>
      </c>
      <c r="AR40" s="245">
        <v>3191.9669626937202</v>
      </c>
      <c r="AS40" s="245">
        <v>2776.478513933871</v>
      </c>
      <c r="AT40" s="245">
        <v>2389.0484758985572</v>
      </c>
      <c r="AU40" s="245">
        <f t="shared" si="9"/>
        <v>10059.339294129775</v>
      </c>
      <c r="AV40" s="245">
        <f t="shared" si="10"/>
        <v>10970.633553531696</v>
      </c>
      <c r="AW40" s="245"/>
      <c r="AX40" s="245">
        <f t="shared" si="47"/>
        <v>665.76105917318785</v>
      </c>
      <c r="AY40" s="245">
        <f t="shared" si="48"/>
        <v>1004.894050292722</v>
      </c>
      <c r="AZ40" s="245">
        <f t="shared" si="49"/>
        <v>11061.887236455264</v>
      </c>
      <c r="BA40" s="245">
        <f t="shared" si="50"/>
        <v>12613.484117208318</v>
      </c>
      <c r="BB40" s="245">
        <f t="shared" si="51"/>
        <v>9805.5006066240294</v>
      </c>
      <c r="BC40" s="245">
        <f t="shared" si="52"/>
        <v>8667.8286968457651</v>
      </c>
      <c r="BD40" s="245">
        <f t="shared" si="53"/>
        <v>18651.593514644257</v>
      </c>
      <c r="BE40" s="245">
        <f t="shared" si="54"/>
        <v>14937.085605234412</v>
      </c>
      <c r="BF40" s="245">
        <f t="shared" si="55"/>
        <v>10059.339294129775</v>
      </c>
    </row>
    <row r="41" spans="1:472" ht="19.2" customHeight="1">
      <c r="A41" s="351">
        <v>33</v>
      </c>
      <c r="B41" s="236" t="str">
        <f>IF('1'!$A$1=1,D41,F41)</f>
        <v>Бразилія</v>
      </c>
      <c r="D41" s="443" t="s">
        <v>228</v>
      </c>
      <c r="F41" s="444" t="s">
        <v>229</v>
      </c>
      <c r="G41" s="244">
        <v>820.13132908939008</v>
      </c>
      <c r="H41" s="245">
        <v>839.98729955283795</v>
      </c>
      <c r="I41" s="245">
        <v>761.11833340494104</v>
      </c>
      <c r="J41" s="245">
        <v>888.39844021137299</v>
      </c>
      <c r="K41" s="245">
        <v>864.67447721772101</v>
      </c>
      <c r="L41" s="245">
        <v>1088.2367180527381</v>
      </c>
      <c r="M41" s="245">
        <v>1219.7726448895521</v>
      </c>
      <c r="N41" s="245">
        <v>1076.5445535576741</v>
      </c>
      <c r="O41" s="245">
        <v>1085.772629741763</v>
      </c>
      <c r="P41" s="245">
        <v>995.73686129492694</v>
      </c>
      <c r="Q41" s="245">
        <v>1223.784058053435</v>
      </c>
      <c r="R41" s="245">
        <v>1267.2475746469711</v>
      </c>
      <c r="S41" s="245">
        <v>1420.97165436196</v>
      </c>
      <c r="T41" s="245">
        <v>1151.854560846165</v>
      </c>
      <c r="U41" s="245">
        <v>1045.2128245031458</v>
      </c>
      <c r="V41" s="407">
        <v>1377.9942374153188</v>
      </c>
      <c r="W41" s="244">
        <v>1410.241218853324</v>
      </c>
      <c r="X41" s="245">
        <v>1535.6582868065232</v>
      </c>
      <c r="Y41" s="245">
        <v>1292.6514787387291</v>
      </c>
      <c r="Z41" s="245">
        <v>1297.835516979861</v>
      </c>
      <c r="AA41" s="245">
        <v>1588.9674421756818</v>
      </c>
      <c r="AB41" s="245">
        <v>1545.6609288891209</v>
      </c>
      <c r="AC41" s="245">
        <v>1685.283746399607</v>
      </c>
      <c r="AD41" s="245">
        <v>1430.7504389176461</v>
      </c>
      <c r="AE41" s="245">
        <v>1905.1658102365891</v>
      </c>
      <c r="AF41" s="245">
        <v>2555.2916388332201</v>
      </c>
      <c r="AG41" s="245">
        <v>2725.6952310227221</v>
      </c>
      <c r="AH41" s="245">
        <v>1886.2298427154301</v>
      </c>
      <c r="AI41" s="245">
        <v>1665.6600847464661</v>
      </c>
      <c r="AJ41" s="245">
        <v>1253.2195356416939</v>
      </c>
      <c r="AK41" s="245">
        <v>2085.8429123829133</v>
      </c>
      <c r="AL41" s="245">
        <v>2050.0635180095219</v>
      </c>
      <c r="AM41" s="245">
        <v>1888.674540009516</v>
      </c>
      <c r="AN41" s="245">
        <v>1961.17663082647</v>
      </c>
      <c r="AO41" s="245">
        <v>1904.0890288000739</v>
      </c>
      <c r="AP41" s="245">
        <v>1740.1864887893439</v>
      </c>
      <c r="AQ41" s="245">
        <v>1749.6969992153222</v>
      </c>
      <c r="AR41" s="245">
        <v>2303.2981054342199</v>
      </c>
      <c r="AS41" s="245">
        <v>2239.363059658052</v>
      </c>
      <c r="AT41" s="245">
        <v>4409.9633146275683</v>
      </c>
      <c r="AU41" s="245">
        <f t="shared" si="9"/>
        <v>7494.1266884254037</v>
      </c>
      <c r="AV41" s="245">
        <f t="shared" si="10"/>
        <v>10702.321478935162</v>
      </c>
      <c r="AW41" s="245"/>
      <c r="AX41" s="245">
        <f t="shared" si="47"/>
        <v>3309.6354022585419</v>
      </c>
      <c r="AY41" s="245">
        <f t="shared" si="48"/>
        <v>4249.2283937176853</v>
      </c>
      <c r="AZ41" s="245">
        <f t="shared" si="49"/>
        <v>4572.5411237370954</v>
      </c>
      <c r="BA41" s="245">
        <f t="shared" si="50"/>
        <v>4996.0332771265894</v>
      </c>
      <c r="BB41" s="245">
        <f t="shared" si="51"/>
        <v>5536.386501378438</v>
      </c>
      <c r="BC41" s="245">
        <f t="shared" si="52"/>
        <v>6250.6625563820562</v>
      </c>
      <c r="BD41" s="245">
        <f t="shared" si="53"/>
        <v>9072.3825228079622</v>
      </c>
      <c r="BE41" s="245">
        <f t="shared" si="54"/>
        <v>7054.7860507805945</v>
      </c>
      <c r="BF41" s="245">
        <f t="shared" si="55"/>
        <v>7494.1266884254037</v>
      </c>
    </row>
    <row r="42" spans="1:472" ht="18" customHeight="1">
      <c r="A42" s="351">
        <v>34</v>
      </c>
      <c r="B42" s="460" t="str">
        <f>IF('1'!$A$1=1,D42,F42)</f>
        <v>Словенія</v>
      </c>
      <c r="C42" s="442"/>
      <c r="D42" s="443" t="s">
        <v>209</v>
      </c>
      <c r="E42" s="443"/>
      <c r="F42" s="444" t="s">
        <v>213</v>
      </c>
      <c r="G42" s="244">
        <v>586.81115550359709</v>
      </c>
      <c r="H42" s="245">
        <v>513.91981024924803</v>
      </c>
      <c r="I42" s="245">
        <v>703.80740135040992</v>
      </c>
      <c r="J42" s="245">
        <v>956.02617183756797</v>
      </c>
      <c r="K42" s="245">
        <v>664.34090893873201</v>
      </c>
      <c r="L42" s="245">
        <v>812.34105218190894</v>
      </c>
      <c r="M42" s="245">
        <v>785.78681192614602</v>
      </c>
      <c r="N42" s="245">
        <v>1142.917336013325</v>
      </c>
      <c r="O42" s="245">
        <v>836.069197657431</v>
      </c>
      <c r="P42" s="245">
        <v>1037.208689532016</v>
      </c>
      <c r="Q42" s="245">
        <v>1083.6742023895999</v>
      </c>
      <c r="R42" s="245">
        <v>1548.1097506424719</v>
      </c>
      <c r="S42" s="245">
        <v>1103.277460690771</v>
      </c>
      <c r="T42" s="245">
        <v>1123.1927661329992</v>
      </c>
      <c r="U42" s="245">
        <v>1257.802088062313</v>
      </c>
      <c r="V42" s="407">
        <v>1572.9802596807749</v>
      </c>
      <c r="W42" s="244">
        <v>1296.6469856172489</v>
      </c>
      <c r="X42" s="245">
        <v>1517.529173213383</v>
      </c>
      <c r="Y42" s="245">
        <v>1539.3931488566768</v>
      </c>
      <c r="Z42" s="245">
        <v>1827.0172823963899</v>
      </c>
      <c r="AA42" s="245">
        <v>1548.8274206206879</v>
      </c>
      <c r="AB42" s="245">
        <v>1078.671942400543</v>
      </c>
      <c r="AC42" s="245">
        <v>1918.452307890406</v>
      </c>
      <c r="AD42" s="245">
        <v>2252.9887111216049</v>
      </c>
      <c r="AE42" s="245">
        <v>1699.1843360671319</v>
      </c>
      <c r="AF42" s="245">
        <v>1873.7755468299079</v>
      </c>
      <c r="AG42" s="245">
        <v>1978.3771036360013</v>
      </c>
      <c r="AH42" s="245">
        <v>2197.1622086459251</v>
      </c>
      <c r="AI42" s="245">
        <v>1654.7273749784222</v>
      </c>
      <c r="AJ42" s="245">
        <v>1537.6277465339899</v>
      </c>
      <c r="AK42" s="245">
        <v>1894.2935558966519</v>
      </c>
      <c r="AL42" s="245">
        <v>2880.1438425355936</v>
      </c>
      <c r="AM42" s="245">
        <v>1545.381657553578</v>
      </c>
      <c r="AN42" s="245">
        <v>2489.4854392414481</v>
      </c>
      <c r="AO42" s="245">
        <v>2219.6954511962922</v>
      </c>
      <c r="AP42" s="245">
        <v>2450.299199822121</v>
      </c>
      <c r="AQ42" s="245">
        <v>2340.9449221063101</v>
      </c>
      <c r="AR42" s="245">
        <v>2499.4114139152139</v>
      </c>
      <c r="AS42" s="245">
        <v>2572.6987346045539</v>
      </c>
      <c r="AT42" s="245">
        <v>3135.4689603379661</v>
      </c>
      <c r="AU42" s="245">
        <f>AM42+AN42+AO42+AP42</f>
        <v>8704.8617478134383</v>
      </c>
      <c r="AV42" s="245">
        <f>AQ42+AR42+AS42+AT42</f>
        <v>10548.524030964045</v>
      </c>
      <c r="AW42" s="245"/>
      <c r="AX42" s="245">
        <f t="shared" si="47"/>
        <v>2760.5645389408228</v>
      </c>
      <c r="AY42" s="245">
        <f t="shared" si="48"/>
        <v>3405.3861090601122</v>
      </c>
      <c r="AZ42" s="245">
        <f t="shared" si="49"/>
        <v>4505.0618402215187</v>
      </c>
      <c r="BA42" s="245">
        <f t="shared" si="50"/>
        <v>5057.2525745668581</v>
      </c>
      <c r="BB42" s="245">
        <f t="shared" si="51"/>
        <v>6180.586590083698</v>
      </c>
      <c r="BC42" s="245">
        <f t="shared" si="52"/>
        <v>6798.9403820332418</v>
      </c>
      <c r="BD42" s="245">
        <f t="shared" si="53"/>
        <v>7748.4991951789652</v>
      </c>
      <c r="BE42" s="245">
        <f t="shared" si="54"/>
        <v>7966.7925199446581</v>
      </c>
      <c r="BF42" s="245">
        <f t="shared" si="55"/>
        <v>8704.8617478134383</v>
      </c>
    </row>
    <row r="43" spans="1:472" ht="20.100000000000001" customHeight="1">
      <c r="A43" s="351">
        <v>35</v>
      </c>
      <c r="B43" s="460" t="str">
        <f>IF('1'!$A$1=1,D43,F43)</f>
        <v>Таїланд</v>
      </c>
      <c r="C43" s="442"/>
      <c r="D43" s="443" t="s">
        <v>220</v>
      </c>
      <c r="E43" s="443"/>
      <c r="F43" s="444" t="s">
        <v>222</v>
      </c>
      <c r="G43" s="244">
        <v>512.84670192461499</v>
      </c>
      <c r="H43" s="245">
        <v>433.78357838224468</v>
      </c>
      <c r="I43" s="245">
        <v>628.935843870177</v>
      </c>
      <c r="J43" s="245">
        <v>760.55322225188695</v>
      </c>
      <c r="K43" s="245">
        <v>701.28948083499995</v>
      </c>
      <c r="L43" s="245">
        <v>961.68592204587708</v>
      </c>
      <c r="M43" s="245">
        <v>1017.099549972005</v>
      </c>
      <c r="N43" s="245">
        <v>1212.092520938746</v>
      </c>
      <c r="O43" s="245">
        <v>929.85749630324801</v>
      </c>
      <c r="P43" s="245">
        <v>1140.177713613989</v>
      </c>
      <c r="Q43" s="245">
        <v>1256.85690542471</v>
      </c>
      <c r="R43" s="245">
        <v>1376.30566607644</v>
      </c>
      <c r="S43" s="245">
        <v>1030.4194172830439</v>
      </c>
      <c r="T43" s="245">
        <v>1010.885483485011</v>
      </c>
      <c r="U43" s="245">
        <v>1387.4865607143199</v>
      </c>
      <c r="V43" s="407">
        <v>1590.63691872144</v>
      </c>
      <c r="W43" s="244">
        <v>1303.2341912664479</v>
      </c>
      <c r="X43" s="245">
        <v>1398.286767120313</v>
      </c>
      <c r="Y43" s="245">
        <v>1295.436628270633</v>
      </c>
      <c r="Z43" s="245">
        <v>1329.520860210542</v>
      </c>
      <c r="AA43" s="245">
        <v>1063.201346806833</v>
      </c>
      <c r="AB43" s="245">
        <v>1070.9693650361139</v>
      </c>
      <c r="AC43" s="245">
        <v>1461.6283605169219</v>
      </c>
      <c r="AD43" s="245">
        <v>1395.7438747829219</v>
      </c>
      <c r="AE43" s="245">
        <v>1396.70248092936</v>
      </c>
      <c r="AF43" s="245">
        <v>1708.7059374674329</v>
      </c>
      <c r="AG43" s="245">
        <v>1591.758210747219</v>
      </c>
      <c r="AH43" s="245">
        <v>1702.5815912978401</v>
      </c>
      <c r="AI43" s="245">
        <v>1156.5152011238702</v>
      </c>
      <c r="AJ43" s="245">
        <v>847.62929720563602</v>
      </c>
      <c r="AK43" s="245">
        <v>1316.4584257784181</v>
      </c>
      <c r="AL43" s="245">
        <v>1406.5329601146138</v>
      </c>
      <c r="AM43" s="245">
        <v>1422.7092236735261</v>
      </c>
      <c r="AN43" s="245">
        <v>1591.4400378073278</v>
      </c>
      <c r="AO43" s="245">
        <v>1842.39917045983</v>
      </c>
      <c r="AP43" s="245">
        <v>2272.2276968524789</v>
      </c>
      <c r="AQ43" s="245">
        <v>1947.9709801390818</v>
      </c>
      <c r="AR43" s="245">
        <v>2639.1750399001712</v>
      </c>
      <c r="AS43" s="245">
        <v>3066.4005412025681</v>
      </c>
      <c r="AT43" s="245">
        <v>2888.7875889880429</v>
      </c>
      <c r="AU43" s="245">
        <f t="shared" si="9"/>
        <v>7128.7761287931626</v>
      </c>
      <c r="AV43" s="245">
        <f t="shared" si="10"/>
        <v>10542.334150229864</v>
      </c>
      <c r="AW43" s="245"/>
      <c r="AX43" s="245">
        <f t="shared" ref="AX43" si="56">G43+H43+I43+J43</f>
        <v>2336.1193464289236</v>
      </c>
      <c r="AY43" s="245">
        <f t="shared" ref="AY43" si="57">K43+L43+M43+N43</f>
        <v>3892.1674737916283</v>
      </c>
      <c r="AZ43" s="245">
        <f t="shared" ref="AZ43" si="58">O43+P43+Q43+R43</f>
        <v>4703.1977814183865</v>
      </c>
      <c r="BA43" s="245">
        <f t="shared" ref="BA43" si="59">S43+T43+U43+V43</f>
        <v>5019.4283802038153</v>
      </c>
      <c r="BB43" s="245">
        <f t="shared" ref="BB43" si="60">W43+X43+Y43+Z43</f>
        <v>5326.4784468679363</v>
      </c>
      <c r="BC43" s="245">
        <f t="shared" ref="BC43" si="61">AA43+AB43+AC43+AD43</f>
        <v>4991.5429471427906</v>
      </c>
      <c r="BD43" s="245">
        <f t="shared" ref="BD43" si="62">AE43+AF43+AG43+AH43</f>
        <v>6399.748220441852</v>
      </c>
      <c r="BE43" s="245">
        <f t="shared" ref="BE43" si="63">AI43+AJ43+AK43+AL43</f>
        <v>4727.1358842225382</v>
      </c>
      <c r="BF43" s="245">
        <f t="shared" ref="BF43" si="64">AM43+AN43+AO43+AP43</f>
        <v>7128.7761287931626</v>
      </c>
    </row>
    <row r="44" spans="1:472" ht="20.100000000000001" customHeight="1">
      <c r="A44" s="352"/>
      <c r="B44" s="255" t="str">
        <f>IF('1'!$A$1=1,D44,F44)</f>
        <v>російська федерація</v>
      </c>
      <c r="C44" s="457"/>
      <c r="D44" s="458" t="s">
        <v>155</v>
      </c>
      <c r="E44" s="458"/>
      <c r="F44" s="459" t="s">
        <v>156</v>
      </c>
      <c r="G44" s="334">
        <v>39616.024590063738</v>
      </c>
      <c r="H44" s="335">
        <v>38915.883629394797</v>
      </c>
      <c r="I44" s="335">
        <v>38696.367676505899</v>
      </c>
      <c r="J44" s="335">
        <v>44639.904854364097</v>
      </c>
      <c r="K44" s="335">
        <v>25473.252078367012</v>
      </c>
      <c r="L44" s="335">
        <v>27927.30152224721</v>
      </c>
      <c r="M44" s="335">
        <v>36979.579153145001</v>
      </c>
      <c r="N44" s="335">
        <v>40478.337560445601</v>
      </c>
      <c r="O44" s="335">
        <v>40155.435177642197</v>
      </c>
      <c r="P44" s="335">
        <v>39297.583030170899</v>
      </c>
      <c r="Q44" s="335">
        <v>46887.6615047983</v>
      </c>
      <c r="R44" s="335">
        <v>64390.540746159299</v>
      </c>
      <c r="S44" s="335">
        <v>52292.982693518803</v>
      </c>
      <c r="T44" s="335">
        <v>47725.981252003003</v>
      </c>
      <c r="U44" s="335">
        <v>56080.818585667905</v>
      </c>
      <c r="V44" s="408">
        <v>62262.873650167305</v>
      </c>
      <c r="W44" s="334">
        <v>47760.979581500804</v>
      </c>
      <c r="X44" s="335">
        <v>51841.366330810597</v>
      </c>
      <c r="Y44" s="335">
        <v>39922.175542677098</v>
      </c>
      <c r="Z44" s="335">
        <v>36716.934826506302</v>
      </c>
      <c r="AA44" s="335">
        <v>28959.43647163166</v>
      </c>
      <c r="AB44" s="335">
        <v>25562.591972047092</v>
      </c>
      <c r="AC44" s="335">
        <v>29830.357550454988</v>
      </c>
      <c r="AD44" s="335">
        <v>32861.699605570429</v>
      </c>
      <c r="AE44" s="335">
        <v>30970.053545016388</v>
      </c>
      <c r="AF44" s="335">
        <v>34406.188103923996</v>
      </c>
      <c r="AG44" s="335">
        <v>41770.606351825903</v>
      </c>
      <c r="AH44" s="335">
        <v>56335.418361846598</v>
      </c>
      <c r="AI44" s="335">
        <v>37511.278834080644</v>
      </c>
      <c r="AJ44" s="335">
        <v>5237.5045594760995</v>
      </c>
      <c r="AK44" s="335">
        <v>1052.2277203166082</v>
      </c>
      <c r="AL44" s="335">
        <v>172.37389362257801</v>
      </c>
      <c r="AM44" s="335">
        <v>110.687926181374</v>
      </c>
      <c r="AN44" s="335">
        <v>17.792523273084001</v>
      </c>
      <c r="AO44" s="335">
        <v>28.917919732358001</v>
      </c>
      <c r="AP44" s="335">
        <v>9.1860238127692391</v>
      </c>
      <c r="AQ44" s="335">
        <v>46.742285096305878</v>
      </c>
      <c r="AR44" s="335">
        <v>13.74965704872773</v>
      </c>
      <c r="AS44" s="335">
        <v>5.1700712486073215</v>
      </c>
      <c r="AT44" s="335">
        <v>0.660409595164548</v>
      </c>
      <c r="AU44" s="335">
        <f t="shared" si="9"/>
        <v>166.58439299958522</v>
      </c>
      <c r="AV44" s="335">
        <f>AQ44+AR44+AS44+AT44</f>
        <v>66.322422988805485</v>
      </c>
      <c r="AW44" s="245"/>
      <c r="AX44" s="335">
        <f>G44+H44+I44+J44</f>
        <v>161868.18075032852</v>
      </c>
      <c r="AY44" s="335">
        <f>K44+L44+M44+N44</f>
        <v>130858.47031420481</v>
      </c>
      <c r="AZ44" s="335">
        <f>O44+P44+Q44+R44</f>
        <v>190731.22045877069</v>
      </c>
      <c r="BA44" s="335">
        <f>S44+T44+U44+V44</f>
        <v>218362.65618135702</v>
      </c>
      <c r="BB44" s="335">
        <f>W44+X44+Y44+Z44</f>
        <v>176241.45628149481</v>
      </c>
      <c r="BC44" s="335">
        <f>AA44+AB44+AC44+AD44</f>
        <v>117214.08559970418</v>
      </c>
      <c r="BD44" s="335">
        <f>AE44+AF44+AG44+AH44</f>
        <v>163482.26636261289</v>
      </c>
      <c r="BE44" s="335">
        <f>AI44+AJ44+AK44+AL44</f>
        <v>43973.385007495934</v>
      </c>
      <c r="BF44" s="335">
        <f>AM44+AN44+AO44+AP44</f>
        <v>166.58439299958522</v>
      </c>
      <c r="IS44" s="288"/>
      <c r="IT44" s="288"/>
      <c r="IU44" s="188"/>
      <c r="IV44" s="188"/>
      <c r="IW44" s="188"/>
      <c r="IX44" s="188"/>
      <c r="IY44" s="188"/>
      <c r="IZ44" s="188"/>
      <c r="JL44" s="230"/>
      <c r="JM44" s="230"/>
      <c r="JN44" s="230"/>
      <c r="JO44" s="230"/>
      <c r="JP44" s="230"/>
      <c r="JQ44" s="230"/>
      <c r="JR44" s="230"/>
      <c r="JS44" s="230"/>
      <c r="JT44" s="230"/>
      <c r="QZ44" s="304"/>
      <c r="RA44" s="182"/>
      <c r="RB44" s="182"/>
      <c r="RC44" s="304"/>
      <c r="RD44" s="304"/>
    </row>
    <row r="45" spans="1:472" ht="6" customHeight="1"/>
    <row r="46" spans="1:472" ht="2.4" hidden="1" customHeight="1"/>
    <row r="47" spans="1:472" ht="1.8" hidden="1" customHeight="1"/>
    <row r="48" spans="1:472" ht="1.2" hidden="1" customHeight="1">
      <c r="B48" s="236">
        <f>IF('[13]1'!$A$1=1,D48,F48)</f>
        <v>0</v>
      </c>
    </row>
    <row r="49" spans="1:486" s="329" customFormat="1" ht="17.100000000000001" customHeight="1">
      <c r="A49" s="336" t="str">
        <f>IF('1'!$A$1=1,C49,E49)</f>
        <v xml:space="preserve">*Дані Державної служби статистики України </v>
      </c>
      <c r="B49" s="243"/>
      <c r="C49" s="337" t="s">
        <v>80</v>
      </c>
      <c r="D49" s="337"/>
      <c r="E49" s="337" t="s">
        <v>81</v>
      </c>
      <c r="F49" s="337"/>
      <c r="G49" s="327"/>
      <c r="H49" s="327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T49" s="327"/>
      <c r="U49" s="327"/>
      <c r="V49" s="327"/>
      <c r="W49" s="327"/>
      <c r="X49" s="327"/>
      <c r="Y49" s="327"/>
      <c r="Z49" s="327"/>
      <c r="AA49" s="327"/>
      <c r="AB49" s="327"/>
      <c r="AC49" s="327"/>
      <c r="AD49" s="327"/>
      <c r="AE49" s="327"/>
      <c r="AF49" s="327"/>
      <c r="AG49" s="327"/>
      <c r="AH49" s="327"/>
      <c r="AI49" s="327"/>
      <c r="AJ49" s="327"/>
      <c r="AK49" s="327"/>
      <c r="AL49" s="327"/>
      <c r="AM49" s="327"/>
      <c r="AN49" s="327"/>
      <c r="AO49" s="327"/>
      <c r="AP49" s="327"/>
      <c r="AQ49" s="327"/>
      <c r="AR49" s="327"/>
      <c r="AS49" s="327"/>
      <c r="AT49" s="327"/>
      <c r="AU49" s="327"/>
      <c r="AV49" s="327"/>
      <c r="AW49" s="327"/>
      <c r="AX49" s="328"/>
      <c r="AY49" s="328"/>
      <c r="AZ49" s="328"/>
      <c r="BA49" s="328"/>
      <c r="BB49" s="328"/>
      <c r="BC49" s="328"/>
      <c r="BD49" s="328"/>
      <c r="BE49" s="404"/>
      <c r="BF49" s="328"/>
      <c r="BG49" s="476"/>
      <c r="BH49" s="328"/>
      <c r="BI49" s="328"/>
      <c r="BJ49" s="328"/>
      <c r="BK49" s="328"/>
      <c r="BL49" s="328"/>
      <c r="BM49" s="328"/>
      <c r="BN49" s="328"/>
      <c r="BO49" s="328"/>
      <c r="BP49" s="328"/>
      <c r="BQ49" s="328"/>
      <c r="BR49" s="328"/>
      <c r="BS49" s="328"/>
      <c r="BT49" s="328"/>
      <c r="BU49" s="328"/>
      <c r="BV49" s="328"/>
      <c r="BW49" s="328"/>
      <c r="BX49" s="328"/>
      <c r="BY49" s="328"/>
      <c r="BZ49" s="328"/>
      <c r="CA49" s="328"/>
      <c r="CB49" s="328"/>
      <c r="CC49" s="328"/>
      <c r="CD49" s="328"/>
      <c r="CE49" s="328"/>
      <c r="CF49" s="328"/>
      <c r="CG49" s="328"/>
      <c r="CH49" s="328"/>
      <c r="CI49" s="328"/>
      <c r="CJ49" s="328"/>
      <c r="CK49" s="425"/>
      <c r="CL49" s="425"/>
      <c r="CM49" s="425"/>
      <c r="CN49" s="425"/>
      <c r="CO49" s="425"/>
      <c r="CP49" s="425"/>
      <c r="CQ49" s="425"/>
      <c r="CR49" s="425"/>
      <c r="CS49" s="425"/>
      <c r="CT49" s="425"/>
      <c r="CU49" s="425"/>
      <c r="CV49" s="425"/>
      <c r="CW49" s="425"/>
      <c r="CX49" s="425"/>
      <c r="CY49" s="293"/>
      <c r="CZ49" s="293"/>
      <c r="DA49" s="293"/>
      <c r="DB49" s="293"/>
      <c r="DC49" s="293"/>
      <c r="DD49" s="293"/>
      <c r="DE49" s="293"/>
      <c r="DF49" s="293"/>
      <c r="DG49" s="293"/>
      <c r="DH49" s="293"/>
      <c r="DI49" s="293"/>
      <c r="DJ49" s="293"/>
      <c r="DK49" s="293"/>
      <c r="DL49" s="293"/>
      <c r="DM49" s="293"/>
      <c r="DN49" s="293"/>
      <c r="DO49" s="293"/>
      <c r="DP49" s="328"/>
      <c r="DQ49" s="328"/>
      <c r="DR49" s="328"/>
      <c r="DS49" s="328"/>
      <c r="DT49" s="328"/>
      <c r="DU49" s="328"/>
      <c r="DV49" s="328"/>
      <c r="DW49" s="328"/>
      <c r="DX49" s="293"/>
      <c r="DY49" s="293"/>
      <c r="DZ49" s="293"/>
      <c r="EA49" s="293"/>
      <c r="EB49" s="293"/>
      <c r="EC49" s="293"/>
      <c r="ED49" s="328"/>
      <c r="EE49" s="328"/>
      <c r="EF49" s="328"/>
      <c r="EG49" s="328"/>
      <c r="EH49" s="328"/>
      <c r="EI49" s="328"/>
      <c r="EJ49" s="328"/>
      <c r="EK49" s="328"/>
      <c r="EL49" s="328"/>
      <c r="EM49" s="328"/>
      <c r="EN49" s="328"/>
      <c r="EO49" s="328"/>
      <c r="EP49" s="328"/>
      <c r="EQ49" s="328"/>
      <c r="ER49" s="328"/>
      <c r="ES49" s="328"/>
      <c r="ET49" s="328"/>
      <c r="EU49" s="328"/>
      <c r="EV49" s="328"/>
      <c r="EW49" s="328"/>
      <c r="EX49" s="328"/>
      <c r="EY49" s="328"/>
      <c r="EZ49" s="328"/>
      <c r="FA49" s="328"/>
      <c r="FB49" s="328"/>
      <c r="FC49" s="328"/>
      <c r="FD49" s="328"/>
      <c r="FE49" s="328"/>
      <c r="FF49" s="328"/>
      <c r="FG49" s="328"/>
      <c r="FH49" s="328"/>
      <c r="FI49" s="328"/>
      <c r="FJ49" s="328"/>
      <c r="FK49" s="328"/>
      <c r="FL49" s="328"/>
      <c r="FM49" s="328"/>
      <c r="FN49" s="328"/>
      <c r="FO49" s="328"/>
      <c r="FP49" s="328"/>
      <c r="FQ49" s="328"/>
      <c r="FR49" s="328"/>
      <c r="FS49" s="328"/>
      <c r="FT49" s="328"/>
      <c r="FU49" s="328"/>
      <c r="FV49" s="328"/>
      <c r="FW49" s="328"/>
      <c r="FX49" s="328"/>
      <c r="FY49" s="328"/>
      <c r="FZ49" s="328"/>
      <c r="GA49" s="328"/>
      <c r="GB49" s="328"/>
      <c r="GC49" s="328"/>
      <c r="GD49" s="293"/>
      <c r="GE49" s="293"/>
      <c r="GF49" s="293"/>
      <c r="GG49" s="293"/>
      <c r="GH49" s="293"/>
      <c r="GI49" s="293"/>
      <c r="GJ49" s="293"/>
      <c r="GK49" s="293"/>
      <c r="GL49" s="293"/>
      <c r="GM49" s="293"/>
      <c r="GN49" s="328"/>
      <c r="GO49" s="328"/>
      <c r="GP49" s="328"/>
      <c r="GQ49" s="328"/>
      <c r="GR49" s="328"/>
      <c r="GS49" s="328"/>
      <c r="GT49" s="328"/>
      <c r="GU49" s="328"/>
      <c r="GV49" s="328"/>
      <c r="GW49" s="328"/>
      <c r="GX49" s="328"/>
      <c r="GY49" s="328"/>
      <c r="GZ49" s="328"/>
      <c r="HA49" s="328"/>
      <c r="HB49" s="328"/>
      <c r="HC49" s="328"/>
      <c r="HD49" s="328"/>
      <c r="HE49" s="328"/>
      <c r="HF49" s="328"/>
      <c r="HG49" s="328"/>
      <c r="HH49" s="328"/>
      <c r="HI49" s="328"/>
      <c r="HJ49" s="328"/>
      <c r="HK49" s="328"/>
      <c r="HL49" s="328"/>
      <c r="HM49" s="328"/>
      <c r="HN49" s="328"/>
      <c r="HO49" s="328"/>
      <c r="HP49" s="328"/>
      <c r="HQ49" s="328"/>
      <c r="HR49" s="328"/>
      <c r="HS49" s="328"/>
      <c r="HT49" s="328"/>
      <c r="HU49" s="328"/>
      <c r="HV49" s="328"/>
      <c r="HW49" s="328"/>
      <c r="HX49" s="328"/>
      <c r="HY49" s="328"/>
      <c r="HZ49" s="328"/>
      <c r="IA49" s="328"/>
      <c r="IB49" s="328"/>
      <c r="IC49" s="328"/>
      <c r="ID49" s="328"/>
      <c r="IE49" s="328"/>
      <c r="IF49" s="328"/>
      <c r="IG49" s="328"/>
      <c r="IH49" s="328"/>
      <c r="II49" s="328"/>
      <c r="IJ49" s="328"/>
      <c r="IK49" s="328"/>
      <c r="IL49" s="328"/>
      <c r="IM49" s="328"/>
      <c r="IN49" s="328"/>
      <c r="IO49" s="328"/>
      <c r="IP49" s="328"/>
      <c r="IQ49" s="328"/>
      <c r="IR49" s="328"/>
      <c r="IS49" s="328"/>
      <c r="IT49" s="328"/>
      <c r="IU49" s="293"/>
      <c r="IV49" s="293"/>
      <c r="IW49" s="293"/>
      <c r="IX49" s="293"/>
      <c r="IY49" s="293"/>
      <c r="IZ49" s="293"/>
      <c r="JA49" s="293"/>
      <c r="JB49" s="188"/>
      <c r="JC49" s="188"/>
      <c r="JD49" s="188"/>
      <c r="JE49" s="188"/>
      <c r="JF49" s="188"/>
      <c r="JG49" s="188"/>
      <c r="JH49" s="188"/>
      <c r="JI49" s="188"/>
      <c r="JJ49" s="188"/>
      <c r="JK49" s="188"/>
      <c r="JL49" s="188"/>
      <c r="JM49" s="188"/>
      <c r="JN49" s="188"/>
      <c r="JO49" s="188"/>
      <c r="JP49" s="188"/>
      <c r="JQ49" s="188"/>
      <c r="JR49" s="188"/>
      <c r="JS49" s="188"/>
      <c r="JT49" s="188"/>
      <c r="JU49" s="188"/>
      <c r="JV49" s="188"/>
      <c r="JW49" s="188"/>
      <c r="JX49" s="188"/>
      <c r="JY49" s="188"/>
      <c r="JZ49" s="188"/>
      <c r="KA49" s="188"/>
      <c r="KB49" s="188"/>
      <c r="KC49" s="188"/>
      <c r="KD49" s="188"/>
      <c r="KE49" s="188"/>
      <c r="KF49" s="188"/>
      <c r="KG49" s="188"/>
      <c r="KH49" s="188"/>
      <c r="KI49" s="188"/>
      <c r="KJ49" s="188"/>
      <c r="KK49" s="188"/>
      <c r="KL49" s="188"/>
      <c r="KM49" s="188"/>
      <c r="KN49" s="188"/>
      <c r="KO49" s="188"/>
      <c r="KP49" s="188"/>
      <c r="KQ49" s="188"/>
      <c r="KR49" s="188"/>
      <c r="KS49" s="188"/>
      <c r="KT49" s="188"/>
      <c r="KU49" s="188"/>
      <c r="KV49" s="188"/>
      <c r="KW49" s="188"/>
      <c r="KX49" s="188"/>
      <c r="KY49" s="188"/>
      <c r="KZ49" s="188"/>
      <c r="LA49" s="188"/>
      <c r="LB49" s="188"/>
      <c r="LC49" s="188"/>
      <c r="LD49" s="188"/>
      <c r="LE49" s="188"/>
      <c r="LF49" s="188"/>
      <c r="LG49" s="188"/>
      <c r="ML49" s="188"/>
      <c r="MM49" s="188"/>
      <c r="MN49" s="188"/>
      <c r="MO49" s="188"/>
      <c r="MP49" s="188"/>
      <c r="MQ49" s="188"/>
      <c r="MR49" s="188"/>
      <c r="MS49" s="188"/>
      <c r="MT49" s="188"/>
      <c r="MU49" s="188"/>
      <c r="MV49" s="188"/>
      <c r="MW49" s="188"/>
      <c r="MX49" s="188"/>
      <c r="MY49" s="188"/>
      <c r="MZ49" s="188"/>
      <c r="NA49" s="188"/>
      <c r="NB49" s="188"/>
      <c r="NC49" s="188"/>
      <c r="ND49" s="188"/>
      <c r="NE49" s="188"/>
      <c r="NF49" s="188"/>
      <c r="NG49" s="188"/>
      <c r="NH49" s="188"/>
      <c r="NI49" s="188"/>
      <c r="NJ49" s="188"/>
      <c r="NK49" s="188"/>
      <c r="NL49" s="188"/>
      <c r="NM49" s="188"/>
      <c r="NN49" s="188"/>
      <c r="NO49" s="188"/>
      <c r="NP49" s="188"/>
      <c r="NQ49" s="188"/>
      <c r="NR49" s="188"/>
      <c r="NS49" s="188"/>
      <c r="NT49" s="188"/>
      <c r="NU49" s="188"/>
      <c r="NV49" s="188"/>
      <c r="NW49" s="188"/>
      <c r="NX49" s="188"/>
      <c r="NY49" s="188"/>
      <c r="NZ49" s="188"/>
      <c r="OA49" s="188"/>
      <c r="OB49" s="188"/>
      <c r="OC49" s="188"/>
      <c r="OD49" s="188"/>
      <c r="OE49" s="188"/>
      <c r="OF49" s="188"/>
      <c r="OG49" s="188"/>
      <c r="OH49" s="188"/>
      <c r="OI49" s="294"/>
      <c r="OJ49" s="294"/>
      <c r="OK49" s="294"/>
      <c r="OL49" s="294"/>
      <c r="OM49" s="294"/>
      <c r="ON49" s="294"/>
      <c r="OO49" s="294"/>
      <c r="OP49" s="294"/>
      <c r="OQ49" s="294"/>
      <c r="OR49" s="294"/>
      <c r="OS49" s="294"/>
      <c r="OT49" s="294"/>
      <c r="OU49" s="294"/>
      <c r="OV49" s="294"/>
      <c r="OW49" s="294"/>
      <c r="OX49" s="294"/>
      <c r="OY49" s="294"/>
      <c r="OZ49" s="294"/>
      <c r="PA49" s="294"/>
      <c r="PB49" s="294"/>
      <c r="PC49" s="294"/>
      <c r="PD49" s="294"/>
      <c r="PE49" s="294"/>
      <c r="PF49" s="294"/>
      <c r="PG49" s="294"/>
      <c r="PH49" s="294"/>
      <c r="PI49" s="294"/>
      <c r="PJ49" s="294"/>
      <c r="PK49" s="294"/>
      <c r="PL49" s="294"/>
      <c r="PM49" s="294"/>
      <c r="PN49" s="294"/>
      <c r="PO49" s="294"/>
      <c r="PP49" s="294"/>
      <c r="PQ49" s="294"/>
      <c r="PR49" s="294"/>
      <c r="PS49" s="294"/>
      <c r="PT49" s="294"/>
      <c r="PU49" s="188"/>
      <c r="PV49" s="188"/>
      <c r="PW49" s="188"/>
      <c r="PX49" s="196"/>
      <c r="PY49" s="196"/>
      <c r="PZ49" s="196"/>
      <c r="QA49" s="196"/>
      <c r="QB49" s="196"/>
      <c r="QC49" s="196"/>
      <c r="QD49" s="196"/>
      <c r="QE49" s="196"/>
      <c r="QF49" s="196"/>
      <c r="QG49" s="196"/>
      <c r="QH49" s="196"/>
      <c r="QI49" s="196"/>
      <c r="QJ49" s="196"/>
      <c r="QK49" s="196"/>
      <c r="QL49" s="196"/>
      <c r="QM49" s="196"/>
      <c r="QN49" s="196"/>
      <c r="QO49" s="196"/>
      <c r="QP49" s="188"/>
      <c r="QQ49" s="188"/>
      <c r="QR49" s="188"/>
      <c r="QS49" s="188"/>
      <c r="QT49" s="188"/>
      <c r="QU49" s="188"/>
      <c r="QV49" s="188"/>
      <c r="QW49" s="188"/>
      <c r="QX49" s="188"/>
      <c r="QY49" s="188"/>
      <c r="QZ49" s="188"/>
      <c r="RA49" s="188"/>
      <c r="RB49" s="188"/>
      <c r="RC49" s="188"/>
      <c r="RD49" s="188"/>
      <c r="RE49" s="188"/>
      <c r="RF49" s="188"/>
      <c r="RG49" s="188"/>
      <c r="RH49" s="188"/>
      <c r="RI49" s="188"/>
      <c r="RJ49" s="188"/>
      <c r="RK49" s="188"/>
      <c r="RL49" s="188"/>
      <c r="RM49" s="188"/>
      <c r="RN49" s="188"/>
      <c r="RO49" s="188"/>
      <c r="RP49" s="188"/>
      <c r="RQ49" s="188"/>
      <c r="RR49" s="188"/>
    </row>
    <row r="50" spans="1:486" s="285" customFormat="1" ht="14.25" customHeight="1">
      <c r="A50" s="338" t="str">
        <f>IF('1'!$A$1=1,D50,F50)</f>
        <v>Примітки:</v>
      </c>
      <c r="B50" s="339"/>
      <c r="C50" s="340"/>
      <c r="D50" s="341" t="s">
        <v>119</v>
      </c>
      <c r="E50" s="340"/>
      <c r="F50" s="58" t="s">
        <v>120</v>
      </c>
      <c r="G50" s="342"/>
      <c r="H50" s="342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39"/>
      <c r="AO50" s="339"/>
      <c r="AP50" s="339"/>
      <c r="AQ50" s="339"/>
      <c r="AR50" s="339"/>
      <c r="AS50" s="339"/>
      <c r="AT50" s="339"/>
      <c r="AU50" s="339"/>
      <c r="AV50" s="339"/>
      <c r="AW50" s="339"/>
      <c r="AX50" s="343"/>
      <c r="AY50" s="343"/>
      <c r="AZ50" s="343"/>
      <c r="BA50" s="343"/>
      <c r="BB50" s="343"/>
      <c r="BC50" s="343"/>
      <c r="BD50" s="343"/>
      <c r="BE50" s="405"/>
      <c r="BF50" s="343"/>
      <c r="BG50" s="343"/>
      <c r="BH50" s="343"/>
      <c r="BI50" s="343"/>
      <c r="BJ50" s="343"/>
      <c r="BK50" s="343"/>
      <c r="BL50" s="343"/>
      <c r="BM50" s="343"/>
      <c r="BN50" s="343"/>
      <c r="BO50" s="343"/>
      <c r="BP50" s="343"/>
      <c r="BQ50" s="343"/>
      <c r="BR50" s="343"/>
      <c r="BS50" s="343"/>
      <c r="BT50" s="343"/>
      <c r="BU50" s="343"/>
      <c r="BV50" s="343"/>
      <c r="BW50" s="343"/>
      <c r="BX50" s="343"/>
      <c r="BY50" s="343"/>
      <c r="BZ50" s="343"/>
      <c r="CA50" s="343"/>
      <c r="CB50" s="343"/>
      <c r="CC50" s="343"/>
      <c r="CD50" s="343"/>
      <c r="CE50" s="343"/>
      <c r="CF50" s="343"/>
      <c r="CG50" s="343"/>
      <c r="CH50" s="343"/>
      <c r="CI50" s="343"/>
      <c r="CJ50" s="343"/>
      <c r="CK50" s="424"/>
      <c r="CL50" s="424"/>
      <c r="CM50" s="424"/>
      <c r="CN50" s="424"/>
      <c r="CO50" s="424"/>
      <c r="CP50" s="424"/>
      <c r="CQ50" s="424"/>
      <c r="CR50" s="424"/>
      <c r="CS50" s="424"/>
      <c r="CT50" s="424"/>
      <c r="CU50" s="424"/>
      <c r="CV50" s="424"/>
      <c r="CW50" s="424"/>
      <c r="CX50" s="424"/>
      <c r="CY50" s="344"/>
      <c r="CZ50" s="344"/>
      <c r="DA50" s="344"/>
      <c r="DB50" s="344"/>
      <c r="DC50" s="344"/>
      <c r="DD50" s="344"/>
      <c r="DE50" s="344"/>
      <c r="DF50" s="344"/>
      <c r="DG50" s="344"/>
      <c r="DH50" s="344"/>
      <c r="DI50" s="344"/>
      <c r="DJ50" s="344"/>
      <c r="DK50" s="344"/>
      <c r="DL50" s="344"/>
      <c r="DM50" s="344"/>
      <c r="DN50" s="344"/>
      <c r="DO50" s="344"/>
      <c r="DP50" s="343"/>
      <c r="DQ50" s="343"/>
      <c r="DR50" s="343"/>
      <c r="DS50" s="343"/>
      <c r="DT50" s="343"/>
      <c r="DU50" s="343"/>
      <c r="DV50" s="343"/>
      <c r="DW50" s="343"/>
      <c r="DX50" s="344"/>
      <c r="DY50" s="344"/>
      <c r="DZ50" s="344"/>
      <c r="EA50" s="344"/>
      <c r="EB50" s="344"/>
      <c r="EC50" s="344"/>
      <c r="ED50" s="343"/>
      <c r="EE50" s="343"/>
      <c r="EF50" s="343"/>
      <c r="EG50" s="343"/>
      <c r="EH50" s="343"/>
      <c r="EI50" s="343"/>
      <c r="EJ50" s="343"/>
      <c r="EK50" s="343"/>
      <c r="EL50" s="343"/>
      <c r="EM50" s="343"/>
      <c r="EN50" s="343"/>
      <c r="EO50" s="343"/>
      <c r="EP50" s="343"/>
      <c r="EQ50" s="343"/>
      <c r="ER50" s="343"/>
      <c r="ES50" s="343"/>
      <c r="ET50" s="343"/>
      <c r="EU50" s="343"/>
      <c r="EV50" s="343"/>
      <c r="EW50" s="343"/>
      <c r="EX50" s="343"/>
      <c r="EY50" s="343"/>
      <c r="EZ50" s="343"/>
      <c r="FA50" s="343"/>
      <c r="FB50" s="343"/>
      <c r="FC50" s="343"/>
      <c r="FD50" s="343"/>
      <c r="FE50" s="343"/>
      <c r="FF50" s="343"/>
      <c r="FG50" s="343"/>
      <c r="FH50" s="343"/>
      <c r="FI50" s="343"/>
      <c r="FJ50" s="343"/>
      <c r="FK50" s="343"/>
      <c r="FL50" s="343"/>
      <c r="FM50" s="343"/>
      <c r="FN50" s="343"/>
      <c r="FO50" s="343"/>
      <c r="FP50" s="343"/>
      <c r="FQ50" s="343"/>
      <c r="FR50" s="343"/>
      <c r="FS50" s="343"/>
      <c r="FT50" s="343"/>
      <c r="FU50" s="343"/>
      <c r="FV50" s="343"/>
      <c r="FW50" s="343"/>
      <c r="FX50" s="343"/>
      <c r="FY50" s="343"/>
      <c r="FZ50" s="343"/>
      <c r="GA50" s="343"/>
      <c r="GB50" s="343"/>
      <c r="GC50" s="343"/>
      <c r="GD50" s="344"/>
      <c r="GE50" s="344"/>
      <c r="GF50" s="344"/>
      <c r="GG50" s="344"/>
      <c r="GH50" s="344"/>
      <c r="GI50" s="344"/>
      <c r="GJ50" s="344"/>
      <c r="GK50" s="344"/>
      <c r="GL50" s="344"/>
      <c r="GM50" s="344"/>
      <c r="GN50" s="343"/>
      <c r="GO50" s="343"/>
      <c r="GP50" s="343"/>
      <c r="GQ50" s="343"/>
      <c r="GR50" s="343"/>
      <c r="GS50" s="343"/>
      <c r="GT50" s="343"/>
      <c r="GU50" s="343"/>
      <c r="GV50" s="343"/>
      <c r="GW50" s="343"/>
      <c r="GX50" s="343"/>
      <c r="GY50" s="343"/>
      <c r="GZ50" s="343"/>
      <c r="HA50" s="343"/>
      <c r="HB50" s="343"/>
      <c r="HC50" s="343"/>
      <c r="HD50" s="343"/>
      <c r="HE50" s="343"/>
      <c r="HF50" s="343"/>
      <c r="HG50" s="343"/>
      <c r="HH50" s="343"/>
      <c r="HI50" s="343"/>
      <c r="HJ50" s="343"/>
      <c r="HK50" s="343"/>
      <c r="HL50" s="343"/>
      <c r="HM50" s="343"/>
      <c r="HN50" s="343"/>
      <c r="HO50" s="343"/>
      <c r="HP50" s="343"/>
      <c r="HQ50" s="343"/>
      <c r="HR50" s="343"/>
      <c r="HS50" s="343"/>
      <c r="HT50" s="343"/>
      <c r="HU50" s="343"/>
      <c r="HV50" s="343"/>
      <c r="HW50" s="343"/>
      <c r="HX50" s="343"/>
      <c r="HY50" s="343"/>
      <c r="HZ50" s="343"/>
      <c r="IA50" s="343"/>
      <c r="IB50" s="343"/>
      <c r="IC50" s="343"/>
      <c r="ID50" s="343"/>
      <c r="IE50" s="343"/>
      <c r="IF50" s="343"/>
      <c r="IG50" s="343"/>
      <c r="IH50" s="343"/>
      <c r="II50" s="343"/>
      <c r="IJ50" s="343"/>
      <c r="IK50" s="343"/>
      <c r="IL50" s="343"/>
      <c r="IM50" s="343"/>
      <c r="IN50" s="343"/>
      <c r="IO50" s="343"/>
      <c r="IP50" s="343"/>
      <c r="IQ50" s="343"/>
      <c r="IR50" s="343"/>
      <c r="IS50" s="343"/>
      <c r="IT50" s="343"/>
      <c r="IU50" s="344"/>
      <c r="IV50" s="344"/>
      <c r="IW50" s="344"/>
      <c r="IX50" s="344"/>
      <c r="IY50" s="344"/>
      <c r="IZ50" s="344"/>
      <c r="JA50" s="344"/>
      <c r="JB50" s="345"/>
      <c r="JC50" s="345"/>
      <c r="JD50" s="345"/>
      <c r="JE50" s="345"/>
      <c r="JF50" s="345"/>
      <c r="JG50" s="345"/>
      <c r="JH50" s="345"/>
      <c r="JI50" s="345"/>
      <c r="JJ50" s="345"/>
      <c r="JK50" s="345"/>
      <c r="JL50" s="345"/>
      <c r="JM50" s="345"/>
      <c r="JN50" s="345"/>
      <c r="JO50" s="345"/>
      <c r="JP50" s="345"/>
      <c r="JQ50" s="345"/>
      <c r="JR50" s="345"/>
      <c r="JS50" s="345"/>
      <c r="JT50" s="345"/>
      <c r="JU50" s="345"/>
      <c r="JV50" s="345"/>
      <c r="JW50" s="345"/>
      <c r="JX50" s="345"/>
      <c r="JY50" s="345"/>
      <c r="JZ50" s="345"/>
      <c r="KA50" s="345"/>
      <c r="KB50" s="345"/>
      <c r="KC50" s="345"/>
      <c r="KD50" s="345"/>
      <c r="KE50" s="345"/>
      <c r="KF50" s="345"/>
      <c r="KG50" s="345"/>
      <c r="KH50" s="345"/>
      <c r="KI50" s="345"/>
      <c r="KJ50" s="345"/>
      <c r="KK50" s="345"/>
      <c r="KL50" s="345"/>
      <c r="KM50" s="345"/>
      <c r="KN50" s="345"/>
      <c r="KO50" s="345"/>
      <c r="KP50" s="345"/>
      <c r="KQ50" s="345"/>
      <c r="KR50" s="345"/>
      <c r="KS50" s="345"/>
      <c r="KT50" s="345"/>
      <c r="KU50" s="345"/>
      <c r="KV50" s="345"/>
      <c r="KW50" s="345"/>
      <c r="KX50" s="345"/>
      <c r="KY50" s="345"/>
      <c r="KZ50" s="345"/>
      <c r="LA50" s="345"/>
      <c r="LB50" s="345"/>
      <c r="LC50" s="345"/>
      <c r="LD50" s="345"/>
      <c r="LE50" s="345"/>
      <c r="LF50" s="345"/>
      <c r="LG50" s="345"/>
      <c r="ML50" s="345"/>
      <c r="MM50" s="345"/>
      <c r="MN50" s="345"/>
      <c r="MO50" s="345"/>
      <c r="MP50" s="345"/>
      <c r="MQ50" s="345"/>
      <c r="MR50" s="345"/>
      <c r="MS50" s="345"/>
      <c r="MT50" s="345"/>
      <c r="MU50" s="345"/>
      <c r="MV50" s="345"/>
      <c r="MW50" s="345"/>
      <c r="MX50" s="345"/>
      <c r="MY50" s="345"/>
      <c r="MZ50" s="345"/>
      <c r="NA50" s="345"/>
      <c r="NB50" s="345"/>
      <c r="NC50" s="345"/>
      <c r="ND50" s="345"/>
      <c r="NE50" s="345"/>
      <c r="NF50" s="345"/>
      <c r="NG50" s="345"/>
      <c r="NH50" s="345"/>
      <c r="NI50" s="345"/>
      <c r="NJ50" s="345"/>
      <c r="NK50" s="345"/>
      <c r="NL50" s="345"/>
      <c r="NM50" s="345"/>
      <c r="NN50" s="345"/>
      <c r="NO50" s="345"/>
      <c r="NP50" s="345"/>
      <c r="NQ50" s="345"/>
      <c r="NR50" s="345"/>
      <c r="NS50" s="345"/>
      <c r="NT50" s="345"/>
      <c r="NU50" s="345"/>
      <c r="NV50" s="345"/>
      <c r="NW50" s="345"/>
      <c r="NX50" s="345"/>
      <c r="NY50" s="345"/>
      <c r="NZ50" s="345"/>
      <c r="OA50" s="345"/>
      <c r="OB50" s="345"/>
      <c r="OC50" s="345"/>
      <c r="OD50" s="345"/>
      <c r="OE50" s="345"/>
      <c r="OF50" s="345"/>
      <c r="OG50" s="345"/>
      <c r="OH50" s="345"/>
      <c r="OI50" s="12"/>
      <c r="OJ50" s="12"/>
      <c r="OK50" s="12"/>
      <c r="OL50" s="12"/>
      <c r="OM50" s="12"/>
      <c r="ON50" s="12"/>
      <c r="OO50" s="12"/>
      <c r="OP50" s="12"/>
      <c r="OQ50" s="12"/>
      <c r="OR50" s="12"/>
      <c r="OS50" s="12"/>
      <c r="OT50" s="12"/>
      <c r="OU50" s="12"/>
      <c r="OV50" s="12"/>
      <c r="OW50" s="12"/>
      <c r="OX50" s="12"/>
      <c r="OY50" s="12"/>
      <c r="OZ50" s="12"/>
      <c r="PA50" s="12"/>
      <c r="PB50" s="12"/>
      <c r="PC50" s="12"/>
      <c r="PD50" s="12"/>
      <c r="PE50" s="12"/>
      <c r="PF50" s="12"/>
      <c r="PG50" s="12"/>
      <c r="PH50" s="12"/>
      <c r="PI50" s="12"/>
      <c r="PJ50" s="12"/>
      <c r="PK50" s="12"/>
      <c r="PL50" s="12"/>
      <c r="PM50" s="12"/>
      <c r="PN50" s="12"/>
      <c r="PO50" s="12"/>
      <c r="PP50" s="12"/>
      <c r="PQ50" s="12"/>
      <c r="PR50" s="12"/>
      <c r="PS50" s="12"/>
      <c r="PT50" s="12"/>
      <c r="PU50" s="345"/>
      <c r="PV50" s="345"/>
      <c r="PW50" s="345"/>
      <c r="PX50" s="345"/>
      <c r="PY50" s="345"/>
      <c r="PZ50" s="345"/>
      <c r="QA50" s="345"/>
      <c r="QB50" s="345"/>
      <c r="QC50" s="345"/>
      <c r="QD50" s="345"/>
      <c r="QE50" s="345"/>
      <c r="QF50" s="345"/>
      <c r="QG50" s="345"/>
      <c r="QH50" s="345"/>
      <c r="QI50" s="345"/>
      <c r="QJ50" s="345"/>
      <c r="QK50" s="345"/>
      <c r="QL50" s="345"/>
      <c r="QM50" s="345"/>
      <c r="QN50" s="345"/>
      <c r="QO50" s="345"/>
      <c r="QP50" s="284"/>
      <c r="QQ50" s="345"/>
      <c r="QR50" s="345"/>
      <c r="QS50" s="345"/>
      <c r="QT50" s="345"/>
      <c r="QU50" s="345"/>
      <c r="QV50" s="345"/>
      <c r="QW50" s="284"/>
      <c r="QX50" s="284"/>
      <c r="QY50" s="284"/>
      <c r="QZ50" s="284"/>
      <c r="RA50" s="284"/>
      <c r="RB50" s="345"/>
      <c r="RC50" s="345"/>
      <c r="RD50" s="345"/>
      <c r="RE50" s="345"/>
      <c r="RF50" s="345"/>
      <c r="RG50" s="345"/>
      <c r="RH50" s="345"/>
      <c r="RI50" s="345"/>
      <c r="RJ50" s="345"/>
      <c r="RK50" s="345"/>
      <c r="RL50" s="345"/>
      <c r="RM50" s="345"/>
      <c r="RN50" s="345"/>
      <c r="RO50" s="345"/>
      <c r="RP50" s="345"/>
      <c r="RQ50" s="345"/>
      <c r="RR50" s="345"/>
    </row>
    <row r="51" spans="1:486" s="285" customFormat="1" ht="17.7" customHeight="1">
      <c r="A51" s="152" t="str">
        <f>IF('1'!$A$1=1,D51,F51)</f>
        <v xml:space="preserve">  З 2014 року дані подаються без урахування тимчасово окупованої російською федерацією території України.</v>
      </c>
      <c r="B51" s="152"/>
      <c r="C51" s="346"/>
      <c r="D51" s="152" t="s">
        <v>218</v>
      </c>
      <c r="E51" s="347"/>
      <c r="F51" s="152" t="s">
        <v>158</v>
      </c>
      <c r="G51" s="348"/>
      <c r="H51" s="348"/>
      <c r="I51" s="349"/>
      <c r="J51" s="349"/>
      <c r="K51" s="349"/>
      <c r="L51" s="349"/>
      <c r="M51" s="349"/>
      <c r="N51" s="349"/>
      <c r="O51" s="349"/>
      <c r="P51" s="349"/>
      <c r="Q51" s="349"/>
      <c r="R51" s="349"/>
      <c r="S51" s="350"/>
      <c r="T51" s="350"/>
      <c r="U51" s="350"/>
      <c r="V51" s="350"/>
      <c r="W51" s="350"/>
      <c r="X51" s="350"/>
      <c r="Y51" s="350"/>
      <c r="Z51" s="350"/>
      <c r="AA51" s="350"/>
      <c r="AB51" s="350"/>
      <c r="AC51" s="350"/>
      <c r="AD51" s="350"/>
      <c r="AE51" s="350"/>
      <c r="AF51" s="350"/>
      <c r="AG51" s="350"/>
      <c r="AH51" s="350"/>
      <c r="AI51" s="350"/>
      <c r="AJ51" s="350"/>
      <c r="AK51" s="350"/>
      <c r="AL51" s="350"/>
      <c r="AM51" s="350"/>
      <c r="AN51" s="350"/>
      <c r="AO51" s="350"/>
      <c r="AP51" s="350"/>
      <c r="AQ51" s="350"/>
      <c r="AR51" s="350"/>
      <c r="AS51" s="350"/>
      <c r="AT51" s="350"/>
      <c r="AU51" s="350"/>
      <c r="AV51" s="350"/>
      <c r="AW51" s="350"/>
      <c r="AX51" s="278"/>
      <c r="AY51" s="278"/>
      <c r="AZ51" s="278"/>
      <c r="BA51" s="278"/>
      <c r="BB51" s="278"/>
      <c r="BC51" s="278"/>
      <c r="BD51" s="278"/>
      <c r="BE51" s="406"/>
      <c r="BF51" s="278"/>
      <c r="BG51" s="350"/>
      <c r="BH51" s="278"/>
      <c r="BI51" s="278"/>
      <c r="BJ51" s="278"/>
      <c r="BK51" s="278"/>
      <c r="BL51" s="278"/>
      <c r="BM51" s="278"/>
      <c r="BN51" s="278"/>
      <c r="BO51" s="278"/>
      <c r="BP51" s="278"/>
      <c r="BQ51" s="278"/>
      <c r="BR51" s="278"/>
      <c r="BS51" s="278"/>
      <c r="BT51" s="278"/>
      <c r="BU51" s="278"/>
      <c r="BV51" s="278"/>
      <c r="BW51" s="278"/>
      <c r="BX51" s="278"/>
      <c r="BY51" s="278"/>
      <c r="BZ51" s="278"/>
      <c r="CA51" s="278"/>
      <c r="CB51" s="278"/>
      <c r="CC51" s="278"/>
      <c r="CD51" s="278"/>
      <c r="CE51" s="278"/>
      <c r="CF51" s="278"/>
      <c r="CG51" s="278"/>
      <c r="CH51" s="278"/>
      <c r="CI51" s="278"/>
      <c r="CJ51" s="278"/>
      <c r="CK51" s="429"/>
      <c r="CL51" s="429"/>
      <c r="CM51" s="429"/>
      <c r="CN51" s="429"/>
      <c r="CO51" s="429"/>
      <c r="CP51" s="429"/>
      <c r="CQ51" s="429"/>
      <c r="CR51" s="429"/>
      <c r="CS51" s="429"/>
      <c r="CT51" s="429"/>
      <c r="CU51" s="429"/>
      <c r="CV51" s="429"/>
      <c r="CW51" s="429"/>
      <c r="CX51" s="429"/>
      <c r="CY51" s="279"/>
      <c r="CZ51" s="279"/>
      <c r="DA51" s="279"/>
      <c r="DB51" s="279"/>
      <c r="DC51" s="279"/>
      <c r="DD51" s="279"/>
      <c r="DE51" s="279"/>
      <c r="DF51" s="279"/>
      <c r="DG51" s="279"/>
      <c r="DH51" s="279"/>
      <c r="DI51" s="279"/>
      <c r="DJ51" s="279"/>
      <c r="DK51" s="279"/>
      <c r="DL51" s="279"/>
      <c r="DM51" s="279"/>
      <c r="DN51" s="279"/>
      <c r="DO51" s="279"/>
      <c r="DP51" s="278"/>
      <c r="DQ51" s="278"/>
      <c r="DR51" s="278"/>
      <c r="DS51" s="278"/>
      <c r="DT51" s="278"/>
      <c r="DU51" s="278"/>
      <c r="DV51" s="278"/>
      <c r="DW51" s="278"/>
      <c r="DX51" s="279"/>
      <c r="DY51" s="279"/>
      <c r="DZ51" s="279"/>
      <c r="EA51" s="279"/>
      <c r="EB51" s="279"/>
      <c r="EC51" s="279"/>
      <c r="ED51" s="278"/>
      <c r="EE51" s="278"/>
      <c r="EF51" s="278"/>
      <c r="EG51" s="278"/>
      <c r="EH51" s="278"/>
      <c r="EI51" s="278"/>
      <c r="EJ51" s="278"/>
      <c r="EK51" s="278"/>
      <c r="EL51" s="278"/>
      <c r="EM51" s="278"/>
      <c r="EN51" s="278"/>
      <c r="EO51" s="278"/>
      <c r="EP51" s="278"/>
      <c r="EQ51" s="278"/>
      <c r="ER51" s="278"/>
      <c r="ES51" s="278"/>
      <c r="ET51" s="278"/>
      <c r="EU51" s="278"/>
      <c r="EV51" s="278"/>
      <c r="EW51" s="278"/>
      <c r="EX51" s="278"/>
      <c r="EY51" s="278"/>
      <c r="EZ51" s="278"/>
      <c r="FA51" s="278"/>
      <c r="FB51" s="278"/>
      <c r="FC51" s="278"/>
      <c r="FD51" s="278"/>
      <c r="FE51" s="278"/>
      <c r="FF51" s="278"/>
      <c r="FG51" s="278"/>
      <c r="FH51" s="278"/>
      <c r="FI51" s="278"/>
      <c r="FJ51" s="278"/>
      <c r="FK51" s="278"/>
      <c r="FL51" s="278"/>
      <c r="FM51" s="278"/>
      <c r="FN51" s="278"/>
      <c r="FO51" s="278"/>
      <c r="FP51" s="278"/>
      <c r="FQ51" s="278"/>
      <c r="FR51" s="278"/>
      <c r="FS51" s="278"/>
      <c r="FT51" s="278"/>
      <c r="FU51" s="278"/>
      <c r="FV51" s="278"/>
      <c r="FW51" s="278"/>
      <c r="FX51" s="278"/>
      <c r="FY51" s="278"/>
      <c r="FZ51" s="278"/>
      <c r="GA51" s="278"/>
      <c r="GB51" s="278"/>
      <c r="GC51" s="278"/>
      <c r="GD51" s="279"/>
      <c r="GE51" s="279"/>
      <c r="GF51" s="279"/>
      <c r="GG51" s="279"/>
      <c r="GH51" s="279"/>
      <c r="GI51" s="279"/>
      <c r="GJ51" s="279"/>
      <c r="GK51" s="279"/>
      <c r="GL51" s="279"/>
      <c r="GM51" s="279"/>
      <c r="GN51" s="278"/>
      <c r="GO51" s="278"/>
      <c r="GP51" s="278"/>
      <c r="GQ51" s="278"/>
      <c r="GR51" s="278"/>
      <c r="GS51" s="278"/>
      <c r="GT51" s="278"/>
      <c r="GU51" s="278"/>
      <c r="GV51" s="278"/>
      <c r="GW51" s="278"/>
      <c r="GX51" s="278"/>
      <c r="GY51" s="278"/>
      <c r="GZ51" s="278"/>
      <c r="HA51" s="278"/>
      <c r="HB51" s="278"/>
      <c r="HC51" s="278"/>
      <c r="HD51" s="278"/>
      <c r="HE51" s="278"/>
      <c r="HF51" s="278"/>
      <c r="HG51" s="278"/>
      <c r="HH51" s="278"/>
      <c r="HI51" s="278"/>
      <c r="HJ51" s="278"/>
      <c r="HK51" s="278"/>
      <c r="HL51" s="278"/>
      <c r="HM51" s="278"/>
      <c r="HN51" s="278"/>
      <c r="HO51" s="278"/>
      <c r="HP51" s="278"/>
      <c r="HQ51" s="278"/>
      <c r="HR51" s="278"/>
      <c r="HS51" s="278"/>
      <c r="HT51" s="278"/>
      <c r="HU51" s="278"/>
      <c r="HV51" s="278"/>
      <c r="HW51" s="278"/>
      <c r="HX51" s="278"/>
      <c r="HY51" s="278"/>
      <c r="HZ51" s="278"/>
      <c r="IA51" s="278"/>
      <c r="IB51" s="278"/>
      <c r="IC51" s="278"/>
      <c r="ID51" s="278"/>
      <c r="IE51" s="278"/>
      <c r="IF51" s="278"/>
      <c r="IG51" s="278"/>
      <c r="IH51" s="278"/>
      <c r="II51" s="278"/>
      <c r="IJ51" s="278"/>
      <c r="IK51" s="278"/>
      <c r="IL51" s="278"/>
      <c r="IM51" s="278"/>
      <c r="IN51" s="278"/>
      <c r="IO51" s="278"/>
      <c r="IP51" s="278"/>
      <c r="IQ51" s="278"/>
      <c r="IR51" s="278"/>
      <c r="IS51" s="278"/>
      <c r="IT51" s="278"/>
      <c r="IU51" s="279"/>
      <c r="IV51" s="279"/>
      <c r="IW51" s="279"/>
      <c r="IX51" s="279"/>
      <c r="IY51" s="279"/>
      <c r="IZ51" s="279"/>
      <c r="JA51" s="279"/>
      <c r="JB51" s="280"/>
      <c r="JC51" s="280"/>
      <c r="JD51" s="280"/>
      <c r="JE51" s="280"/>
      <c r="JF51" s="280"/>
      <c r="JG51" s="280"/>
      <c r="JH51" s="280"/>
      <c r="JI51" s="280"/>
      <c r="JJ51" s="280"/>
      <c r="JK51" s="280"/>
      <c r="JL51" s="280"/>
      <c r="JM51" s="280"/>
      <c r="JN51" s="280"/>
      <c r="JO51" s="280"/>
      <c r="JP51" s="280"/>
      <c r="JQ51" s="280"/>
      <c r="JR51" s="280"/>
      <c r="JS51" s="280"/>
      <c r="JT51" s="280"/>
      <c r="JU51" s="280"/>
      <c r="JV51" s="280"/>
      <c r="JW51" s="280"/>
      <c r="JX51" s="280"/>
      <c r="JY51" s="280"/>
      <c r="JZ51" s="280"/>
      <c r="KA51" s="280"/>
      <c r="KB51" s="280"/>
      <c r="KC51" s="280"/>
      <c r="KD51" s="280"/>
      <c r="KE51" s="280"/>
      <c r="KF51" s="280"/>
      <c r="KG51" s="280"/>
      <c r="KH51" s="280"/>
      <c r="KI51" s="280"/>
      <c r="KJ51" s="280"/>
      <c r="KK51" s="280"/>
      <c r="KL51" s="280"/>
      <c r="KM51" s="280"/>
      <c r="KN51" s="280"/>
      <c r="KO51" s="280"/>
      <c r="KP51" s="280"/>
      <c r="KQ51" s="280"/>
      <c r="KR51" s="280"/>
      <c r="KS51" s="280"/>
      <c r="KT51" s="280"/>
      <c r="KU51" s="280"/>
      <c r="KV51" s="280"/>
      <c r="KW51" s="280"/>
      <c r="KX51" s="280"/>
      <c r="KY51" s="280"/>
      <c r="KZ51" s="280"/>
      <c r="LA51" s="280"/>
      <c r="LB51" s="280"/>
      <c r="LC51" s="280"/>
      <c r="LD51" s="280"/>
      <c r="LE51" s="280"/>
      <c r="LF51" s="280"/>
      <c r="LG51" s="280"/>
      <c r="LH51" s="277"/>
      <c r="LI51" s="277"/>
      <c r="LJ51" s="277"/>
      <c r="LK51" s="277"/>
      <c r="LL51" s="277"/>
      <c r="LM51" s="277"/>
      <c r="LN51" s="277"/>
      <c r="LO51" s="277"/>
      <c r="LP51" s="277"/>
      <c r="LQ51" s="277"/>
      <c r="LR51" s="277"/>
      <c r="LS51" s="277"/>
      <c r="LT51" s="277"/>
      <c r="LU51" s="277"/>
      <c r="LV51" s="277"/>
      <c r="LW51" s="277"/>
      <c r="LX51" s="277"/>
      <c r="LY51" s="277"/>
      <c r="LZ51" s="277"/>
      <c r="MA51" s="277"/>
      <c r="MB51" s="277"/>
      <c r="MC51" s="277"/>
      <c r="MD51" s="277"/>
      <c r="ME51" s="277"/>
      <c r="MF51" s="277"/>
      <c r="MG51" s="277"/>
      <c r="MH51" s="277"/>
      <c r="MI51" s="277"/>
      <c r="MJ51" s="277"/>
      <c r="MK51" s="277"/>
      <c r="ML51" s="280"/>
      <c r="MM51" s="280"/>
      <c r="MN51" s="280"/>
      <c r="MO51" s="280"/>
      <c r="MP51" s="280"/>
      <c r="MQ51" s="280"/>
      <c r="MR51" s="280"/>
      <c r="MS51" s="280"/>
      <c r="MT51" s="280"/>
      <c r="MU51" s="280"/>
      <c r="MV51" s="280"/>
      <c r="MW51" s="280"/>
      <c r="MX51" s="280"/>
      <c r="MY51" s="280"/>
      <c r="MZ51" s="280"/>
      <c r="NA51" s="280"/>
      <c r="NB51" s="280"/>
      <c r="NC51" s="280"/>
      <c r="ND51" s="280"/>
      <c r="NE51" s="280"/>
      <c r="NF51" s="280"/>
      <c r="NG51" s="280"/>
      <c r="NH51" s="280"/>
      <c r="NI51" s="280"/>
      <c r="NJ51" s="280"/>
      <c r="NK51" s="280"/>
      <c r="NL51" s="280"/>
      <c r="NM51" s="280"/>
      <c r="NN51" s="280"/>
      <c r="NO51" s="280"/>
      <c r="NP51" s="280"/>
      <c r="NQ51" s="280"/>
      <c r="NR51" s="280"/>
      <c r="NS51" s="280"/>
      <c r="NT51" s="280"/>
      <c r="NU51" s="280"/>
      <c r="NV51" s="280"/>
      <c r="NW51" s="280"/>
      <c r="NX51" s="280"/>
      <c r="NY51" s="280"/>
      <c r="NZ51" s="280"/>
      <c r="OA51" s="280"/>
      <c r="OB51" s="280"/>
      <c r="OC51" s="280"/>
      <c r="OD51" s="280"/>
      <c r="OE51" s="280"/>
      <c r="OF51" s="280"/>
      <c r="OG51" s="280"/>
      <c r="OH51" s="280"/>
      <c r="OI51" s="281"/>
      <c r="OJ51" s="281"/>
      <c r="OK51" s="281"/>
      <c r="OL51" s="281"/>
      <c r="OM51" s="281"/>
      <c r="ON51" s="281"/>
      <c r="OO51" s="281"/>
      <c r="OP51" s="281"/>
      <c r="OQ51" s="281"/>
      <c r="OR51" s="281"/>
      <c r="OS51" s="281"/>
      <c r="OT51" s="281"/>
      <c r="OU51" s="281"/>
      <c r="OV51" s="281"/>
      <c r="OW51" s="281"/>
      <c r="OX51" s="281"/>
      <c r="OY51" s="281"/>
      <c r="OZ51" s="281"/>
      <c r="PA51" s="281"/>
      <c r="PB51" s="281"/>
      <c r="PC51" s="281"/>
      <c r="PD51" s="281"/>
      <c r="PE51" s="281"/>
      <c r="PF51" s="281"/>
      <c r="PG51" s="281"/>
      <c r="PH51" s="281"/>
      <c r="PI51" s="281"/>
      <c r="PJ51" s="281"/>
      <c r="PK51" s="281"/>
      <c r="PL51" s="281"/>
      <c r="PM51" s="281"/>
      <c r="PN51" s="281"/>
      <c r="PO51" s="281"/>
      <c r="PP51" s="281"/>
      <c r="PQ51" s="281"/>
      <c r="PR51" s="281"/>
      <c r="PS51" s="281"/>
      <c r="PT51" s="281"/>
      <c r="PU51" s="280"/>
      <c r="PV51" s="280"/>
      <c r="PW51" s="280"/>
      <c r="PX51" s="345"/>
      <c r="PY51" s="345"/>
      <c r="PZ51" s="345"/>
      <c r="QA51" s="345"/>
      <c r="QB51" s="345"/>
      <c r="QC51" s="345"/>
      <c r="QD51" s="345"/>
      <c r="QE51" s="345"/>
      <c r="QF51" s="345"/>
      <c r="QG51" s="345"/>
      <c r="QH51" s="345"/>
      <c r="QI51" s="345"/>
      <c r="QJ51" s="345"/>
      <c r="QK51" s="345"/>
      <c r="QL51" s="345"/>
      <c r="QM51" s="345"/>
      <c r="QN51" s="345"/>
      <c r="QO51" s="345"/>
      <c r="QP51" s="188"/>
      <c r="QQ51" s="188"/>
      <c r="QR51" s="345"/>
      <c r="QS51" s="280"/>
      <c r="QT51" s="280"/>
      <c r="QU51" s="280"/>
      <c r="QV51" s="280"/>
      <c r="QW51" s="188"/>
      <c r="QX51" s="188"/>
      <c r="QY51" s="188"/>
      <c r="QZ51" s="188"/>
      <c r="RA51" s="188"/>
      <c r="RB51" s="345"/>
      <c r="RC51" s="345"/>
      <c r="RD51" s="345"/>
      <c r="RE51" s="345"/>
      <c r="RF51" s="345"/>
      <c r="RG51" s="345"/>
      <c r="RH51" s="345"/>
      <c r="RI51" s="345"/>
      <c r="RJ51" s="345"/>
      <c r="RK51" s="345"/>
      <c r="RL51" s="345"/>
      <c r="RM51" s="345"/>
      <c r="RN51" s="345"/>
      <c r="RO51" s="345"/>
      <c r="RP51" s="345"/>
      <c r="RQ51" s="345"/>
      <c r="RR51" s="345"/>
    </row>
    <row r="52" spans="1:486">
      <c r="A52" s="288" t="str">
        <f>IF('1'!$A$1=1,D52,F52)</f>
        <v xml:space="preserve">  В окремих випадках сума складових може не дорівнювати підсумку у зв’язку з округленням даних.</v>
      </c>
      <c r="D52" s="286" t="s">
        <v>219</v>
      </c>
      <c r="F52" s="286" t="s">
        <v>121</v>
      </c>
    </row>
  </sheetData>
  <mergeCells count="27">
    <mergeCell ref="AA6:AD6"/>
    <mergeCell ref="AE6:AH6"/>
    <mergeCell ref="AI6:AL6"/>
    <mergeCell ref="F6:F7"/>
    <mergeCell ref="A6:A7"/>
    <mergeCell ref="B6:B7"/>
    <mergeCell ref="C6:C7"/>
    <mergeCell ref="D6:D7"/>
    <mergeCell ref="E6:E7"/>
    <mergeCell ref="G6:J6"/>
    <mergeCell ref="K6:N6"/>
    <mergeCell ref="O6:R6"/>
    <mergeCell ref="S6:V6"/>
    <mergeCell ref="W6:Z6"/>
    <mergeCell ref="BF6:BF7"/>
    <mergeCell ref="AM6:AP6"/>
    <mergeCell ref="BD6:BD7"/>
    <mergeCell ref="BE6:BE7"/>
    <mergeCell ref="AX6:AX7"/>
    <mergeCell ref="AY6:AY7"/>
    <mergeCell ref="AZ6:AZ7"/>
    <mergeCell ref="BA6:BA7"/>
    <mergeCell ref="BB6:BB7"/>
    <mergeCell ref="BC6:BC7"/>
    <mergeCell ref="AQ6:AT6"/>
    <mergeCell ref="AU6:AU7"/>
    <mergeCell ref="AV6:AV7"/>
  </mergeCells>
  <hyperlinks>
    <hyperlink ref="A1" location="'1'!A1" display="до змісту"/>
    <hyperlink ref="RA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</vt:lpstr>
      <vt:lpstr>1.5</vt:lpstr>
      <vt:lpstr>'1.4'!Заголовки_для_друку</vt:lpstr>
      <vt:lpstr>'1.5'!Заголовки_для_друку</vt:lpstr>
      <vt:lpstr>'1'!Область_друку</vt:lpstr>
      <vt:lpstr>'1.1 '!Область_друку</vt:lpstr>
      <vt:lpstr>'1.2'!Область_друку</vt:lpstr>
      <vt:lpstr>'1.3'!Область_друку</vt:lpstr>
      <vt:lpstr>'1.4'!Область_друку</vt:lpstr>
      <vt:lpstr>'1.5'!Область_друку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2025-03-27T12:54:55Z</cp:lastPrinted>
  <dcterms:created xsi:type="dcterms:W3CDTF">2015-06-18T22:28:42Z</dcterms:created>
  <dcterms:modified xsi:type="dcterms:W3CDTF">2025-03-27T12:58:22Z</dcterms:modified>
</cp:coreProperties>
</file>