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EUR_UAH_розміщ\"/>
    </mc:Choice>
  </mc:AlternateContent>
  <bookViews>
    <workbookView xWindow="0" yWindow="0" windowWidth="19200" windowHeight="6888" tabRatio="511" activeTab="5"/>
  </bookViews>
  <sheets>
    <sheet name="1" sheetId="3" r:id="rId1"/>
    <sheet name="1.1 " sheetId="80" r:id="rId2"/>
    <sheet name="1.2" sheetId="81" r:id="rId3"/>
    <sheet name="1.3" sheetId="87" r:id="rId4"/>
    <sheet name="1.4 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'1'!$B$1:$L$37</definedName>
    <definedName name="_xlnm.Print_Area" localSheetId="1">'1.1 '!$A$2:$M$41</definedName>
    <definedName name="_xlnm.Print_Area" localSheetId="2">'1.2'!$A$2:$M$40</definedName>
    <definedName name="_xlnm.Print_Area" localSheetId="3">'1.3'!$A$2:$K$45</definedName>
    <definedName name="_xlnm.Print_Area" localSheetId="4">'1.4 '!$A$2:$P$51</definedName>
    <definedName name="_xlnm.Print_Area" localSheetId="5">'1.5'!$A$2:$P$51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L30" i="81" l="1"/>
  <c r="M15" i="81"/>
  <c r="M36" i="81" s="1"/>
  <c r="M35" i="81"/>
  <c r="M34" i="81"/>
  <c r="M33" i="81"/>
  <c r="M32" i="81"/>
  <c r="M31" i="81"/>
  <c r="M30" i="81"/>
  <c r="M29" i="81"/>
  <c r="M28" i="81"/>
  <c r="M25" i="81"/>
  <c r="M24" i="81"/>
  <c r="M23" i="81"/>
  <c r="M22" i="81"/>
  <c r="M21" i="81"/>
  <c r="M20" i="81"/>
  <c r="M19" i="81"/>
  <c r="M18" i="81"/>
  <c r="L26" i="80"/>
  <c r="M36" i="80"/>
  <c r="M35" i="80"/>
  <c r="M34" i="80"/>
  <c r="M33" i="80"/>
  <c r="M32" i="80"/>
  <c r="M31" i="80"/>
  <c r="M30" i="80"/>
  <c r="M29" i="80"/>
  <c r="M25" i="80"/>
  <c r="M24" i="80"/>
  <c r="M23" i="80"/>
  <c r="M22" i="80"/>
  <c r="M21" i="80"/>
  <c r="M20" i="80"/>
  <c r="M19" i="80"/>
  <c r="M15" i="80"/>
  <c r="M37" i="80" s="1"/>
  <c r="M17" i="81" l="1"/>
  <c r="M26" i="80"/>
  <c r="M18" i="80" s="1"/>
  <c r="B41" i="89"/>
  <c r="B42" i="89"/>
  <c r="B39" i="89"/>
  <c r="B36" i="89"/>
  <c r="B41" i="88"/>
  <c r="B39" i="88"/>
  <c r="B35" i="88"/>
  <c r="B28" i="88"/>
  <c r="B41" i="87"/>
  <c r="B40" i="87"/>
  <c r="B39" i="87"/>
  <c r="B34" i="87"/>
  <c r="G39" i="87" l="1"/>
  <c r="G40" i="87"/>
  <c r="G41" i="87"/>
  <c r="G34" i="87"/>
  <c r="K39" i="87"/>
  <c r="K40" i="87"/>
  <c r="K41" i="87"/>
  <c r="K34" i="87"/>
  <c r="K19" i="87"/>
  <c r="G19" i="87"/>
  <c r="B19" i="87"/>
  <c r="A2" i="87"/>
  <c r="B16" i="3" l="1"/>
  <c r="K6" i="87" l="1"/>
  <c r="L29" i="80" l="1"/>
  <c r="L24" i="81" l="1"/>
  <c r="L20" i="81"/>
  <c r="L23" i="81"/>
  <c r="L22" i="81"/>
  <c r="L18" i="81"/>
  <c r="L21" i="81"/>
  <c r="L19" i="81"/>
  <c r="L15" i="81"/>
  <c r="L25" i="80"/>
  <c r="L24" i="80"/>
  <c r="L23" i="80"/>
  <c r="L22" i="80"/>
  <c r="L20" i="80"/>
  <c r="L21" i="80"/>
  <c r="L19" i="80"/>
  <c r="L15" i="80"/>
  <c r="B10" i="3"/>
  <c r="L25" i="81" l="1"/>
  <c r="K32" i="87"/>
  <c r="L17" i="81" l="1"/>
  <c r="L18" i="80"/>
  <c r="B38" i="89"/>
  <c r="B34" i="88" l="1"/>
  <c r="K27" i="87"/>
  <c r="A4" i="89" l="1"/>
  <c r="A4" i="88"/>
  <c r="A4" i="87"/>
  <c r="B5" i="3" l="1"/>
  <c r="B4" i="3"/>
  <c r="A51" i="89" l="1"/>
  <c r="A50" i="89"/>
  <c r="A49" i="89"/>
  <c r="B10" i="89"/>
  <c r="B11" i="89"/>
  <c r="B12" i="89"/>
  <c r="B13" i="89"/>
  <c r="B16" i="89"/>
  <c r="B34" i="89"/>
  <c r="B22" i="89"/>
  <c r="B19" i="89"/>
  <c r="B14" i="89"/>
  <c r="B18" i="89"/>
  <c r="B24" i="89"/>
  <c r="B26" i="89"/>
  <c r="B20" i="89"/>
  <c r="B17" i="89"/>
  <c r="B15" i="89"/>
  <c r="B21" i="89"/>
  <c r="B23" i="89"/>
  <c r="B27" i="89"/>
  <c r="B30" i="89"/>
  <c r="B25" i="89"/>
  <c r="B29" i="89"/>
  <c r="B31" i="89"/>
  <c r="B32" i="89"/>
  <c r="B28" i="89"/>
  <c r="B33" i="89"/>
  <c r="B35" i="89"/>
  <c r="B40" i="89"/>
  <c r="B37" i="89"/>
  <c r="B44" i="89"/>
  <c r="B9" i="89"/>
  <c r="B6" i="89"/>
  <c r="A6" i="89"/>
  <c r="A3" i="89"/>
  <c r="A2" i="89"/>
  <c r="A1" i="89"/>
  <c r="A51" i="88"/>
  <c r="A50" i="88"/>
  <c r="A49" i="88"/>
  <c r="B43" i="88"/>
  <c r="B16" i="88"/>
  <c r="B10" i="88"/>
  <c r="B12" i="88"/>
  <c r="B9" i="88"/>
  <c r="B13" i="88"/>
  <c r="B11" i="88"/>
  <c r="B14" i="88"/>
  <c r="B29" i="88"/>
  <c r="B20" i="88"/>
  <c r="B23" i="88"/>
  <c r="B17" i="88"/>
  <c r="B19" i="88"/>
  <c r="B27" i="88"/>
  <c r="B21" i="88"/>
  <c r="B25" i="88"/>
  <c r="B15" i="88"/>
  <c r="B18" i="88"/>
  <c r="B22" i="88"/>
  <c r="B30" i="88"/>
  <c r="B33" i="88"/>
  <c r="B24" i="88"/>
  <c r="B26" i="88"/>
  <c r="B37" i="88"/>
  <c r="B38" i="88"/>
  <c r="B42" i="88"/>
  <c r="B32" i="88"/>
  <c r="B40" i="88"/>
  <c r="B36" i="88"/>
  <c r="B31" i="88"/>
  <c r="B8" i="88"/>
  <c r="B5" i="88"/>
  <c r="A5" i="88"/>
  <c r="A3" i="88"/>
  <c r="A2" i="88"/>
  <c r="A1" i="88"/>
  <c r="A45" i="87"/>
  <c r="A44" i="87"/>
  <c r="A43" i="87"/>
  <c r="B9" i="87"/>
  <c r="B16" i="87"/>
  <c r="B12" i="87"/>
  <c r="B17" i="87"/>
  <c r="B14" i="87"/>
  <c r="B11" i="87"/>
  <c r="B18" i="87"/>
  <c r="B13" i="87"/>
  <c r="B21" i="87"/>
  <c r="B36" i="87"/>
  <c r="B24" i="87"/>
  <c r="B15" i="87"/>
  <c r="B25" i="87"/>
  <c r="B20" i="87"/>
  <c r="B23" i="87"/>
  <c r="B26" i="87"/>
  <c r="B27" i="87"/>
  <c r="B28" i="87"/>
  <c r="B22" i="87"/>
  <c r="B29" i="87"/>
  <c r="B30" i="87"/>
  <c r="B33" i="87"/>
  <c r="B38" i="87"/>
  <c r="B35" i="87"/>
  <c r="B32" i="87"/>
  <c r="B31" i="87"/>
  <c r="B37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HQ9" i="89"/>
  <c r="K37" i="87"/>
  <c r="G37" i="87"/>
  <c r="K31" i="87"/>
  <c r="G31" i="87"/>
  <c r="G32" i="87"/>
  <c r="K35" i="87"/>
  <c r="G35" i="87"/>
  <c r="K38" i="87"/>
  <c r="G38" i="87"/>
  <c r="K33" i="87"/>
  <c r="G33" i="87"/>
  <c r="K30" i="87"/>
  <c r="G30" i="87"/>
  <c r="K29" i="87"/>
  <c r="G29" i="87"/>
  <c r="K22" i="87"/>
  <c r="G22" i="87"/>
  <c r="K28" i="87"/>
  <c r="G28" i="87"/>
  <c r="G27" i="87"/>
  <c r="K26" i="87"/>
  <c r="G26" i="87"/>
  <c r="K23" i="87"/>
  <c r="G23" i="87"/>
  <c r="K20" i="87"/>
  <c r="G20" i="87"/>
  <c r="K25" i="87"/>
  <c r="G25" i="87"/>
  <c r="K15" i="87"/>
  <c r="G15" i="87"/>
  <c r="K24" i="87"/>
  <c r="G24" i="87"/>
  <c r="K36" i="87"/>
  <c r="G36" i="87"/>
  <c r="K21" i="87"/>
  <c r="G21" i="87"/>
  <c r="K13" i="87"/>
  <c r="G13" i="87"/>
  <c r="K18" i="87"/>
  <c r="G18" i="87"/>
  <c r="K11" i="87"/>
  <c r="G11" i="87"/>
  <c r="K14" i="87"/>
  <c r="G14" i="87"/>
  <c r="K17" i="87"/>
  <c r="G17" i="87"/>
  <c r="K12" i="87"/>
  <c r="G12" i="87"/>
  <c r="K16" i="87"/>
  <c r="G16" i="87"/>
  <c r="K9" i="87"/>
  <c r="G9" i="87"/>
  <c r="K10" i="87"/>
  <c r="G10" i="87"/>
  <c r="K8" i="87"/>
  <c r="G8" i="87"/>
  <c r="K7" i="87"/>
  <c r="G7" i="87"/>
  <c r="G6" i="87"/>
  <c r="H19" i="87" l="1"/>
  <c r="H41" i="87"/>
  <c r="H39" i="87"/>
  <c r="H34" i="87"/>
  <c r="H40" i="87"/>
  <c r="H7" i="87"/>
  <c r="H10" i="87"/>
  <c r="H16" i="87"/>
  <c r="H17" i="87"/>
  <c r="H11" i="87"/>
  <c r="H13" i="87"/>
  <c r="H36" i="87"/>
  <c r="H15" i="87"/>
  <c r="H20" i="87"/>
  <c r="H23" i="87"/>
  <c r="H27" i="87"/>
  <c r="H22" i="87"/>
  <c r="H30" i="87"/>
  <c r="H35" i="87"/>
  <c r="H37" i="87"/>
  <c r="H8" i="87"/>
  <c r="H9" i="87"/>
  <c r="H12" i="87"/>
  <c r="H14" i="87"/>
  <c r="H18" i="87"/>
  <c r="H21" i="87"/>
  <c r="H24" i="87"/>
  <c r="H25" i="87"/>
  <c r="H26" i="87"/>
  <c r="H28" i="87"/>
  <c r="H29" i="87"/>
  <c r="H33" i="87"/>
  <c r="H38" i="87"/>
  <c r="H32" i="87"/>
  <c r="H31" i="87"/>
  <c r="L35" i="81" l="1"/>
  <c r="L34" i="81"/>
  <c r="L33" i="81"/>
  <c r="L32" i="81"/>
  <c r="L31" i="81"/>
  <c r="K24" i="81"/>
  <c r="L29" i="81"/>
  <c r="L28" i="81"/>
  <c r="K23" i="81"/>
  <c r="K22" i="81"/>
  <c r="K21" i="81"/>
  <c r="K20" i="81"/>
  <c r="K18" i="81"/>
  <c r="K19" i="81"/>
  <c r="L36" i="80"/>
  <c r="L35" i="80"/>
  <c r="L34" i="80"/>
  <c r="L33" i="80"/>
  <c r="K23" i="80"/>
  <c r="L32" i="80"/>
  <c r="L31" i="80"/>
  <c r="K19" i="80"/>
  <c r="L30" i="80"/>
  <c r="K25" i="80"/>
  <c r="K24" i="80"/>
  <c r="K22" i="80"/>
  <c r="K21" i="80"/>
  <c r="K20" i="80"/>
  <c r="K15" i="80"/>
  <c r="K15" i="81"/>
  <c r="K25" i="81" l="1"/>
  <c r="L36" i="81"/>
  <c r="K26" i="80"/>
  <c r="L37" i="80"/>
  <c r="K17" i="81"/>
  <c r="K18" i="80" l="1"/>
  <c r="A41" i="80" l="1"/>
  <c r="K31" i="80" l="1"/>
  <c r="K29" i="80"/>
  <c r="J20" i="80" l="1"/>
  <c r="K30" i="81"/>
  <c r="K31" i="81"/>
  <c r="K32" i="81"/>
  <c r="K33" i="81"/>
  <c r="K34" i="81"/>
  <c r="K35" i="81"/>
  <c r="K29" i="81"/>
  <c r="K28" i="81"/>
  <c r="K32" i="80"/>
  <c r="K33" i="80"/>
  <c r="K34" i="80"/>
  <c r="K35" i="80"/>
  <c r="K36" i="80"/>
  <c r="K30" i="80"/>
  <c r="J31" i="80"/>
  <c r="J29" i="80"/>
  <c r="D21" i="81" l="1"/>
  <c r="I19" i="80"/>
  <c r="J29" i="81"/>
  <c r="J31" i="81"/>
  <c r="J35" i="81"/>
  <c r="J34" i="81"/>
  <c r="J30" i="81"/>
  <c r="J33" i="81"/>
  <c r="J32" i="81"/>
  <c r="J34" i="80"/>
  <c r="J23" i="80"/>
  <c r="J30" i="80"/>
  <c r="J19" i="80"/>
  <c r="J22" i="80"/>
  <c r="J33" i="80"/>
  <c r="J36" i="80"/>
  <c r="J25" i="80"/>
  <c r="J32" i="80"/>
  <c r="J21" i="80"/>
  <c r="J35" i="80"/>
  <c r="J24" i="80"/>
  <c r="J23" i="81"/>
  <c r="J21" i="81"/>
  <c r="J19" i="81"/>
  <c r="J28" i="81"/>
  <c r="J24" i="81"/>
  <c r="J22" i="81"/>
  <c r="J20" i="81"/>
  <c r="J18" i="81"/>
  <c r="E35" i="80"/>
  <c r="F35" i="80"/>
  <c r="A1" i="80" l="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K37" i="80" s="1"/>
  <c r="E19" i="80"/>
  <c r="G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1" i="3" l="1"/>
  <c r="B2" i="3"/>
  <c r="B3" i="3"/>
</calcChain>
</file>

<file path=xl/sharedStrings.xml><?xml version="1.0" encoding="utf-8"?>
<sst xmlns="http://schemas.openxmlformats.org/spreadsheetml/2006/main" count="505" uniqueCount="220">
  <si>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</si>
  <si>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</si>
  <si>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</si>
  <si>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</si>
  <si>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</si>
  <si>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</si>
  <si>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</si>
  <si>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</si>
  <si>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</si>
  <si>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</si>
  <si>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</si>
  <si>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</si>
  <si>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</si>
  <si>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</si>
  <si>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</si>
  <si>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</si>
  <si>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</si>
  <si>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</si>
  <si>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</si>
  <si>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</si>
  <si>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</si>
  <si>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</si>
  <si>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</si>
  <si>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</si>
  <si>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</si>
  <si>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</si>
  <si>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</si>
  <si>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</si>
  <si>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</si>
  <si>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</si>
  <si>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</si>
  <si>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</si>
  <si>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</si>
  <si>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</si>
  <si>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</si>
  <si>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</si>
  <si>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</si>
  <si>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</si>
  <si>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</si>
  <si>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</si>
  <si>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</si>
  <si>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</si>
  <si>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</si>
  <si>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</si>
  <si>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</si>
  <si>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</si>
  <si>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</si>
  <si>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</si>
  <si>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</si>
  <si>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</si>
  <si>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</si>
  <si>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</si>
  <si>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</si>
  <si>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</si>
  <si>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</si>
  <si>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</si>
  <si>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</si>
  <si>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</si>
  <si>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</si>
  <si>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</si>
  <si>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</si>
  <si>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</si>
  <si>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</si>
  <si>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</si>
  <si>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</si>
  <si>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</si>
  <si>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</si>
  <si>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</si>
  <si>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</si>
  <si>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</si>
  <si>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</si>
  <si>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</si>
  <si>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</si>
  <si>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</si>
  <si>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</si>
  <si>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</si>
  <si>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</si>
  <si>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</si>
  <si>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</si>
  <si>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</si>
  <si>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</si>
  <si>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</si>
  <si>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</si>
  <si>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</si>
  <si>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</si>
  <si>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</si>
  <si>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</si>
  <si>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</si>
  <si>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</si>
  <si>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</si>
  <si>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</si>
  <si>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</si>
  <si>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</si>
  <si>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</si>
  <si>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</si>
  <si>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</si>
  <si>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</si>
  <si>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</si>
  <si>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</si>
  <si>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</si>
  <si>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</si>
  <si>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</si>
  <si>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</si>
  <si>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</si>
  <si>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</si>
  <si>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</si>
  <si>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Грузія</t>
  </si>
  <si>
    <t>Georgia</t>
  </si>
  <si>
    <t>Lebanon</t>
  </si>
  <si>
    <t>Об'єднані Арабські Емірати</t>
  </si>
  <si>
    <t>United Arab Emirates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</si>
  <si>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</si>
  <si>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</si>
  <si>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</si>
  <si>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</si>
  <si>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</si>
  <si>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</si>
  <si>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</si>
  <si>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</si>
  <si>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</si>
  <si>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</si>
  <si>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</si>
  <si>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</si>
  <si>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</si>
  <si>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</si>
  <si>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</si>
  <si>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</si>
  <si>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</si>
  <si>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</si>
  <si>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</si>
  <si>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</si>
  <si>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</si>
  <si>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</si>
  <si>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</si>
  <si>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</si>
  <si>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</si>
  <si>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</si>
  <si>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</si>
  <si>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</si>
  <si>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</si>
  <si>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</si>
  <si>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</si>
  <si>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</si>
  <si>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</si>
  <si>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</si>
  <si>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</si>
  <si>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</si>
  <si>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</si>
  <si>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 xml:space="preserve"> Since 2014, data exclude the temporarily occupied by the russian federation territories of Ukraine.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</si>
  <si>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</si>
  <si>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</si>
  <si>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</si>
  <si>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</si>
  <si>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</si>
  <si>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</si>
  <si>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</si>
  <si>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</si>
  <si>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</si>
  <si>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</si>
  <si>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</si>
  <si>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</si>
  <si>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</si>
  <si>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</si>
  <si>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</si>
  <si>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</si>
  <si>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</si>
  <si>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</si>
  <si>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</si>
  <si>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</si>
  <si>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</si>
  <si>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</si>
  <si>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</si>
  <si>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</si>
  <si>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</si>
  <si>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</si>
  <si>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</si>
  <si>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</si>
  <si>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</si>
  <si>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</si>
  <si>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</si>
  <si>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</si>
  <si>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</si>
  <si>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</si>
  <si>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</si>
  <si>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</si>
  <si>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</si>
  <si>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</si>
  <si>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</si>
  <si>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</si>
  <si>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</si>
  <si>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</si>
  <si>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</si>
  <si>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</si>
  <si>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</si>
  <si>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</si>
  <si>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</si>
  <si>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</si>
  <si>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</si>
  <si>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1.3 Питома вага країн - основних торговельних партнерів України в загальному обсязі товарообороту за 2024 </t>
  </si>
  <si>
    <t>1.3 Shares of Ukraine's Top Trading Partners in the Total Goods Turnover in 2024</t>
  </si>
  <si>
    <t>Індонезія</t>
  </si>
  <si>
    <t>Таїланд</t>
  </si>
  <si>
    <t>Алжир</t>
  </si>
  <si>
    <t>Thailand</t>
  </si>
  <si>
    <t>Indonesia</t>
  </si>
  <si>
    <t>Algeria</t>
  </si>
  <si>
    <t>Примітка:</t>
  </si>
  <si>
    <t>Note:</t>
  </si>
  <si>
    <t>Лівія</t>
  </si>
  <si>
    <t>Libya</t>
  </si>
  <si>
    <t>Кувейт</t>
  </si>
  <si>
    <t>Тайвань, Провінція Китаю</t>
  </si>
  <si>
    <t>Бразилія</t>
  </si>
  <si>
    <t>Словенія</t>
  </si>
  <si>
    <t>Kuwait</t>
  </si>
  <si>
    <t>Taiwan, Province of China</t>
  </si>
  <si>
    <t>Brazil</t>
  </si>
  <si>
    <t>Slovenia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</si>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</sst>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8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9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0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9" fillId="0" borderId="20" applyNumberFormat="0" applyFill="0" applyAlignment="0" applyProtection="0"/>
    <xf numFmtId="0" fontId="40" fillId="0" borderId="0"/>
    <xf numFmtId="0" fontId="61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2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39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8" fontId="54" fillId="22" borderId="14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3" fontId="49" fillId="22" borderId="14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3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3" fillId="22" borderId="0" xfId="248" applyFont="1" applyFill="1"/>
    <xf numFmtId="0" fontId="63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6" xfId="248" applyFont="1" applyFill="1" applyBorder="1" applyAlignment="1">
      <alignment horizontal="center" vertical="center" wrapText="1"/>
    </xf>
    <xf numFmtId="0" fontId="49" fillId="22" borderId="15" xfId="248" applyFont="1" applyFill="1" applyBorder="1" applyAlignment="1">
      <alignment horizontal="center" vertical="center"/>
    </xf>
    <xf numFmtId="0" fontId="49" fillId="22" borderId="15" xfId="248" applyFont="1" applyFill="1" applyBorder="1" applyAlignment="1">
      <alignment horizontal="left" vertical="center"/>
    </xf>
    <xf numFmtId="0" fontId="50" fillId="22" borderId="14" xfId="248" applyFont="1" applyFill="1" applyBorder="1" applyAlignment="1">
      <alignment horizontal="centerContinuous" vertical="center"/>
    </xf>
    <xf numFmtId="0" fontId="50" fillId="22" borderId="14" xfId="248" applyFont="1" applyFill="1" applyBorder="1" applyAlignment="1">
      <alignment horizontal="left" vertical="center"/>
    </xf>
    <xf numFmtId="3" fontId="42" fillId="22" borderId="14" xfId="248" applyNumberFormat="1" applyFont="1" applyFill="1" applyBorder="1" applyAlignment="1">
      <alignment horizontal="center" vertical="center"/>
    </xf>
    <xf numFmtId="168" fontId="54" fillId="22" borderId="14" xfId="248" applyNumberFormat="1" applyFont="1" applyFill="1" applyBorder="1" applyAlignment="1">
      <alignment horizontal="center" vertical="center" wrapText="1"/>
    </xf>
    <xf numFmtId="0" fontId="38" fillId="22" borderId="17" xfId="248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4" fillId="22" borderId="0" xfId="78" applyFont="1" applyFill="1" applyAlignment="1" applyProtection="1"/>
    <xf numFmtId="0" fontId="65" fillId="22" borderId="0" xfId="252" applyFont="1" applyFill="1"/>
    <xf numFmtId="0" fontId="66" fillId="22" borderId="0" xfId="252" applyFont="1" applyFill="1"/>
    <xf numFmtId="0" fontId="66" fillId="22" borderId="0" xfId="252" applyFont="1" applyFill="1" applyAlignment="1"/>
    <xf numFmtId="0" fontId="68" fillId="22" borderId="0" xfId="252" applyFont="1" applyFill="1" applyAlignment="1"/>
    <xf numFmtId="0" fontId="68" fillId="22" borderId="0" xfId="0" applyFont="1" applyFill="1"/>
    <xf numFmtId="0" fontId="69" fillId="22" borderId="0" xfId="0" applyFont="1" applyFill="1"/>
    <xf numFmtId="0" fontId="66" fillId="22" borderId="0" xfId="0" applyFont="1" applyFill="1"/>
    <xf numFmtId="0" fontId="70" fillId="22" borderId="0" xfId="0" applyFont="1" applyFill="1"/>
    <xf numFmtId="0" fontId="68" fillId="22" borderId="0" xfId="252" applyFont="1" applyFill="1"/>
    <xf numFmtId="0" fontId="68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0" fontId="38" fillId="22" borderId="0" xfId="252" applyFont="1" applyFill="1" applyAlignment="1"/>
    <xf numFmtId="0" fontId="46" fillId="22" borderId="0" xfId="252" applyFont="1" applyFill="1" applyAlignment="1"/>
    <xf numFmtId="0" fontId="71" fillId="28" borderId="0" xfId="252" applyFont="1" applyFill="1" applyBorder="1" applyAlignment="1">
      <alignment horizontal="center" vertical="center" wrapText="1"/>
    </xf>
    <xf numFmtId="0" fontId="72" fillId="28" borderId="0" xfId="254" applyFont="1" applyFill="1" applyBorder="1" applyAlignment="1">
      <alignment horizontal="center" vertical="center" wrapText="1"/>
    </xf>
    <xf numFmtId="0" fontId="73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4" fillId="22" borderId="0" xfId="252" applyFont="1" applyFill="1"/>
    <xf numFmtId="0" fontId="46" fillId="28" borderId="0" xfId="252" applyFont="1" applyFill="1"/>
    <xf numFmtId="174" fontId="38" fillId="22" borderId="0" xfId="251" applyNumberFormat="1" applyFont="1" applyFill="1"/>
    <xf numFmtId="174" fontId="38" fillId="22" borderId="0" xfId="251" applyNumberFormat="1" applyFont="1" applyFill="1" applyAlignment="1"/>
    <xf numFmtId="174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4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75" fillId="22" borderId="0" xfId="255" applyFont="1" applyFill="1" applyBorder="1" applyAlignment="1">
      <alignment horizontal="centerContinuous" vertical="center"/>
    </xf>
    <xf numFmtId="0" fontId="68" fillId="22" borderId="0" xfId="252" applyFont="1" applyFill="1" applyBorder="1"/>
    <xf numFmtId="9" fontId="54" fillId="22" borderId="0" xfId="254" applyNumberFormat="1" applyFont="1" applyFill="1" applyBorder="1" applyAlignment="1">
      <alignment horizontal="center" vertical="center" wrapText="1"/>
    </xf>
    <xf numFmtId="9" fontId="72" fillId="22" borderId="0" xfId="254" applyNumberFormat="1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1" fillId="28" borderId="3" xfId="252" applyFont="1" applyFill="1" applyBorder="1" applyAlignment="1">
      <alignment horizontal="center" vertical="center" wrapText="1"/>
    </xf>
    <xf numFmtId="0" fontId="77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69" fillId="28" borderId="0" xfId="252" applyFont="1" applyFill="1"/>
    <xf numFmtId="0" fontId="72" fillId="22" borderId="0" xfId="252" applyFont="1" applyFill="1" applyBorder="1" applyAlignment="1">
      <alignment horizontal="center" vertical="center" wrapText="1"/>
    </xf>
    <xf numFmtId="0" fontId="78" fillId="22" borderId="0" xfId="252" applyFont="1" applyFill="1" applyAlignment="1">
      <alignment wrapText="1"/>
    </xf>
    <xf numFmtId="175" fontId="54" fillId="22" borderId="0" xfId="248" applyNumberFormat="1" applyFont="1" applyFill="1" applyBorder="1" applyAlignment="1">
      <alignment horizontal="center" vertical="center"/>
    </xf>
    <xf numFmtId="175" fontId="72" fillId="22" borderId="0" xfId="248" applyNumberFormat="1" applyFont="1" applyFill="1" applyBorder="1" applyAlignment="1">
      <alignment horizontal="center" vertical="center"/>
    </xf>
    <xf numFmtId="168" fontId="72" fillId="22" borderId="0" xfId="254" applyNumberFormat="1" applyFont="1" applyFill="1" applyBorder="1" applyAlignment="1">
      <alignment horizontal="center" vertical="center" wrapText="1"/>
    </xf>
    <xf numFmtId="168" fontId="72" fillId="28" borderId="0" xfId="254" applyNumberFormat="1" applyFont="1" applyFill="1" applyBorder="1" applyAlignment="1">
      <alignment horizontal="center" vertical="center" wrapText="1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77" fillId="22" borderId="0" xfId="254" applyNumberFormat="1" applyFont="1" applyFill="1" applyBorder="1" applyAlignment="1">
      <alignment horizontal="center" vertical="center" wrapText="1"/>
    </xf>
    <xf numFmtId="1" fontId="38" fillId="28" borderId="17" xfId="251" applyNumberFormat="1" applyFont="1" applyFill="1" applyBorder="1" applyAlignment="1">
      <alignment horizontal="left" vertical="center"/>
    </xf>
    <xf numFmtId="0" fontId="78" fillId="22" borderId="0" xfId="252" applyFont="1" applyFill="1"/>
    <xf numFmtId="1" fontId="66" fillId="22" borderId="0" xfId="252" applyNumberFormat="1" applyFont="1" applyFill="1"/>
    <xf numFmtId="1" fontId="48" fillId="28" borderId="0" xfId="251" applyNumberFormat="1" applyFont="1" applyFill="1" applyBorder="1" applyAlignment="1">
      <alignment horizontal="left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6" fillId="28" borderId="0" xfId="252" applyFont="1" applyFill="1"/>
    <xf numFmtId="3" fontId="66" fillId="28" borderId="0" xfId="252" applyNumberFormat="1" applyFont="1" applyFill="1"/>
    <xf numFmtId="3" fontId="68" fillId="28" borderId="0" xfId="252" applyNumberFormat="1" applyFont="1" applyFill="1"/>
    <xf numFmtId="0" fontId="68" fillId="28" borderId="0" xfId="0" applyFont="1" applyFill="1"/>
    <xf numFmtId="0" fontId="69" fillId="28" borderId="0" xfId="0" applyFont="1" applyFill="1"/>
    <xf numFmtId="0" fontId="66" fillId="28" borderId="0" xfId="0" applyFont="1" applyFill="1"/>
    <xf numFmtId="0" fontId="70" fillId="28" borderId="0" xfId="0" applyFont="1" applyFill="1"/>
    <xf numFmtId="1" fontId="38" fillId="28" borderId="17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0" xfId="251" applyNumberFormat="1" applyFont="1" applyFill="1" applyBorder="1" applyAlignment="1">
      <alignment horizontal="center" vertical="center"/>
    </xf>
    <xf numFmtId="1" fontId="38" fillId="28" borderId="18" xfId="251" applyNumberFormat="1" applyFont="1" applyFill="1" applyBorder="1" applyAlignment="1">
      <alignment horizontal="left" vertical="center"/>
    </xf>
    <xf numFmtId="0" fontId="38" fillId="22" borderId="0" xfId="252" applyFont="1" applyFill="1" applyBorder="1"/>
    <xf numFmtId="0" fontId="51" fillId="22" borderId="0" xfId="162" applyFont="1" applyFill="1"/>
    <xf numFmtId="3" fontId="46" fillId="22" borderId="0" xfId="248" applyNumberFormat="1" applyFont="1" applyFill="1" applyBorder="1" applyAlignment="1">
      <alignment horizontal="center" vertical="center"/>
    </xf>
    <xf numFmtId="168" fontId="72" fillId="22" borderId="0" xfId="0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77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4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79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4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0" fontId="80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2" applyFont="1" applyFill="1" applyBorder="1"/>
    <xf numFmtId="174" fontId="38" fillId="28" borderId="0" xfId="251" applyNumberFormat="1" applyFont="1" applyFill="1"/>
    <xf numFmtId="174" fontId="51" fillId="28" borderId="0" xfId="251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2" fillId="28" borderId="0" xfId="252" applyFont="1" applyFill="1" applyBorder="1" applyAlignment="1">
      <alignment horizontal="center" vertical="center" wrapText="1"/>
    </xf>
    <xf numFmtId="0" fontId="72" fillId="28" borderId="0" xfId="252" applyFont="1" applyFill="1" applyAlignment="1">
      <alignment wrapText="1"/>
    </xf>
    <xf numFmtId="0" fontId="72" fillId="28" borderId="0" xfId="252" applyFont="1" applyFill="1" applyAlignment="1"/>
    <xf numFmtId="0" fontId="42" fillId="28" borderId="15" xfId="248" applyFont="1" applyFill="1" applyBorder="1" applyAlignment="1">
      <alignment horizontal="centerContinuous" vertical="center"/>
    </xf>
    <xf numFmtId="0" fontId="50" fillId="28" borderId="14" xfId="248" applyFont="1" applyFill="1" applyBorder="1" applyAlignment="1">
      <alignment horizontal="centerContinuous" vertical="center"/>
    </xf>
    <xf numFmtId="3" fontId="42" fillId="28" borderId="14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63" fillId="28" borderId="0" xfId="252" applyFont="1" applyFill="1" applyAlignment="1"/>
    <xf numFmtId="0" fontId="63" fillId="28" borderId="0" xfId="252" applyFont="1" applyFill="1"/>
    <xf numFmtId="168" fontId="72" fillId="28" borderId="0" xfId="250" applyNumberFormat="1" applyFont="1" applyFill="1"/>
    <xf numFmtId="0" fontId="72" fillId="28" borderId="0" xfId="252" applyFont="1" applyFill="1"/>
    <xf numFmtId="0" fontId="72" fillId="28" borderId="0" xfId="0" applyFont="1" applyFill="1"/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79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1" fillId="28" borderId="0" xfId="159" applyNumberFormat="1" applyFont="1" applyFill="1" applyAlignment="1" applyProtection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50" fillId="22" borderId="13" xfId="248" applyFont="1" applyFill="1" applyBorder="1" applyAlignment="1">
      <alignment horizontal="centerContinuous" vertical="center"/>
    </xf>
    <xf numFmtId="0" fontId="42" fillId="22" borderId="15" xfId="248" applyFont="1" applyFill="1" applyBorder="1" applyAlignment="1">
      <alignment horizontal="centerContinuous" vertical="center"/>
    </xf>
    <xf numFmtId="175" fontId="72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8" fillId="28" borderId="0" xfId="0" applyFont="1" applyFill="1" applyBorder="1" applyAlignment="1"/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1" fillId="28" borderId="0" xfId="0" applyNumberFormat="1" applyFont="1" applyFill="1" applyBorder="1"/>
    <xf numFmtId="0" fontId="81" fillId="28" borderId="0" xfId="248" applyFont="1" applyFill="1" applyBorder="1" applyAlignment="1">
      <alignment horizontal="center" vertical="center"/>
    </xf>
    <xf numFmtId="0" fontId="81" fillId="28" borderId="0" xfId="248" applyFont="1" applyFill="1" applyBorder="1"/>
    <xf numFmtId="1" fontId="81" fillId="28" borderId="0" xfId="0" applyNumberFormat="1" applyFont="1" applyFill="1" applyBorder="1" applyAlignment="1">
      <alignment vertical="center"/>
    </xf>
    <xf numFmtId="1" fontId="81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42" fillId="22" borderId="3" xfId="248" applyFont="1" applyFill="1" applyBorder="1" applyAlignment="1">
      <alignment horizontal="center" vertical="center"/>
    </xf>
    <xf numFmtId="0" fontId="81" fillId="28" borderId="0" xfId="252" applyFont="1" applyFill="1" applyBorder="1"/>
    <xf numFmtId="1" fontId="83" fillId="28" borderId="0" xfId="0" applyNumberFormat="1" applyFont="1" applyFill="1" applyBorder="1"/>
    <xf numFmtId="0" fontId="84" fillId="28" borderId="0" xfId="252" applyFont="1" applyFill="1" applyBorder="1"/>
    <xf numFmtId="1" fontId="81" fillId="28" borderId="0" xfId="256" applyNumberFormat="1" applyFont="1" applyFill="1" applyBorder="1" applyAlignment="1">
      <alignment horizontal="left" vertical="center"/>
    </xf>
    <xf numFmtId="1" fontId="81" fillId="28" borderId="0" xfId="257" applyNumberFormat="1" applyFont="1" applyFill="1" applyBorder="1" applyAlignment="1">
      <alignment horizontal="left" vertical="center"/>
    </xf>
    <xf numFmtId="0" fontId="84" fillId="28" borderId="11" xfId="252" applyFont="1" applyFill="1" applyBorder="1"/>
    <xf numFmtId="0" fontId="82" fillId="28" borderId="0" xfId="0" applyFont="1" applyFill="1" applyBorder="1" applyAlignment="1">
      <alignment wrapText="1"/>
    </xf>
    <xf numFmtId="0" fontId="82" fillId="28" borderId="0" xfId="0" applyFont="1" applyFill="1" applyBorder="1"/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21" xfId="251" applyNumberFormat="1" applyFont="1" applyFill="1" applyBorder="1" applyAlignment="1">
      <alignment horizontal="left" vertical="center"/>
    </xf>
    <xf numFmtId="1" fontId="81" fillId="28" borderId="21" xfId="256" applyNumberFormat="1" applyFont="1" applyFill="1" applyBorder="1" applyAlignment="1">
      <alignment horizontal="left" vertical="center"/>
    </xf>
    <xf numFmtId="0" fontId="81" fillId="28" borderId="21" xfId="248" applyFont="1" applyFill="1" applyBorder="1"/>
    <xf numFmtId="1" fontId="81" fillId="28" borderId="0" xfId="251" applyNumberFormat="1" applyFont="1" applyFill="1" applyBorder="1" applyAlignment="1">
      <alignment horizontal="left" vertical="center" wrapText="1"/>
    </xf>
    <xf numFmtId="1" fontId="81" fillId="22" borderId="0" xfId="251" applyNumberFormat="1" applyFont="1" applyFill="1" applyBorder="1" applyAlignment="1">
      <alignment horizontal="left" vertical="center"/>
    </xf>
    <xf numFmtId="1" fontId="81" fillId="22" borderId="0" xfId="0" applyNumberFormat="1" applyFont="1" applyFill="1" applyBorder="1" applyAlignment="1">
      <alignment vertical="center"/>
    </xf>
    <xf numFmtId="1" fontId="81" fillId="28" borderId="11" xfId="251" applyNumberFormat="1" applyFont="1" applyFill="1" applyBorder="1" applyAlignment="1">
      <alignment horizontal="left" vertical="center"/>
    </xf>
    <xf numFmtId="0" fontId="66" fillId="22" borderId="0" xfId="252" applyFont="1" applyFill="1" applyBorder="1"/>
    <xf numFmtId="0" fontId="42" fillId="22" borderId="16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48" fillId="22" borderId="12" xfId="248" applyFont="1" applyFill="1" applyBorder="1" applyAlignment="1">
      <alignment horizontal="center" vertical="center"/>
    </xf>
    <xf numFmtId="1" fontId="81" fillId="28" borderId="0" xfId="259" applyNumberFormat="1" applyFont="1" applyFill="1" applyBorder="1"/>
    <xf numFmtId="1" fontId="81" fillId="28" borderId="0" xfId="256" applyNumberFormat="1" applyFont="1" applyFill="1" applyBorder="1" applyAlignment="1">
      <alignment horizontal="left" vertical="center" wrapText="1"/>
    </xf>
    <xf numFmtId="0" fontId="82" fillId="0" borderId="0" xfId="0" applyFont="1" applyBorder="1" applyAlignment="1">
      <alignment vertical="center" wrapText="1"/>
    </xf>
    <xf numFmtId="0" fontId="42" fillId="28" borderId="16" xfId="248" applyFont="1" applyFill="1" applyBorder="1" applyAlignment="1">
      <alignment horizontal="center" vertical="center" wrapText="1"/>
    </xf>
    <xf numFmtId="1" fontId="81" fillId="28" borderId="11" xfId="256" applyNumberFormat="1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6" xfId="248" applyFont="1" applyFill="1" applyBorder="1" applyAlignment="1">
      <alignment horizontal="centerContinuous" vertical="center"/>
    </xf>
    <xf numFmtId="0" fontId="38" fillId="28" borderId="12" xfId="248" applyFont="1" applyFill="1" applyBorder="1"/>
    <xf numFmtId="0" fontId="38" fillId="0" borderId="12" xfId="248" applyFont="1" applyFill="1" applyBorder="1"/>
    <xf numFmtId="1" fontId="81" fillId="28" borderId="21" xfId="0" applyNumberFormat="1" applyFont="1" applyFill="1" applyBorder="1" applyAlignment="1">
      <alignment vertical="center"/>
    </xf>
    <xf numFmtId="0" fontId="85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0" fontId="46" fillId="22" borderId="0" xfId="161" applyFont="1" applyFill="1"/>
    <xf numFmtId="174" fontId="46" fillId="22" borderId="0" xfId="251" applyNumberFormat="1" applyFont="1" applyFill="1"/>
    <xf numFmtId="0" fontId="46" fillId="28" borderId="0" xfId="161" applyFont="1" applyFill="1"/>
    <xf numFmtId="174" fontId="46" fillId="28" borderId="0" xfId="251" applyNumberFormat="1" applyFont="1" applyFill="1"/>
    <xf numFmtId="9" fontId="72" fillId="28" borderId="0" xfId="254" applyNumberFormat="1" applyFont="1" applyFill="1" applyBorder="1" applyAlignment="1">
      <alignment horizontal="center" vertical="center" wrapText="1"/>
    </xf>
    <xf numFmtId="0" fontId="68" fillId="22" borderId="0" xfId="0" applyFont="1" applyFill="1" applyBorder="1"/>
    <xf numFmtId="0" fontId="68" fillId="28" borderId="0" xfId="0" applyFont="1" applyFill="1" applyBorder="1"/>
    <xf numFmtId="0" fontId="46" fillId="28" borderId="0" xfId="252" applyFont="1" applyFill="1" applyBorder="1" applyAlignment="1"/>
    <xf numFmtId="1" fontId="46" fillId="28" borderId="0" xfId="252" applyNumberFormat="1" applyFont="1" applyFill="1" applyBorder="1" applyAlignment="1"/>
    <xf numFmtId="168" fontId="72" fillId="28" borderId="0" xfId="258" applyNumberFormat="1" applyFont="1" applyFill="1" applyBorder="1" applyAlignment="1">
      <alignment horizontal="center" vertical="center"/>
    </xf>
    <xf numFmtId="0" fontId="46" fillId="28" borderId="0" xfId="158" applyFont="1" applyFill="1" applyBorder="1" applyAlignment="1"/>
    <xf numFmtId="0" fontId="86" fillId="28" borderId="0" xfId="78" applyFont="1" applyFill="1" applyAlignment="1" applyProtection="1"/>
    <xf numFmtId="0" fontId="45" fillId="28" borderId="0" xfId="252" applyFont="1" applyFill="1"/>
    <xf numFmtId="0" fontId="80" fillId="28" borderId="0" xfId="0" applyFont="1" applyFill="1" applyBorder="1"/>
    <xf numFmtId="0" fontId="8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173" fontId="48" fillId="0" borderId="0" xfId="0" applyNumberFormat="1" applyFont="1" applyFill="1" applyBorder="1" applyAlignment="1">
      <alignment horizontal="center" vertical="center"/>
    </xf>
    <xf numFmtId="173" fontId="56" fillId="0" borderId="0" xfId="0" applyNumberFormat="1" applyFont="1" applyFill="1" applyBorder="1" applyAlignment="1">
      <alignment horizontal="center" vertical="center"/>
    </xf>
    <xf numFmtId="0" fontId="46" fillId="28" borderId="0" xfId="248" applyFont="1" applyFill="1" applyBorder="1"/>
    <xf numFmtId="0" fontId="63" fillId="28" borderId="0" xfId="248" applyFont="1" applyFill="1"/>
    <xf numFmtId="0" fontId="50" fillId="22" borderId="15" xfId="248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2" borderId="14" xfId="248" applyFont="1" applyFill="1" applyBorder="1" applyAlignment="1">
      <alignment horizontal="center" vertical="center"/>
    </xf>
    <xf numFmtId="1" fontId="38" fillId="22" borderId="0" xfId="248" applyNumberFormat="1" applyFont="1" applyFill="1" applyBorder="1" applyAlignment="1">
      <alignment horizontal="center" vertical="center"/>
    </xf>
    <xf numFmtId="0" fontId="42" fillId="22" borderId="0" xfId="248" applyFont="1" applyFill="1" applyBorder="1" applyAlignment="1">
      <alignment horizontal="right"/>
    </xf>
    <xf numFmtId="0" fontId="42" fillId="22" borderId="0" xfId="248" applyFont="1" applyFill="1" applyBorder="1" applyAlignment="1">
      <alignment horizontal="centerContinuous"/>
    </xf>
    <xf numFmtId="0" fontId="52" fillId="22" borderId="0" xfId="248" applyFont="1" applyFill="1" applyBorder="1" applyAlignment="1">
      <alignment horizontal="centerContinuous"/>
    </xf>
    <xf numFmtId="0" fontId="38" fillId="22" borderId="0" xfId="249" applyFont="1" applyFill="1" applyBorder="1" applyAlignment="1">
      <alignment horizontal="left"/>
    </xf>
    <xf numFmtId="0" fontId="38" fillId="22" borderId="0" xfId="163" applyFont="1" applyFill="1" applyBorder="1"/>
    <xf numFmtId="0" fontId="38" fillId="22" borderId="0" xfId="248" applyFont="1" applyFill="1" applyBorder="1" applyAlignment="1">
      <alignment horizontal="right"/>
    </xf>
    <xf numFmtId="0" fontId="38" fillId="22" borderId="0" xfId="248" applyFont="1" applyFill="1" applyBorder="1" applyAlignment="1">
      <alignment horizontal="centerContinuous"/>
    </xf>
    <xf numFmtId="0" fontId="54" fillId="22" borderId="0" xfId="248" applyFont="1" applyFill="1" applyBorder="1" applyAlignment="1">
      <alignment horizontal="centerContinuous"/>
    </xf>
    <xf numFmtId="0" fontId="38" fillId="28" borderId="19" xfId="248" applyFont="1" applyFill="1" applyBorder="1"/>
    <xf numFmtId="1" fontId="81" fillId="28" borderId="11" xfId="0" applyNumberFormat="1" applyFont="1" applyFill="1" applyBorder="1"/>
    <xf numFmtId="0" fontId="81" fillId="28" borderId="11" xfId="248" applyFont="1" applyFill="1" applyBorder="1" applyAlignment="1">
      <alignment horizontal="center" vertical="center"/>
    </xf>
    <xf numFmtId="0" fontId="81" fillId="28" borderId="22" xfId="248" applyFont="1" applyFill="1" applyBorder="1"/>
    <xf numFmtId="1" fontId="38" fillId="22" borderId="11" xfId="248" applyNumberFormat="1" applyFont="1" applyFill="1" applyBorder="1" applyAlignment="1">
      <alignment horizontal="center" vertical="center"/>
    </xf>
    <xf numFmtId="3" fontId="42" fillId="22" borderId="16" xfId="248" applyNumberFormat="1" applyFont="1" applyFill="1" applyBorder="1" applyAlignment="1">
      <alignment horizontal="center" vertical="center"/>
    </xf>
    <xf numFmtId="3" fontId="38" fillId="22" borderId="12" xfId="248" applyNumberFormat="1" applyFont="1" applyFill="1" applyBorder="1" applyAlignment="1">
      <alignment horizontal="center" vertical="center"/>
    </xf>
    <xf numFmtId="1" fontId="38" fillId="28" borderId="12" xfId="251" applyNumberFormat="1" applyFont="1" applyFill="1" applyBorder="1" applyAlignment="1">
      <alignment horizontal="center" vertical="center"/>
    </xf>
    <xf numFmtId="3" fontId="38" fillId="22" borderId="19" xfId="248" applyNumberFormat="1" applyFont="1" applyFill="1" applyBorder="1" applyAlignment="1">
      <alignment horizontal="center" vertical="center"/>
    </xf>
    <xf numFmtId="0" fontId="67" fillId="22" borderId="0" xfId="252" applyFont="1" applyFill="1" applyBorder="1" applyAlignment="1"/>
    <xf numFmtId="0" fontId="38" fillId="22" borderId="0" xfId="252" applyFont="1" applyFill="1" applyBorder="1" applyAlignment="1"/>
    <xf numFmtId="174" fontId="38" fillId="22" borderId="0" xfId="251" applyNumberFormat="1" applyFont="1" applyFill="1" applyBorder="1" applyAlignment="1"/>
    <xf numFmtId="0" fontId="66" fillId="22" borderId="0" xfId="252" applyFont="1" applyFill="1" applyBorder="1" applyAlignment="1"/>
    <xf numFmtId="0" fontId="38" fillId="28" borderId="0" xfId="158" applyFont="1" applyFill="1" applyBorder="1" applyAlignment="1"/>
    <xf numFmtId="1" fontId="51" fillId="28" borderId="12" xfId="251" applyNumberFormat="1" applyFont="1" applyFill="1" applyBorder="1" applyAlignment="1">
      <alignment horizontal="left" vertical="center"/>
    </xf>
    <xf numFmtId="0" fontId="81" fillId="28" borderId="21" xfId="252" applyFont="1" applyFill="1" applyBorder="1"/>
    <xf numFmtId="1" fontId="51" fillId="28" borderId="12" xfId="256" applyNumberFormat="1" applyFont="1" applyFill="1" applyBorder="1" applyAlignment="1">
      <alignment horizontal="left" vertical="center"/>
    </xf>
    <xf numFmtId="0" fontId="66" fillId="28" borderId="12" xfId="252" applyFont="1" applyFill="1" applyBorder="1"/>
    <xf numFmtId="0" fontId="81" fillId="28" borderId="21" xfId="252" applyFont="1" applyFill="1" applyBorder="1" applyAlignment="1">
      <alignment wrapText="1"/>
    </xf>
    <xf numFmtId="0" fontId="66" fillId="22" borderId="12" xfId="252" applyFont="1" applyFill="1" applyBorder="1"/>
    <xf numFmtId="0" fontId="82" fillId="28" borderId="21" xfId="0" applyFont="1" applyFill="1" applyBorder="1" applyAlignment="1">
      <alignment vertical="center" wrapText="1"/>
    </xf>
    <xf numFmtId="0" fontId="66" fillId="28" borderId="19" xfId="252" applyFont="1" applyFill="1" applyBorder="1"/>
    <xf numFmtId="1" fontId="81" fillId="28" borderId="22" xfId="251" applyNumberFormat="1" applyFont="1" applyFill="1" applyBorder="1" applyAlignment="1">
      <alignment horizontal="left" vertical="center"/>
    </xf>
    <xf numFmtId="1" fontId="48" fillId="28" borderId="17" xfId="251" applyNumberFormat="1" applyFont="1" applyFill="1" applyBorder="1" applyAlignment="1">
      <alignment horizontal="left" vertical="center"/>
    </xf>
    <xf numFmtId="0" fontId="38" fillId="28" borderId="0" xfId="252" applyFont="1" applyFill="1" applyBorder="1" applyAlignment="1"/>
    <xf numFmtId="1" fontId="38" fillId="28" borderId="0" xfId="252" applyNumberFormat="1" applyFont="1" applyFill="1" applyBorder="1" applyAlignment="1"/>
    <xf numFmtId="0" fontId="63" fillId="28" borderId="0" xfId="252" applyFont="1" applyFill="1" applyBorder="1" applyAlignment="1"/>
    <xf numFmtId="0" fontId="50" fillId="28" borderId="16" xfId="248" applyFont="1" applyFill="1" applyBorder="1" applyAlignment="1">
      <alignment horizontal="centerContinuous" vertical="center"/>
    </xf>
    <xf numFmtId="1" fontId="79" fillId="28" borderId="12" xfId="251" applyNumberFormat="1" applyFont="1" applyFill="1" applyBorder="1" applyAlignment="1">
      <alignment horizontal="left" vertical="center"/>
    </xf>
    <xf numFmtId="0" fontId="51" fillId="28" borderId="12" xfId="252" applyFont="1" applyFill="1" applyBorder="1"/>
    <xf numFmtId="1" fontId="51" fillId="28" borderId="19" xfId="251" applyNumberFormat="1" applyFont="1" applyFill="1" applyBorder="1" applyAlignment="1">
      <alignment horizontal="left" vertical="center"/>
    </xf>
    <xf numFmtId="3" fontId="42" fillId="28" borderId="16" xfId="248" applyNumberFormat="1" applyFont="1" applyFill="1" applyBorder="1" applyAlignment="1">
      <alignment horizontal="center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19" xfId="248" applyNumberFormat="1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2" fillId="22" borderId="15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5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5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5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/>
    </xf>
    <xf numFmtId="0" fontId="50" fillId="28" borderId="17" xfId="248" applyFont="1" applyFill="1" applyBorder="1" applyAlignment="1">
      <alignment horizontal="center" vertical="center"/>
    </xf>
    <xf numFmtId="0" fontId="42" fillId="28" borderId="15" xfId="248" applyFont="1" applyFill="1" applyBorder="1" applyAlignment="1">
      <alignment horizontal="center" vertical="center" wrapText="1"/>
    </xf>
    <xf numFmtId="0" fontId="42" fillId="28" borderId="17" xfId="248" applyFont="1" applyFill="1" applyBorder="1" applyAlignment="1">
      <alignment horizontal="center" vertical="center" wrapText="1"/>
    </xf>
    <xf numFmtId="0" fontId="42" fillId="28" borderId="15" xfId="248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/>
    </xf>
    <xf numFmtId="0" fontId="50" fillId="28" borderId="15" xfId="248" applyFont="1" applyFill="1" applyBorder="1" applyAlignment="1">
      <alignment horizontal="center" vertical="center" wrapText="1"/>
    </xf>
    <xf numFmtId="0" fontId="50" fillId="28" borderId="17" xfId="248" applyFont="1" applyFill="1" applyBorder="1" applyAlignment="1">
      <alignment horizontal="center" vertical="center" wrapText="1"/>
    </xf>
  </cellXfs>
  <cellStyles count="260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KO74"/>
  <sheetViews>
    <sheetView zoomScale="66" zoomScaleNormal="66" workbookViewId="0">
      <selection activeCell="AU96" sqref="AU96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47" width="9.33203125" style="8"/>
    <col min="48" max="72" width="9.33203125" style="271"/>
    <col min="73" max="77" width="9.33203125" style="87"/>
    <col min="78" max="90" width="9.33203125" style="8"/>
    <col min="91" max="109" width="9.33203125" style="87"/>
    <col min="110" max="139" width="9.33203125" style="10"/>
    <col min="140" max="148" width="9.33203125" style="87"/>
    <col min="149" max="167" width="9.33203125" style="8"/>
    <col min="168" max="168" width="9.33203125" style="10"/>
    <col min="169" max="177" width="9.33203125" style="87"/>
    <col min="178" max="218" width="9.33203125" style="10"/>
    <col min="219" max="229" width="9.33203125" style="12"/>
    <col min="230" max="230" width="14.44140625" style="12" customWidth="1"/>
    <col min="231" max="232" width="9.33203125" style="12"/>
    <col min="233" max="301" width="9.33203125" style="10"/>
    <col min="302" max="16384" width="9.33203125" style="8"/>
  </cols>
  <sheetData>
    <row r="1" spans="1:301" s="4" customFormat="1" ht="17.100000000000001" customHeight="1">
      <c r="A1" s="1">
        <v>1</v>
      </c>
      <c r="B1" s="2" t="str">
        <f>IF('1'!$A$1=1,"1 Зовнішня торгівля товарами (відповідно до КПБ6)","1 External Trade in Goods (according to BPM6 methodology)")</f>
        <v>1 Зовнішня торгівля товарами (відповідно до КПБ6)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83"/>
      <c r="BV1" s="83"/>
      <c r="BW1" s="83"/>
      <c r="BX1" s="83"/>
      <c r="BY1" s="8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3"/>
      <c r="EK1" s="83"/>
      <c r="EL1" s="83"/>
      <c r="EM1" s="83"/>
      <c r="EN1" s="83"/>
      <c r="EO1" s="83"/>
      <c r="EP1" s="83"/>
      <c r="EQ1" s="83"/>
      <c r="ER1" s="8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81"/>
      <c r="FM1" s="83"/>
      <c r="FN1" s="83"/>
      <c r="FO1" s="83"/>
      <c r="FP1" s="83"/>
      <c r="FQ1" s="83"/>
      <c r="FR1" s="83"/>
      <c r="FS1" s="83"/>
      <c r="FT1" s="83"/>
      <c r="FU1" s="83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</row>
    <row r="2" spans="1:301" s="290" customFormat="1" ht="17.100000000000001" customHeight="1">
      <c r="A2" s="288"/>
      <c r="B2" s="292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1"/>
      <c r="AW2" s="281"/>
      <c r="AX2" s="282" t="s">
        <v>198</v>
      </c>
      <c r="AY2" s="282"/>
      <c r="AZ2" s="282"/>
      <c r="BA2" s="282"/>
      <c r="BB2" s="282"/>
      <c r="BC2" s="282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1"/>
      <c r="EK2" s="281"/>
      <c r="EL2" s="281"/>
      <c r="EM2" s="281"/>
      <c r="EN2" s="281"/>
      <c r="EO2" s="281"/>
      <c r="EP2" s="281"/>
      <c r="EQ2" s="281"/>
      <c r="ER2" s="281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6"/>
      <c r="FM2" s="281"/>
      <c r="FN2" s="281"/>
      <c r="FO2" s="281"/>
      <c r="FP2" s="281"/>
      <c r="FQ2" s="281"/>
      <c r="FR2" s="281"/>
      <c r="FS2" s="281"/>
      <c r="FT2" s="281"/>
      <c r="FU2" s="281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</row>
    <row r="3" spans="1:301" s="294" customFormat="1" ht="17.100000000000001" customHeight="1">
      <c r="A3" s="291" t="s">
        <v>14</v>
      </c>
      <c r="B3" s="292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83"/>
      <c r="AW3" s="283"/>
      <c r="AX3" s="282" t="s">
        <v>199</v>
      </c>
      <c r="AY3" s="282"/>
      <c r="AZ3" s="282"/>
      <c r="BA3" s="282"/>
      <c r="BB3" s="282"/>
      <c r="BC3" s="282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3"/>
      <c r="EK3" s="283"/>
      <c r="EL3" s="283"/>
      <c r="EM3" s="283"/>
      <c r="EN3" s="283"/>
      <c r="EO3" s="283"/>
      <c r="EP3" s="283"/>
      <c r="EQ3" s="283"/>
      <c r="ER3" s="28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87"/>
      <c r="FM3" s="283"/>
      <c r="FN3" s="283"/>
      <c r="FO3" s="283"/>
      <c r="FP3" s="283"/>
      <c r="FQ3" s="283"/>
      <c r="FR3" s="283"/>
      <c r="FS3" s="283"/>
      <c r="FT3" s="283"/>
      <c r="FU3" s="283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</row>
    <row r="4" spans="1:301" s="290" customFormat="1" ht="17.100000000000001" customHeight="1">
      <c r="A4" s="291"/>
      <c r="B4" s="295" t="str">
        <f>IF('1'!$A$1=1,AX2,AX3)</f>
        <v xml:space="preserve">1.3 Питома вага країн - основних торговельних партнерів України в загальному обсязі товарообороту за 2024 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83"/>
      <c r="AW4" s="283"/>
      <c r="AX4" s="283"/>
      <c r="AY4" s="283"/>
      <c r="AZ4" s="283"/>
      <c r="BA4" s="283"/>
      <c r="BB4" s="283"/>
      <c r="BC4" s="283"/>
      <c r="BD4" s="282"/>
      <c r="BE4" s="282"/>
      <c r="BF4" s="282"/>
      <c r="BG4" s="282"/>
      <c r="BH4" s="282"/>
      <c r="BI4" s="282"/>
      <c r="BJ4" s="282"/>
      <c r="BK4" s="282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2"/>
      <c r="DF4" s="277" t="s">
        <v>176</v>
      </c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</row>
    <row r="5" spans="1:301" s="230" customFormat="1" ht="17.100000000000001" customHeight="1">
      <c r="A5" s="291"/>
      <c r="B5" s="292" t="str">
        <f>IF('1'!$A$1=1,AX18,AX19)</f>
        <v>1.4 Динаміка експорту товарів у розрізі країн світу</v>
      </c>
      <c r="C5" s="292"/>
      <c r="D5" s="292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77" t="s">
        <v>177</v>
      </c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</row>
    <row r="6" spans="1:301" s="230" customFormat="1" ht="17.100000000000001" customHeight="1">
      <c r="A6" s="288"/>
      <c r="B6" s="292" t="str">
        <f>IF('1'!$A$1=1,AX6,AX7)</f>
        <v xml:space="preserve">1.5 Динаміка імпорту товарів у розрізі країн світу </v>
      </c>
      <c r="C6" s="292"/>
      <c r="D6" s="292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82"/>
      <c r="AW6" s="282"/>
      <c r="AX6" s="271" t="s">
        <v>179</v>
      </c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5" t="s">
        <v>178</v>
      </c>
      <c r="DG6" s="285"/>
      <c r="DH6" s="285"/>
      <c r="DI6" s="285"/>
      <c r="DJ6" s="285"/>
      <c r="DK6" s="12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</row>
    <row r="7" spans="1:301" ht="17.100000000000001" customHeight="1">
      <c r="A7" s="6" t="s">
        <v>143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282"/>
      <c r="AW7" s="282"/>
      <c r="AX7" s="271" t="s">
        <v>180</v>
      </c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85"/>
      <c r="BV7" s="85"/>
      <c r="BW7" s="85"/>
      <c r="BX7" s="85"/>
      <c r="BY7" s="85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12" t="s">
        <v>179</v>
      </c>
      <c r="DZ7" s="12"/>
      <c r="EA7" s="12"/>
      <c r="EB7" s="12"/>
      <c r="EC7" s="12"/>
      <c r="ED7" s="12"/>
      <c r="EE7" s="9"/>
      <c r="EF7" s="9"/>
      <c r="EG7" s="9"/>
      <c r="EH7" s="9"/>
      <c r="EI7" s="9"/>
      <c r="EJ7" s="85"/>
      <c r="EK7" s="85"/>
      <c r="EL7" s="85"/>
      <c r="EM7" s="85"/>
      <c r="EN7" s="85"/>
      <c r="EO7" s="85"/>
      <c r="EP7" s="85"/>
      <c r="EQ7" s="85"/>
      <c r="ER7" s="85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9"/>
      <c r="FM7" s="85"/>
      <c r="FN7" s="85"/>
      <c r="FO7" s="85"/>
      <c r="FP7" s="85"/>
      <c r="FQ7" s="85"/>
      <c r="FR7" s="85"/>
      <c r="FS7" s="85"/>
      <c r="FT7" s="85"/>
      <c r="FU7" s="85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</row>
    <row r="8" spans="1:301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85"/>
      <c r="BV8" s="85"/>
      <c r="BW8" s="85"/>
      <c r="BX8" s="85"/>
      <c r="BY8" s="85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12" t="s">
        <v>180</v>
      </c>
      <c r="DZ8" s="12"/>
      <c r="EA8" s="12"/>
      <c r="EB8" s="12"/>
      <c r="EC8" s="12"/>
      <c r="ED8" s="12"/>
      <c r="EE8" s="9"/>
      <c r="EF8" s="9"/>
      <c r="EG8" s="9"/>
      <c r="EH8" s="9"/>
      <c r="EI8" s="9"/>
      <c r="EJ8" s="85"/>
      <c r="EK8" s="85"/>
      <c r="EL8" s="85"/>
      <c r="EM8" s="85"/>
      <c r="EN8" s="85"/>
      <c r="EO8" s="85"/>
      <c r="EP8" s="85"/>
      <c r="EQ8" s="85"/>
      <c r="ER8" s="85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9"/>
      <c r="FM8" s="85"/>
      <c r="FN8" s="85"/>
      <c r="FO8" s="85"/>
      <c r="FP8" s="85"/>
      <c r="FQ8" s="85"/>
      <c r="FR8" s="85"/>
      <c r="FS8" s="85"/>
      <c r="FT8" s="85"/>
      <c r="FU8" s="85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</row>
    <row r="9" spans="1:301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85"/>
      <c r="BV9" s="85"/>
      <c r="BW9" s="85"/>
      <c r="BX9" s="85"/>
      <c r="BY9" s="85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85"/>
      <c r="EK9" s="85"/>
      <c r="EL9" s="85"/>
      <c r="EM9" s="85"/>
      <c r="EN9" s="85"/>
      <c r="EO9" s="85"/>
      <c r="EP9" s="85"/>
      <c r="EQ9" s="85"/>
      <c r="ER9" s="85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9"/>
      <c r="FM9" s="85"/>
      <c r="FN9" s="85"/>
      <c r="FO9" s="85"/>
      <c r="FP9" s="85"/>
      <c r="FQ9" s="85"/>
      <c r="FR9" s="85"/>
      <c r="FS9" s="85"/>
      <c r="FT9" s="85"/>
      <c r="FU9" s="85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</row>
    <row r="10" spans="1:301" ht="17.100000000000001" customHeight="1">
      <c r="B10" s="333" t="str">
        <f>IF('1'!$A$1=1,B46,B47)</f>
        <v>Дата останнього оновлення: 31.03.2025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85"/>
      <c r="BV10" s="85"/>
      <c r="BW10" s="85"/>
      <c r="BX10" s="85"/>
      <c r="BY10" s="85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85"/>
      <c r="EK10" s="85"/>
      <c r="EL10" s="85"/>
      <c r="EM10" s="85"/>
      <c r="EN10" s="85"/>
      <c r="EO10" s="85"/>
      <c r="EP10" s="85"/>
      <c r="EQ10" s="85"/>
      <c r="ER10" s="85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9"/>
      <c r="FM10" s="85"/>
      <c r="FN10" s="85"/>
      <c r="FO10" s="85"/>
      <c r="FP10" s="85"/>
      <c r="FQ10" s="85"/>
      <c r="FR10" s="85"/>
      <c r="FS10" s="85"/>
      <c r="FT10" s="85"/>
      <c r="FU10" s="85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</row>
    <row r="11" spans="1:301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85"/>
      <c r="BV11" s="85"/>
      <c r="BW11" s="85"/>
      <c r="BX11" s="85"/>
      <c r="BY11" s="85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85"/>
      <c r="EK11" s="85"/>
      <c r="EL11" s="85"/>
      <c r="EM11" s="85"/>
      <c r="EN11" s="85"/>
      <c r="EO11" s="85"/>
      <c r="EP11" s="85"/>
      <c r="EQ11" s="85"/>
      <c r="ER11" s="85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9"/>
      <c r="FM11" s="85"/>
      <c r="FN11" s="85"/>
      <c r="FO11" s="85"/>
      <c r="FP11" s="85"/>
      <c r="FQ11" s="85"/>
      <c r="FR11" s="85"/>
      <c r="FS11" s="85"/>
      <c r="FT11" s="85"/>
      <c r="FU11" s="85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</row>
    <row r="12" spans="1:301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85"/>
      <c r="BV12" s="85"/>
      <c r="BW12" s="85"/>
      <c r="BX12" s="85"/>
      <c r="BY12" s="85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85"/>
      <c r="EK12" s="85"/>
      <c r="EL12" s="85"/>
      <c r="EM12" s="85"/>
      <c r="EN12" s="85"/>
      <c r="EO12" s="85"/>
      <c r="EP12" s="85"/>
      <c r="EQ12" s="85"/>
      <c r="ER12" s="85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9"/>
      <c r="FM12" s="85"/>
      <c r="FN12" s="85"/>
      <c r="FO12" s="85"/>
      <c r="FP12" s="85"/>
      <c r="FQ12" s="85"/>
      <c r="FR12" s="85"/>
      <c r="FS12" s="85"/>
      <c r="FT12" s="85"/>
      <c r="FU12" s="85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</row>
    <row r="13" spans="1:301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85"/>
      <c r="BV13" s="85"/>
      <c r="BW13" s="85"/>
      <c r="BX13" s="85"/>
      <c r="BY13" s="85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85"/>
      <c r="EK13" s="85"/>
      <c r="EL13" s="85"/>
      <c r="EM13" s="85"/>
      <c r="EN13" s="85"/>
      <c r="EO13" s="85"/>
      <c r="EP13" s="85"/>
      <c r="EQ13" s="85"/>
      <c r="ER13" s="85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9"/>
      <c r="FM13" s="85"/>
      <c r="FN13" s="85"/>
      <c r="FO13" s="85"/>
      <c r="FP13" s="85"/>
      <c r="FQ13" s="85"/>
      <c r="FR13" s="85"/>
      <c r="FS13" s="85"/>
      <c r="FT13" s="85"/>
      <c r="FU13" s="85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</row>
    <row r="14" spans="1:301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85"/>
      <c r="BV14" s="85"/>
      <c r="BW14" s="85"/>
      <c r="BX14" s="85"/>
      <c r="BY14" s="85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5"/>
      <c r="EK14" s="85"/>
      <c r="EL14" s="85"/>
      <c r="EM14" s="85"/>
      <c r="EN14" s="85"/>
      <c r="EO14" s="85"/>
      <c r="EP14" s="85"/>
      <c r="EQ14" s="85"/>
      <c r="ER14" s="85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9"/>
      <c r="FM14" s="85"/>
      <c r="FN14" s="85"/>
      <c r="FO14" s="85"/>
      <c r="FP14" s="85"/>
      <c r="FQ14" s="85"/>
      <c r="FR14" s="85"/>
      <c r="FS14" s="85"/>
      <c r="FT14" s="85"/>
      <c r="FU14" s="85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</row>
    <row r="15" spans="1:301"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86"/>
      <c r="BV15" s="86"/>
      <c r="BW15" s="86"/>
      <c r="BX15" s="86"/>
      <c r="BY15" s="86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6"/>
      <c r="EK15" s="86"/>
      <c r="EL15" s="86"/>
      <c r="EM15" s="86"/>
      <c r="EN15" s="86"/>
      <c r="EO15" s="86"/>
      <c r="EP15" s="86"/>
      <c r="EQ15" s="86"/>
      <c r="ER15" s="86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82"/>
      <c r="FM15" s="86"/>
      <c r="FN15" s="86"/>
      <c r="FO15" s="86"/>
      <c r="FP15" s="86"/>
      <c r="FQ15" s="86"/>
      <c r="FR15" s="86"/>
      <c r="FS15" s="86"/>
      <c r="FT15" s="86"/>
      <c r="FU15" s="86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</row>
    <row r="16" spans="1:301">
      <c r="B16" s="353" t="str">
        <f>IF('1'!$A$1=1,B71,B73)</f>
        <v>Перерахунок даних зовнішньої торгівлі товарами здійснюється за середньомісячними курсами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86"/>
      <c r="BV16" s="86"/>
      <c r="BW16" s="86"/>
      <c r="BX16" s="86"/>
      <c r="BY16" s="86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6"/>
      <c r="EK16" s="86"/>
      <c r="EL16" s="86"/>
      <c r="EM16" s="86"/>
      <c r="EN16" s="86"/>
      <c r="EO16" s="86"/>
      <c r="EP16" s="86"/>
      <c r="EQ16" s="86"/>
      <c r="ER16" s="86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82"/>
      <c r="FM16" s="86"/>
      <c r="FN16" s="86"/>
      <c r="FO16" s="86"/>
      <c r="FP16" s="84"/>
      <c r="FQ16" s="84"/>
      <c r="FR16" s="84"/>
      <c r="FS16" s="84"/>
      <c r="FT16" s="84"/>
      <c r="FU16" s="84"/>
      <c r="FV16" s="11"/>
      <c r="FW16" s="11"/>
      <c r="FX16" s="11"/>
      <c r="FY16" s="11"/>
      <c r="FZ16" s="11"/>
      <c r="GA16" s="11"/>
      <c r="GC16" s="11"/>
      <c r="GD16" s="11"/>
    </row>
    <row r="17" spans="2:188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86"/>
      <c r="BV17" s="86"/>
      <c r="BW17" s="86"/>
      <c r="BX17" s="86"/>
      <c r="BY17" s="86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6"/>
      <c r="EK17" s="86"/>
      <c r="EL17" s="86"/>
      <c r="EM17" s="86"/>
      <c r="EN17" s="86"/>
      <c r="EO17" s="86"/>
      <c r="EP17" s="86"/>
      <c r="EQ17" s="86"/>
      <c r="ER17" s="86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82"/>
      <c r="FM17" s="86"/>
      <c r="FN17" s="86"/>
      <c r="FO17" s="86"/>
      <c r="FP17" s="84"/>
      <c r="FQ17" s="86"/>
      <c r="FR17" s="86"/>
      <c r="FS17" s="86"/>
      <c r="FT17" s="86"/>
      <c r="FU17" s="86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</row>
    <row r="18" spans="2:188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270"/>
      <c r="AW18" s="270"/>
      <c r="AX18" s="270" t="s">
        <v>178</v>
      </c>
      <c r="AY18" s="270"/>
      <c r="AZ18" s="270"/>
      <c r="BA18" s="270"/>
      <c r="BB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86"/>
      <c r="BV18" s="86"/>
      <c r="BW18" s="86"/>
      <c r="BX18" s="86"/>
      <c r="BY18" s="86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6"/>
      <c r="EK18" s="86"/>
      <c r="EL18" s="86"/>
      <c r="EM18" s="86"/>
      <c r="EN18" s="86"/>
      <c r="EO18" s="86"/>
      <c r="EP18" s="86"/>
      <c r="EQ18" s="86"/>
      <c r="ER18" s="86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82"/>
      <c r="FM18" s="86"/>
      <c r="FN18" s="86"/>
      <c r="FO18" s="86"/>
      <c r="FP18" s="86"/>
      <c r="FQ18" s="86"/>
      <c r="FR18" s="86"/>
      <c r="FS18" s="86"/>
      <c r="FT18" s="86"/>
      <c r="FU18" s="86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</row>
    <row r="19" spans="2:188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270"/>
      <c r="AW19" s="270"/>
      <c r="AX19" s="271" t="s">
        <v>181</v>
      </c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86"/>
      <c r="BV19" s="86"/>
      <c r="BW19" s="86"/>
      <c r="BX19" s="86"/>
      <c r="BY19" s="86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6"/>
      <c r="EK19" s="86"/>
      <c r="EL19" s="86"/>
      <c r="EM19" s="86"/>
      <c r="EN19" s="86"/>
      <c r="EO19" s="86"/>
      <c r="EP19" s="86"/>
      <c r="EQ19" s="86"/>
      <c r="ER19" s="86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82"/>
      <c r="FM19" s="86"/>
      <c r="FN19" s="86"/>
      <c r="FO19" s="86"/>
      <c r="FP19" s="86"/>
      <c r="FQ19" s="86"/>
      <c r="FR19" s="86"/>
      <c r="FS19" s="86"/>
      <c r="FT19" s="86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</row>
    <row r="22" spans="2:188">
      <c r="FP22" s="87" t="s">
        <v>29</v>
      </c>
    </row>
    <row r="23" spans="2:188">
      <c r="FP23" s="87" t="s">
        <v>28</v>
      </c>
    </row>
    <row r="46" spans="1:232" s="87" customFormat="1">
      <c r="A46" s="158"/>
      <c r="B46" s="87" t="s">
        <v>218</v>
      </c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</row>
    <row r="47" spans="1:232" s="87" customFormat="1">
      <c r="A47" s="158"/>
      <c r="B47" s="87" t="s">
        <v>219</v>
      </c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</row>
    <row r="48" spans="1:232" s="10" customFormat="1">
      <c r="A48" s="16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87"/>
      <c r="BV48" s="87"/>
      <c r="BW48" s="87"/>
      <c r="BX48" s="87"/>
      <c r="BY48" s="87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</row>
    <row r="49" spans="1:232" s="10" customFormat="1">
      <c r="A49" s="16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87"/>
      <c r="BV49" s="87"/>
      <c r="BW49" s="87"/>
      <c r="BX49" s="87"/>
      <c r="BY49" s="87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</row>
    <row r="50" spans="1:232" s="10" customFormat="1">
      <c r="A50" s="16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87"/>
      <c r="BV50" s="87"/>
      <c r="BW50" s="87"/>
      <c r="BX50" s="87"/>
      <c r="BY50" s="87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</row>
    <row r="51" spans="1:232" s="10" customFormat="1">
      <c r="A51" s="16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87"/>
      <c r="BV51" s="87"/>
      <c r="BW51" s="87"/>
      <c r="BX51" s="87"/>
      <c r="BY51" s="87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</row>
    <row r="52" spans="1:232" s="10" customFormat="1">
      <c r="A52" s="16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87"/>
      <c r="BV52" s="87"/>
      <c r="BW52" s="87"/>
      <c r="BX52" s="87"/>
      <c r="BY52" s="87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</row>
    <row r="53" spans="1:232" s="10" customFormat="1">
      <c r="A53" s="16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87"/>
      <c r="BV53" s="87"/>
      <c r="BW53" s="87"/>
      <c r="BX53" s="87"/>
      <c r="BY53" s="87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</row>
    <row r="54" spans="1:232" s="10" customFormat="1">
      <c r="A54" s="16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87"/>
      <c r="BV54" s="87"/>
      <c r="BW54" s="87"/>
      <c r="BX54" s="87"/>
      <c r="BY54" s="87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</row>
    <row r="55" spans="1:232" s="10" customFormat="1">
      <c r="A55" s="16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87"/>
      <c r="BV55" s="87"/>
      <c r="BW55" s="87"/>
      <c r="BX55" s="87"/>
      <c r="BY55" s="87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</row>
    <row r="56" spans="1:232" s="10" customFormat="1">
      <c r="A56" s="16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87"/>
      <c r="BV56" s="87"/>
      <c r="BW56" s="87"/>
      <c r="BX56" s="87"/>
      <c r="BY56" s="87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</row>
    <row r="57" spans="1:232" s="10" customFormat="1">
      <c r="A57" s="16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87"/>
      <c r="BV57" s="87"/>
      <c r="BW57" s="87"/>
      <c r="BX57" s="87"/>
      <c r="BY57" s="87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</row>
    <row r="58" spans="1:232" s="10" customFormat="1">
      <c r="A58" s="16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87"/>
      <c r="BV58" s="87"/>
      <c r="BW58" s="87"/>
      <c r="BX58" s="87"/>
      <c r="BY58" s="87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</row>
    <row r="59" spans="1:232" s="10" customFormat="1">
      <c r="A59" s="16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87"/>
      <c r="BV59" s="87"/>
      <c r="BW59" s="87"/>
      <c r="BX59" s="87"/>
      <c r="BY59" s="87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</row>
    <row r="60" spans="1:232" s="10" customFormat="1">
      <c r="A60" s="16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87"/>
      <c r="BV60" s="87"/>
      <c r="BW60" s="87"/>
      <c r="BX60" s="87"/>
      <c r="BY60" s="87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</row>
    <row r="71" spans="1:232" s="87" customFormat="1">
      <c r="A71" s="158"/>
      <c r="B71" s="354" t="s">
        <v>196</v>
      </c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HK71" s="271"/>
      <c r="HL71" s="271"/>
      <c r="HM71" s="271"/>
      <c r="HN71" s="271"/>
      <c r="HO71" s="271"/>
      <c r="HP71" s="271"/>
      <c r="HQ71" s="271"/>
      <c r="HR71" s="271"/>
      <c r="HS71" s="271"/>
      <c r="HT71" s="271"/>
      <c r="HU71" s="271"/>
      <c r="HV71" s="271"/>
      <c r="HW71" s="271"/>
      <c r="HX71" s="271"/>
    </row>
    <row r="72" spans="1:232" s="87" customFormat="1">
      <c r="A72" s="158"/>
      <c r="B72" s="354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</row>
    <row r="73" spans="1:232" s="87" customFormat="1">
      <c r="A73" s="158"/>
      <c r="B73" s="354" t="s">
        <v>197</v>
      </c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</row>
    <row r="74" spans="1:232" s="87" customFormat="1" ht="13.8">
      <c r="A74" s="158"/>
      <c r="B74" s="355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GF3" location="'1.2'!A1" display="1.2. Динаміка товарної структури імпорту"/>
  </hyperlinks>
  <pageMargins left="0.48" right="0.32" top="0.67" bottom="1" header="0.5" footer="0.5"/>
  <pageSetup paperSize="9" scale="91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1"/>
  <sheetViews>
    <sheetView zoomScale="66" zoomScaleNormal="66" workbookViewId="0">
      <selection activeCell="V13" sqref="V13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10.6640625" style="16" customWidth="1" collapsed="1"/>
    <col min="5" max="13" width="10.6640625" style="16" customWidth="1"/>
    <col min="14" max="16" width="7.5546875" style="16" customWidth="1"/>
    <col min="17" max="18" width="9.21875" style="16" customWidth="1"/>
    <col min="19" max="58" width="7.5546875" style="16" customWidth="1"/>
    <col min="59" max="16384" width="9.44140625" style="16"/>
  </cols>
  <sheetData>
    <row r="1" spans="1:18" s="53" customFormat="1">
      <c r="A1" s="52" t="str">
        <f>IF('1'!$A$1=1,"до змісту","to title")</f>
        <v>до змісту</v>
      </c>
    </row>
    <row r="2" spans="1:18" s="54" customFormat="1">
      <c r="A2" s="410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10"/>
      <c r="C2" s="410"/>
      <c r="D2" s="411"/>
      <c r="E2" s="411"/>
    </row>
    <row r="3" spans="1:18" s="13" customFormat="1">
      <c r="A3" s="55" t="str">
        <f>IF('1'!$A$1=1,"(відповідно до КПБ6)","(according to BPM6 methodology)")</f>
        <v>(відповідно до КПБ6)</v>
      </c>
      <c r="B3" s="55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8">
      <c r="A4" s="13"/>
      <c r="B4" s="13"/>
      <c r="C4" s="13"/>
    </row>
    <row r="5" spans="1:18" s="17" customFormat="1" ht="13.35" customHeight="1">
      <c r="A5" s="412" t="str">
        <f>IF('1'!$A$1=1,B5,C5)</f>
        <v>Найменування  груп  товарів</v>
      </c>
      <c r="B5" s="414" t="s">
        <v>0</v>
      </c>
      <c r="C5" s="414" t="s">
        <v>15</v>
      </c>
      <c r="D5" s="408">
        <v>2015</v>
      </c>
      <c r="E5" s="408">
        <v>2016</v>
      </c>
      <c r="F5" s="408">
        <v>2017</v>
      </c>
      <c r="G5" s="408">
        <v>2018</v>
      </c>
      <c r="H5" s="408">
        <v>2019</v>
      </c>
      <c r="I5" s="408">
        <v>2020</v>
      </c>
      <c r="J5" s="408">
        <v>2021</v>
      </c>
      <c r="K5" s="408">
        <v>2022</v>
      </c>
      <c r="L5" s="408">
        <v>2023</v>
      </c>
      <c r="M5" s="408">
        <v>2024</v>
      </c>
    </row>
    <row r="6" spans="1:18" s="18" customFormat="1" ht="12.6" customHeight="1">
      <c r="A6" s="413"/>
      <c r="B6" s="415"/>
      <c r="C6" s="415"/>
      <c r="D6" s="409"/>
      <c r="E6" s="409"/>
      <c r="F6" s="409"/>
      <c r="G6" s="409"/>
      <c r="H6" s="409"/>
      <c r="I6" s="409"/>
      <c r="J6" s="409"/>
      <c r="K6" s="409"/>
      <c r="L6" s="409"/>
      <c r="M6" s="409"/>
    </row>
    <row r="7" spans="1:18" ht="17.850000000000001" customHeight="1">
      <c r="A7" s="19" t="str">
        <f>IF('1'!A1=1,B7,C7)</f>
        <v>УСЬОГО, млн грн</v>
      </c>
      <c r="B7" s="20" t="s">
        <v>30</v>
      </c>
      <c r="C7" s="70" t="s">
        <v>182</v>
      </c>
      <c r="D7" s="22">
        <v>775447.28099999996</v>
      </c>
      <c r="E7" s="22">
        <v>859190.62</v>
      </c>
      <c r="F7" s="22">
        <v>1056255.7590000001</v>
      </c>
      <c r="G7" s="89">
        <v>1179385.7689999999</v>
      </c>
      <c r="H7" s="88">
        <v>1190051.1240000001</v>
      </c>
      <c r="I7" s="71">
        <v>1219611.405</v>
      </c>
      <c r="J7" s="71">
        <v>1717103.6270000001</v>
      </c>
      <c r="K7" s="71">
        <v>1320299.7719999999</v>
      </c>
      <c r="L7" s="71">
        <v>1268461.4510000001</v>
      </c>
      <c r="M7" s="71">
        <v>1560426.4100000001</v>
      </c>
      <c r="Q7" s="334"/>
      <c r="R7" s="334"/>
    </row>
    <row r="8" spans="1:18" s="15" customFormat="1" ht="25.35" customHeight="1">
      <c r="A8" s="24" t="str">
        <f>IF('1'!A1=1,B8,C8)</f>
        <v>Продовольчі товари та сировина для їх виробництва</v>
      </c>
      <c r="B8" s="25" t="s">
        <v>1</v>
      </c>
      <c r="C8" s="68" t="s">
        <v>16</v>
      </c>
      <c r="D8" s="27">
        <v>318006</v>
      </c>
      <c r="E8" s="27">
        <v>390773</v>
      </c>
      <c r="F8" s="27">
        <v>472153.87252002832</v>
      </c>
      <c r="G8" s="27">
        <v>507045</v>
      </c>
      <c r="H8" s="23">
        <v>569464</v>
      </c>
      <c r="I8" s="23">
        <v>598844</v>
      </c>
      <c r="J8" s="23">
        <v>751841</v>
      </c>
      <c r="K8" s="23">
        <v>768722</v>
      </c>
      <c r="L8" s="23">
        <v>804792</v>
      </c>
      <c r="M8" s="23">
        <v>989470</v>
      </c>
      <c r="Q8" s="334"/>
      <c r="R8" s="334"/>
    </row>
    <row r="9" spans="1:18" s="15" customFormat="1" ht="22.35" customHeight="1">
      <c r="A9" s="24" t="str">
        <f>IF('1'!A1=1,B9,C9)</f>
        <v>Мінеральні продукти</v>
      </c>
      <c r="B9" s="25" t="s">
        <v>2</v>
      </c>
      <c r="C9" s="68" t="s">
        <v>17</v>
      </c>
      <c r="D9" s="27">
        <v>58117</v>
      </c>
      <c r="E9" s="27">
        <v>61108</v>
      </c>
      <c r="F9" s="27">
        <v>93564</v>
      </c>
      <c r="G9" s="27">
        <v>105674</v>
      </c>
      <c r="H9" s="23">
        <v>114050</v>
      </c>
      <c r="I9" s="23">
        <v>134409</v>
      </c>
      <c r="J9" s="23">
        <v>215314</v>
      </c>
      <c r="K9" s="23">
        <v>128453</v>
      </c>
      <c r="L9" s="23">
        <v>82734</v>
      </c>
      <c r="M9" s="23">
        <v>125644</v>
      </c>
      <c r="Q9" s="334"/>
      <c r="R9" s="334"/>
    </row>
    <row r="10" spans="1:18" s="15" customFormat="1" ht="32.1" customHeight="1">
      <c r="A10" s="24" t="str">
        <f>IF('1'!A1=1,B10,C10)</f>
        <v>Продукція хімічної та пов'язаних з нею галузей промисловості</v>
      </c>
      <c r="B10" s="25" t="s">
        <v>3</v>
      </c>
      <c r="C10" s="68" t="s">
        <v>18</v>
      </c>
      <c r="D10" s="27">
        <v>53279</v>
      </c>
      <c r="E10" s="27">
        <v>46839</v>
      </c>
      <c r="F10" s="27">
        <v>54546</v>
      </c>
      <c r="G10" s="27">
        <v>64690</v>
      </c>
      <c r="H10" s="23">
        <v>55786</v>
      </c>
      <c r="I10" s="23">
        <v>62561</v>
      </c>
      <c r="J10" s="23">
        <v>86271</v>
      </c>
      <c r="K10" s="23">
        <v>53495</v>
      </c>
      <c r="L10" s="23">
        <v>48485</v>
      </c>
      <c r="M10" s="23">
        <v>60780</v>
      </c>
      <c r="Q10" s="334"/>
      <c r="R10" s="334"/>
    </row>
    <row r="11" spans="1:18" s="15" customFormat="1" ht="23.7" customHeight="1">
      <c r="A11" s="24" t="str">
        <f>IF('1'!A1=1,B11,C11)</f>
        <v>Деревина та вироби з неї</v>
      </c>
      <c r="B11" s="25" t="s">
        <v>4</v>
      </c>
      <c r="C11" s="68" t="s">
        <v>19</v>
      </c>
      <c r="D11" s="27">
        <v>33800</v>
      </c>
      <c r="E11" s="27">
        <v>38646</v>
      </c>
      <c r="F11" s="27">
        <v>43720</v>
      </c>
      <c r="G11" s="27">
        <v>53356</v>
      </c>
      <c r="H11" s="23">
        <v>46150</v>
      </c>
      <c r="I11" s="23">
        <v>47575</v>
      </c>
      <c r="J11" s="23">
        <v>67836</v>
      </c>
      <c r="K11" s="23">
        <v>67882</v>
      </c>
      <c r="L11" s="23">
        <v>62938</v>
      </c>
      <c r="M11" s="23">
        <v>66731</v>
      </c>
      <c r="Q11" s="334"/>
      <c r="R11" s="334"/>
    </row>
    <row r="12" spans="1:18" s="15" customFormat="1" ht="18.600000000000001" customHeight="1">
      <c r="A12" s="24" t="str">
        <f>IF('1'!A1=1,B12,C12)</f>
        <v>Промислові вироби</v>
      </c>
      <c r="B12" s="25" t="s">
        <v>5</v>
      </c>
      <c r="C12" s="68" t="s">
        <v>20</v>
      </c>
      <c r="D12" s="27">
        <v>11065</v>
      </c>
      <c r="E12" s="27">
        <v>11848</v>
      </c>
      <c r="F12" s="27">
        <v>15248</v>
      </c>
      <c r="G12" s="27">
        <v>17637</v>
      </c>
      <c r="H12" s="23">
        <v>18004</v>
      </c>
      <c r="I12" s="23">
        <v>19478</v>
      </c>
      <c r="J12" s="23">
        <v>25764</v>
      </c>
      <c r="K12" s="23">
        <v>18130</v>
      </c>
      <c r="L12" s="23">
        <v>20395</v>
      </c>
      <c r="M12" s="23">
        <v>23191</v>
      </c>
      <c r="Q12" s="334"/>
      <c r="R12" s="334"/>
    </row>
    <row r="13" spans="1:18" s="15" customFormat="1" ht="29.85" customHeight="1">
      <c r="A13" s="24" t="str">
        <f>IF('1'!A1=1,B13,C13)</f>
        <v>Чорні й кольорові метали та вироби з них</v>
      </c>
      <c r="B13" s="25" t="s">
        <v>6</v>
      </c>
      <c r="C13" s="68" t="s">
        <v>21</v>
      </c>
      <c r="D13" s="27">
        <v>199772</v>
      </c>
      <c r="E13" s="27">
        <v>207085</v>
      </c>
      <c r="F13" s="27">
        <v>263109</v>
      </c>
      <c r="G13" s="27">
        <v>309507</v>
      </c>
      <c r="H13" s="23">
        <v>259765</v>
      </c>
      <c r="I13" s="23">
        <v>236532</v>
      </c>
      <c r="J13" s="23">
        <v>427860</v>
      </c>
      <c r="K13" s="23">
        <v>182280</v>
      </c>
      <c r="L13" s="23">
        <v>142241</v>
      </c>
      <c r="M13" s="23">
        <v>177631</v>
      </c>
      <c r="Q13" s="334"/>
      <c r="R13" s="334"/>
    </row>
    <row r="14" spans="1:18" s="15" customFormat="1" ht="25.35" customHeight="1">
      <c r="A14" s="24" t="str">
        <f>IF('1'!A1=1,B14,C14)</f>
        <v>Машини, устаткування, транспортні засоби та  прилади</v>
      </c>
      <c r="B14" s="25" t="s">
        <v>7</v>
      </c>
      <c r="C14" s="68" t="s">
        <v>22</v>
      </c>
      <c r="D14" s="27">
        <v>73427</v>
      </c>
      <c r="E14" s="27">
        <v>70443</v>
      </c>
      <c r="F14" s="27">
        <v>76200</v>
      </c>
      <c r="G14" s="27">
        <v>81646</v>
      </c>
      <c r="H14" s="23">
        <v>88155</v>
      </c>
      <c r="I14" s="23">
        <v>91547</v>
      </c>
      <c r="J14" s="23">
        <v>104007</v>
      </c>
      <c r="K14" s="23">
        <v>73159</v>
      </c>
      <c r="L14" s="23">
        <v>78654</v>
      </c>
      <c r="M14" s="23">
        <v>81845</v>
      </c>
      <c r="Q14" s="334"/>
      <c r="R14" s="334"/>
    </row>
    <row r="15" spans="1:18" s="15" customFormat="1" ht="25.35" customHeight="1">
      <c r="A15" s="24" t="str">
        <f>IF('1'!A1=1,B15,C15)</f>
        <v>Різне*</v>
      </c>
      <c r="B15" s="25" t="s">
        <v>8</v>
      </c>
      <c r="C15" s="68" t="s">
        <v>23</v>
      </c>
      <c r="D15" s="27">
        <f t="shared" ref="D15:L15" si="0">D7-D8-D9-D10-D11-D12-D13-D14</f>
        <v>27981.280999999959</v>
      </c>
      <c r="E15" s="27">
        <f t="shared" si="0"/>
        <v>32448.619999999995</v>
      </c>
      <c r="F15" s="27">
        <f t="shared" si="0"/>
        <v>37714.886479971698</v>
      </c>
      <c r="G15" s="27">
        <f t="shared" si="0"/>
        <v>39830.768999999855</v>
      </c>
      <c r="H15" s="27">
        <f t="shared" si="0"/>
        <v>38677.124000000069</v>
      </c>
      <c r="I15" s="27">
        <f t="shared" si="0"/>
        <v>28665.405000000028</v>
      </c>
      <c r="J15" s="27">
        <f t="shared" si="0"/>
        <v>38210.627000000095</v>
      </c>
      <c r="K15" s="27">
        <f t="shared" si="0"/>
        <v>28178.771999999881</v>
      </c>
      <c r="L15" s="27">
        <f t="shared" si="0"/>
        <v>28222.451000000117</v>
      </c>
      <c r="M15" s="27">
        <f t="shared" ref="M15" si="1">M7-M8-M9-M10-M11-M12-M13-M14</f>
        <v>35134.410000000149</v>
      </c>
      <c r="Q15" s="334"/>
      <c r="R15" s="334"/>
    </row>
    <row r="16" spans="1:18" s="15" customFormat="1" ht="11.1" customHeight="1">
      <c r="A16" s="28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8" s="15" customFormat="1" ht="21" customHeight="1">
      <c r="A17" s="30" t="str">
        <f>IF('1'!A1=1,B17,C17)</f>
        <v>Структура, %</v>
      </c>
      <c r="B17" s="31" t="s">
        <v>9</v>
      </c>
      <c r="C17" s="72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8" s="15" customFormat="1" ht="23.1" customHeight="1">
      <c r="A18" s="32" t="str">
        <f>IF('1'!A1=1,B18,C18)</f>
        <v>УСЬОГО</v>
      </c>
      <c r="B18" s="33" t="s">
        <v>10</v>
      </c>
      <c r="C18" s="73" t="s">
        <v>25</v>
      </c>
      <c r="D18" s="34">
        <f t="shared" ref="D18:L18" si="2">D19+D20+D21+D22+D23+D24+D25+D26</f>
        <v>99.999999999999986</v>
      </c>
      <c r="E18" s="34">
        <f t="shared" si="2"/>
        <v>100.00000000000001</v>
      </c>
      <c r="F18" s="34">
        <f t="shared" si="2"/>
        <v>100</v>
      </c>
      <c r="G18" s="34">
        <f t="shared" si="2"/>
        <v>100</v>
      </c>
      <c r="H18" s="34">
        <f t="shared" si="2"/>
        <v>100</v>
      </c>
      <c r="I18" s="34">
        <f t="shared" si="2"/>
        <v>100.00000000000001</v>
      </c>
      <c r="J18" s="34">
        <f t="shared" si="2"/>
        <v>100.00000000000001</v>
      </c>
      <c r="K18" s="34">
        <f t="shared" si="2"/>
        <v>99.999999999999986</v>
      </c>
      <c r="L18" s="34">
        <f t="shared" si="2"/>
        <v>100.00000000000001</v>
      </c>
      <c r="M18" s="34">
        <f t="shared" ref="M18" si="3">M19+M20+M21+M22+M23+M24+M25+M26</f>
        <v>99.999999999999986</v>
      </c>
      <c r="Q18" s="335"/>
      <c r="R18" s="335"/>
    </row>
    <row r="19" spans="1:18" s="15" customFormat="1" ht="25.35" customHeight="1">
      <c r="A19" s="35" t="str">
        <f>IF('1'!A1=1,B19,C19)</f>
        <v>Продовольчі товари та сировина для їх виробництва</v>
      </c>
      <c r="B19" s="36" t="s">
        <v>1</v>
      </c>
      <c r="C19" s="74" t="s">
        <v>16</v>
      </c>
      <c r="D19" s="34">
        <f t="shared" ref="D19:L19" si="4">D8/D7*100</f>
        <v>41.009364245871929</v>
      </c>
      <c r="E19" s="34">
        <f t="shared" si="4"/>
        <v>45.481525391885683</v>
      </c>
      <c r="F19" s="34">
        <f t="shared" si="4"/>
        <v>44.700714623041243</v>
      </c>
      <c r="G19" s="34">
        <f t="shared" si="4"/>
        <v>42.992294237187807</v>
      </c>
      <c r="H19" s="34">
        <f t="shared" si="4"/>
        <v>47.852061858142484</v>
      </c>
      <c r="I19" s="34">
        <f>I8/I7*100</f>
        <v>49.101213513168155</v>
      </c>
      <c r="J19" s="34">
        <f t="shared" si="4"/>
        <v>43.78541796650692</v>
      </c>
      <c r="K19" s="34">
        <f t="shared" si="4"/>
        <v>58.223292641756217</v>
      </c>
      <c r="L19" s="34">
        <f t="shared" si="4"/>
        <v>63.446311227316912</v>
      </c>
      <c r="M19" s="34">
        <f t="shared" ref="M19" si="5">M8/M7*100</f>
        <v>63.410231566126839</v>
      </c>
      <c r="Q19" s="335"/>
      <c r="R19" s="335"/>
    </row>
    <row r="20" spans="1:18" s="15" customFormat="1" ht="25.35" customHeight="1">
      <c r="A20" s="35" t="str">
        <f>IF('1'!A1=1,B20,C20)</f>
        <v>Мінеральні продукти</v>
      </c>
      <c r="B20" s="36" t="s">
        <v>2</v>
      </c>
      <c r="C20" s="74" t="s">
        <v>17</v>
      </c>
      <c r="D20" s="34">
        <f t="shared" ref="D20:L20" si="6">D9/D7*100</f>
        <v>7.4946423082499658</v>
      </c>
      <c r="E20" s="34">
        <f t="shared" si="6"/>
        <v>7.1122750385706022</v>
      </c>
      <c r="F20" s="34">
        <f t="shared" si="6"/>
        <v>8.8580818805268162</v>
      </c>
      <c r="G20" s="34">
        <f t="shared" si="6"/>
        <v>8.9600877658207541</v>
      </c>
      <c r="H20" s="34">
        <f t="shared" si="6"/>
        <v>9.5836218881635205</v>
      </c>
      <c r="I20" s="34">
        <f t="shared" si="6"/>
        <v>11.020641447674883</v>
      </c>
      <c r="J20" s="34">
        <f t="shared" si="6"/>
        <v>12.539371335216451</v>
      </c>
      <c r="K20" s="34">
        <f t="shared" si="6"/>
        <v>9.7290784050820847</v>
      </c>
      <c r="L20" s="34">
        <f t="shared" si="6"/>
        <v>6.5223897765892769</v>
      </c>
      <c r="M20" s="34">
        <f t="shared" ref="M20" si="7">M9/M7*100</f>
        <v>8.0519016593675818</v>
      </c>
      <c r="Q20" s="335"/>
      <c r="R20" s="335"/>
    </row>
    <row r="21" spans="1:18" s="15" customFormat="1" ht="25.35" customHeight="1">
      <c r="A21" s="35" t="str">
        <f>IF('1'!A1=1,B21,C21)</f>
        <v>Продукція хімічної та пов'язаних з нею галузей промисловості</v>
      </c>
      <c r="B21" s="36" t="s">
        <v>3</v>
      </c>
      <c r="C21" s="74" t="s">
        <v>18</v>
      </c>
      <c r="D21" s="34">
        <f t="shared" ref="D21:L21" si="8">D10/D7*100</f>
        <v>6.8707443182072367</v>
      </c>
      <c r="E21" s="34">
        <f t="shared" si="8"/>
        <v>5.4515259954769988</v>
      </c>
      <c r="F21" s="34">
        <f t="shared" si="8"/>
        <v>5.1640901869866154</v>
      </c>
      <c r="G21" s="34">
        <f t="shared" si="8"/>
        <v>5.4850585533900915</v>
      </c>
      <c r="H21" s="34">
        <f t="shared" si="8"/>
        <v>4.6876977698648847</v>
      </c>
      <c r="I21" s="34">
        <f t="shared" si="8"/>
        <v>5.1295846975127288</v>
      </c>
      <c r="J21" s="34">
        <f t="shared" si="8"/>
        <v>5.0242162816187443</v>
      </c>
      <c r="K21" s="34">
        <f t="shared" si="8"/>
        <v>4.0517313669580792</v>
      </c>
      <c r="L21" s="34">
        <f t="shared" si="8"/>
        <v>3.8223471404492839</v>
      </c>
      <c r="M21" s="34">
        <f t="shared" ref="M21" si="9">M10/M7*100</f>
        <v>3.895089163480641</v>
      </c>
      <c r="Q21" s="335"/>
      <c r="R21" s="335"/>
    </row>
    <row r="22" spans="1:18" s="15" customFormat="1" ht="25.35" customHeight="1">
      <c r="A22" s="35" t="str">
        <f>IF('1'!A1=1,B22,C22)</f>
        <v>Деревина та вироби з неї</v>
      </c>
      <c r="B22" s="36" t="s">
        <v>4</v>
      </c>
      <c r="C22" s="74" t="s">
        <v>19</v>
      </c>
      <c r="D22" s="34">
        <f t="shared" ref="D22:L22" si="10">D11/D7*100</f>
        <v>4.3587747134031156</v>
      </c>
      <c r="E22" s="34">
        <f t="shared" si="10"/>
        <v>4.4979541326929295</v>
      </c>
      <c r="F22" s="34">
        <f t="shared" si="10"/>
        <v>4.1391490297190412</v>
      </c>
      <c r="G22" s="34">
        <f t="shared" si="10"/>
        <v>4.5240498403877218</v>
      </c>
      <c r="H22" s="34">
        <f t="shared" si="10"/>
        <v>3.8779846570692369</v>
      </c>
      <c r="I22" s="34">
        <f t="shared" si="10"/>
        <v>3.9008326590714355</v>
      </c>
      <c r="J22" s="34">
        <f t="shared" si="10"/>
        <v>3.9506060632181055</v>
      </c>
      <c r="K22" s="34">
        <f t="shared" si="10"/>
        <v>5.1414081437863048</v>
      </c>
      <c r="L22" s="34">
        <f t="shared" si="10"/>
        <v>4.9617589837186147</v>
      </c>
      <c r="M22" s="34">
        <f t="shared" ref="M22" si="11">M11/M7*100</f>
        <v>4.2764592788454525</v>
      </c>
      <c r="Q22" s="335"/>
      <c r="R22" s="335"/>
    </row>
    <row r="23" spans="1:18" s="15" customFormat="1" ht="21.6" customHeight="1">
      <c r="A23" s="35" t="str">
        <f>IF('1'!A1=1,B23,C23)</f>
        <v>Промислові вироби</v>
      </c>
      <c r="B23" s="36" t="s">
        <v>5</v>
      </c>
      <c r="C23" s="74" t="s">
        <v>20</v>
      </c>
      <c r="D23" s="34">
        <f t="shared" ref="D23:L23" si="12">D12/D7*100</f>
        <v>1.4269184083966115</v>
      </c>
      <c r="E23" s="34">
        <f t="shared" si="12"/>
        <v>1.378972223882053</v>
      </c>
      <c r="F23" s="34">
        <f t="shared" si="12"/>
        <v>1.4435897622405294</v>
      </c>
      <c r="G23" s="34">
        <f t="shared" si="12"/>
        <v>1.4954394451405326</v>
      </c>
      <c r="H23" s="34">
        <f t="shared" si="12"/>
        <v>1.5128761812757214</v>
      </c>
      <c r="I23" s="34">
        <f t="shared" si="12"/>
        <v>1.597066075320934</v>
      </c>
      <c r="J23" s="34">
        <f t="shared" si="12"/>
        <v>1.5004336136085745</v>
      </c>
      <c r="K23" s="34">
        <f t="shared" si="12"/>
        <v>1.373173000896345</v>
      </c>
      <c r="L23" s="34">
        <f t="shared" si="12"/>
        <v>1.6078533552534424</v>
      </c>
      <c r="M23" s="34">
        <f t="shared" ref="M23" si="13">M12/M7*100</f>
        <v>1.4861963275794594</v>
      </c>
      <c r="Q23" s="335"/>
      <c r="R23" s="335"/>
    </row>
    <row r="24" spans="1:18" s="15" customFormat="1" ht="21.6" customHeight="1">
      <c r="A24" s="35" t="str">
        <f>IF('1'!A1=1,B24,C24)</f>
        <v>Чорні й кольорові метали та вироби з них</v>
      </c>
      <c r="B24" s="36" t="s">
        <v>6</v>
      </c>
      <c r="C24" s="74" t="s">
        <v>21</v>
      </c>
      <c r="D24" s="34">
        <f>D13/D7*100</f>
        <v>25.762163965857017</v>
      </c>
      <c r="E24" s="34">
        <f t="shared" ref="E24:L24" si="14">E13/E7*100</f>
        <v>24.102334822975603</v>
      </c>
      <c r="F24" s="34">
        <f t="shared" si="14"/>
        <v>24.909591995890835</v>
      </c>
      <c r="G24" s="34">
        <f t="shared" si="14"/>
        <v>26.243067207978161</v>
      </c>
      <c r="H24" s="34">
        <f t="shared" si="14"/>
        <v>21.828053834097297</v>
      </c>
      <c r="I24" s="34">
        <f t="shared" si="14"/>
        <v>19.394046253609769</v>
      </c>
      <c r="J24" s="34">
        <f t="shared" si="14"/>
        <v>24.917540984263496</v>
      </c>
      <c r="K24" s="34">
        <f t="shared" si="14"/>
        <v>13.805955576579468</v>
      </c>
      <c r="L24" s="34">
        <f t="shared" si="14"/>
        <v>11.21366359914709</v>
      </c>
      <c r="M24" s="34">
        <f t="shared" ref="M24" si="15">M13/M7*100</f>
        <v>11.383491003590485</v>
      </c>
      <c r="Q24" s="335"/>
      <c r="R24" s="335"/>
    </row>
    <row r="25" spans="1:18" s="15" customFormat="1" ht="27" customHeight="1">
      <c r="A25" s="35" t="str">
        <f>IF('1'!A1=1,B25,C25)</f>
        <v>Машини, устаткування, транспортні засоби та прилади</v>
      </c>
      <c r="B25" s="36" t="s">
        <v>11</v>
      </c>
      <c r="C25" s="74" t="s">
        <v>22</v>
      </c>
      <c r="D25" s="34">
        <f t="shared" ref="D25:L25" si="16">D14/D7*100</f>
        <v>9.4689867124571165</v>
      </c>
      <c r="E25" s="34">
        <f t="shared" si="16"/>
        <v>8.1987626913338509</v>
      </c>
      <c r="F25" s="34">
        <f t="shared" si="16"/>
        <v>7.2141618496018065</v>
      </c>
      <c r="G25" s="34">
        <f t="shared" si="16"/>
        <v>6.9227560774476338</v>
      </c>
      <c r="H25" s="34">
        <f t="shared" si="16"/>
        <v>7.4076649500311715</v>
      </c>
      <c r="I25" s="34">
        <f t="shared" si="16"/>
        <v>7.5062433513402569</v>
      </c>
      <c r="J25" s="34">
        <f t="shared" si="16"/>
        <v>6.0571184152533384</v>
      </c>
      <c r="K25" s="34">
        <f t="shared" si="16"/>
        <v>5.5410901032860291</v>
      </c>
      <c r="L25" s="34">
        <f t="shared" si="16"/>
        <v>6.2007402698751779</v>
      </c>
      <c r="M25" s="34">
        <f t="shared" ref="M25" si="17">M14/M7*100</f>
        <v>5.2450406808995238</v>
      </c>
      <c r="Q25" s="335"/>
      <c r="R25" s="335"/>
    </row>
    <row r="26" spans="1:18" s="15" customFormat="1" ht="20.100000000000001" customHeight="1">
      <c r="A26" s="35" t="str">
        <f>IF('1'!A1=1,B26,C26)</f>
        <v>Різне*</v>
      </c>
      <c r="B26" s="36" t="s">
        <v>8</v>
      </c>
      <c r="C26" s="74" t="s">
        <v>23</v>
      </c>
      <c r="D26" s="34">
        <f t="shared" ref="D26:K26" si="18">D15/D7*100</f>
        <v>3.608405327557008</v>
      </c>
      <c r="E26" s="34">
        <f t="shared" si="18"/>
        <v>3.7766497031822803</v>
      </c>
      <c r="F26" s="34">
        <f>F15/F7*100</f>
        <v>3.5706206719931068</v>
      </c>
      <c r="G26" s="34">
        <f t="shared" si="18"/>
        <v>3.3772468726473042</v>
      </c>
      <c r="H26" s="34">
        <f t="shared" si="18"/>
        <v>3.2500388613556792</v>
      </c>
      <c r="I26" s="34">
        <f t="shared" si="18"/>
        <v>2.350372002301834</v>
      </c>
      <c r="J26" s="34">
        <f t="shared" si="18"/>
        <v>2.2252953403143727</v>
      </c>
      <c r="K26" s="34">
        <f t="shared" si="18"/>
        <v>2.1342707616554737</v>
      </c>
      <c r="L26" s="34">
        <f>L15/L7*100</f>
        <v>2.2249356476502111</v>
      </c>
      <c r="M26" s="34">
        <f t="shared" ref="M26" si="19">M15/M7*100</f>
        <v>2.2515903201100107</v>
      </c>
      <c r="Q26" s="335"/>
      <c r="R26" s="335"/>
    </row>
    <row r="27" spans="1:18" s="15" customFormat="1" ht="11.85" customHeight="1">
      <c r="A27" s="37"/>
      <c r="B27" s="38"/>
      <c r="C27" s="38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8" s="15" customFormat="1" ht="27" customHeight="1">
      <c r="A28" s="30" t="str">
        <f>IF('1'!A1=1,B28,C28)</f>
        <v>Темпи зростання до відповідного періоду попереднього року,%</v>
      </c>
      <c r="B28" s="31" t="s">
        <v>12</v>
      </c>
      <c r="C28" s="76" t="s">
        <v>26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8" s="41" customFormat="1" ht="23.1" customHeight="1">
      <c r="A29" s="30" t="str">
        <f>IF('1'!A1=1,B29,C29)</f>
        <v>УСЬОГО</v>
      </c>
      <c r="B29" s="31" t="s">
        <v>10</v>
      </c>
      <c r="C29" s="73" t="s">
        <v>25</v>
      </c>
      <c r="D29" s="40"/>
      <c r="E29" s="40">
        <f t="shared" ref="E29:I37" si="20">E7/D7*100</f>
        <v>110.79935942157233</v>
      </c>
      <c r="F29" s="40">
        <f t="shared" si="20"/>
        <v>122.93613715196285</v>
      </c>
      <c r="G29" s="40">
        <f t="shared" si="20"/>
        <v>111.6572154945287</v>
      </c>
      <c r="H29" s="40">
        <f t="shared" si="20"/>
        <v>100.90431437111909</v>
      </c>
      <c r="I29" s="40">
        <f t="shared" si="20"/>
        <v>102.48395051303693</v>
      </c>
      <c r="J29" s="40">
        <f t="shared" ref="J29:J37" si="21">J7/I7*100</f>
        <v>140.79104376692837</v>
      </c>
      <c r="K29" s="40">
        <f t="shared" ref="K29:K37" si="22">K7/J7*100</f>
        <v>76.891094470910446</v>
      </c>
      <c r="L29" s="40">
        <f t="shared" ref="L29:M37" si="23">L7/K7*100</f>
        <v>96.073746121952695</v>
      </c>
      <c r="M29" s="40">
        <f t="shared" si="23"/>
        <v>123.01725123533139</v>
      </c>
      <c r="Q29" s="336"/>
      <c r="R29" s="336"/>
    </row>
    <row r="30" spans="1:18" s="15" customFormat="1" ht="25.35" customHeight="1">
      <c r="A30" s="35" t="str">
        <f>IF('1'!A1=1,B30,C30)</f>
        <v>Продовольчі товари та сировина для їх виробництва</v>
      </c>
      <c r="B30" s="36" t="s">
        <v>1</v>
      </c>
      <c r="C30" s="74" t="s">
        <v>16</v>
      </c>
      <c r="D30" s="34"/>
      <c r="E30" s="34">
        <f t="shared" si="20"/>
        <v>122.88227266152212</v>
      </c>
      <c r="F30" s="34">
        <f t="shared" si="20"/>
        <v>120.82561295689014</v>
      </c>
      <c r="G30" s="34">
        <f t="shared" si="20"/>
        <v>107.38977894933852</v>
      </c>
      <c r="H30" s="34">
        <f t="shared" si="20"/>
        <v>112.31034720784152</v>
      </c>
      <c r="I30" s="34">
        <f t="shared" si="20"/>
        <v>105.15923745838191</v>
      </c>
      <c r="J30" s="34">
        <f t="shared" si="21"/>
        <v>125.54872387466519</v>
      </c>
      <c r="K30" s="34">
        <f t="shared" si="22"/>
        <v>102.24528856500244</v>
      </c>
      <c r="L30" s="34">
        <f t="shared" si="23"/>
        <v>104.6922034233442</v>
      </c>
      <c r="M30" s="34">
        <f t="shared" si="23"/>
        <v>122.94729569876439</v>
      </c>
      <c r="Q30" s="336"/>
      <c r="R30" s="336"/>
    </row>
    <row r="31" spans="1:18" s="15" customFormat="1" ht="25.35" customHeight="1">
      <c r="A31" s="35" t="str">
        <f>IF('1'!A1=1,B31,C31)</f>
        <v>Мінеральні продукти</v>
      </c>
      <c r="B31" s="36" t="s">
        <v>2</v>
      </c>
      <c r="C31" s="74" t="s">
        <v>17</v>
      </c>
      <c r="D31" s="34"/>
      <c r="E31" s="34">
        <f t="shared" si="20"/>
        <v>105.14651478913225</v>
      </c>
      <c r="F31" s="34">
        <f t="shared" si="20"/>
        <v>153.1125220920338</v>
      </c>
      <c r="G31" s="34">
        <f t="shared" si="20"/>
        <v>112.94301226967637</v>
      </c>
      <c r="H31" s="34">
        <f t="shared" si="20"/>
        <v>107.92626379241818</v>
      </c>
      <c r="I31" s="34">
        <f t="shared" si="20"/>
        <v>117.85094256904867</v>
      </c>
      <c r="J31" s="34">
        <f t="shared" si="21"/>
        <v>160.19314182830018</v>
      </c>
      <c r="K31" s="34">
        <f t="shared" si="22"/>
        <v>59.658452306863467</v>
      </c>
      <c r="L31" s="34">
        <f t="shared" si="23"/>
        <v>64.407993585202377</v>
      </c>
      <c r="M31" s="34">
        <f t="shared" si="23"/>
        <v>151.86501317475282</v>
      </c>
      <c r="Q31" s="336"/>
      <c r="R31" s="336"/>
    </row>
    <row r="32" spans="1:18" s="15" customFormat="1" ht="30.6" customHeight="1">
      <c r="A32" s="35" t="str">
        <f>IF('1'!A1=1,B32,C32)</f>
        <v>Продукція хімічної та пов'язаних з нею галузей промисловості</v>
      </c>
      <c r="B32" s="36" t="s">
        <v>3</v>
      </c>
      <c r="C32" s="74" t="s">
        <v>18</v>
      </c>
      <c r="D32" s="34"/>
      <c r="E32" s="34">
        <f t="shared" si="20"/>
        <v>87.91268604891232</v>
      </c>
      <c r="F32" s="34">
        <f t="shared" si="20"/>
        <v>116.45423685390379</v>
      </c>
      <c r="G32" s="34">
        <f t="shared" si="20"/>
        <v>118.59714736185971</v>
      </c>
      <c r="H32" s="34">
        <f t="shared" si="20"/>
        <v>86.235894264955945</v>
      </c>
      <c r="I32" s="34">
        <f t="shared" si="20"/>
        <v>112.14462409923638</v>
      </c>
      <c r="J32" s="34">
        <f t="shared" si="21"/>
        <v>137.89901056568789</v>
      </c>
      <c r="K32" s="34">
        <f t="shared" si="22"/>
        <v>62.008090783693248</v>
      </c>
      <c r="L32" s="34">
        <f t="shared" si="23"/>
        <v>90.634638751285166</v>
      </c>
      <c r="M32" s="34">
        <f t="shared" si="23"/>
        <v>125.35835825513044</v>
      </c>
      <c r="Q32" s="336"/>
      <c r="R32" s="336"/>
    </row>
    <row r="33" spans="1:18" s="15" customFormat="1" ht="25.35" customHeight="1">
      <c r="A33" s="35" t="str">
        <f>IF('1'!A1=1,B33,C33)</f>
        <v>Деревина та вироби з неї</v>
      </c>
      <c r="B33" s="36" t="s">
        <v>4</v>
      </c>
      <c r="C33" s="74" t="s">
        <v>19</v>
      </c>
      <c r="D33" s="34"/>
      <c r="E33" s="34">
        <f t="shared" si="20"/>
        <v>114.33727810650886</v>
      </c>
      <c r="F33" s="34">
        <f t="shared" si="20"/>
        <v>113.12943124773587</v>
      </c>
      <c r="G33" s="34">
        <f t="shared" si="20"/>
        <v>122.04025617566332</v>
      </c>
      <c r="H33" s="34">
        <f t="shared" si="20"/>
        <v>86.494489841817227</v>
      </c>
      <c r="I33" s="34">
        <f t="shared" si="20"/>
        <v>103.08775731310942</v>
      </c>
      <c r="J33" s="34">
        <f t="shared" si="21"/>
        <v>142.58749343142406</v>
      </c>
      <c r="K33" s="34">
        <f t="shared" si="22"/>
        <v>100.06781060204023</v>
      </c>
      <c r="L33" s="34">
        <f t="shared" si="23"/>
        <v>92.716773224124211</v>
      </c>
      <c r="M33" s="34">
        <f t="shared" si="23"/>
        <v>106.02656582668656</v>
      </c>
      <c r="Q33" s="336"/>
      <c r="R33" s="336"/>
    </row>
    <row r="34" spans="1:18" s="15" customFormat="1" ht="20.85" customHeight="1">
      <c r="A34" s="35" t="str">
        <f>IF('1'!A1=1,B34,C34)</f>
        <v>Промислові вироби</v>
      </c>
      <c r="B34" s="36" t="s">
        <v>5</v>
      </c>
      <c r="C34" s="74" t="s">
        <v>20</v>
      </c>
      <c r="D34" s="34"/>
      <c r="E34" s="34">
        <f t="shared" si="20"/>
        <v>107.07636692272932</v>
      </c>
      <c r="F34" s="34">
        <f t="shared" si="20"/>
        <v>128.6968264686023</v>
      </c>
      <c r="G34" s="34">
        <f t="shared" si="20"/>
        <v>115.66762854144805</v>
      </c>
      <c r="H34" s="34">
        <f t="shared" si="20"/>
        <v>102.08085275273572</v>
      </c>
      <c r="I34" s="34">
        <f t="shared" si="20"/>
        <v>108.1870695401022</v>
      </c>
      <c r="J34" s="34">
        <f t="shared" si="21"/>
        <v>132.27230721840024</v>
      </c>
      <c r="K34" s="34">
        <f t="shared" si="22"/>
        <v>70.369507840397446</v>
      </c>
      <c r="L34" s="34">
        <f t="shared" si="23"/>
        <v>112.49310535024821</v>
      </c>
      <c r="M34" s="34">
        <f t="shared" si="23"/>
        <v>113.7092424613876</v>
      </c>
      <c r="Q34" s="336"/>
      <c r="R34" s="336"/>
    </row>
    <row r="35" spans="1:18" s="15" customFormat="1" ht="25.35" customHeight="1">
      <c r="A35" s="35" t="str">
        <f>IF('1'!A1=1,B35,C35)</f>
        <v>Чорні й кольорові метали та вироби з них</v>
      </c>
      <c r="B35" s="36" t="s">
        <v>6</v>
      </c>
      <c r="C35" s="74" t="s">
        <v>21</v>
      </c>
      <c r="D35" s="34"/>
      <c r="E35" s="34">
        <f t="shared" si="20"/>
        <v>103.66067316741085</v>
      </c>
      <c r="F35" s="34">
        <f t="shared" si="20"/>
        <v>127.05362532293503</v>
      </c>
      <c r="G35" s="34">
        <f t="shared" si="20"/>
        <v>117.63451649316443</v>
      </c>
      <c r="H35" s="34">
        <f t="shared" si="20"/>
        <v>83.928634893556534</v>
      </c>
      <c r="I35" s="34">
        <f t="shared" si="20"/>
        <v>91.056146902007583</v>
      </c>
      <c r="J35" s="34">
        <f t="shared" si="21"/>
        <v>180.88884379280606</v>
      </c>
      <c r="K35" s="34">
        <f t="shared" si="22"/>
        <v>42.60272051605665</v>
      </c>
      <c r="L35" s="34">
        <f t="shared" si="23"/>
        <v>78.034342769365807</v>
      </c>
      <c r="M35" s="34">
        <f t="shared" si="23"/>
        <v>124.88030877173249</v>
      </c>
      <c r="Q35" s="336"/>
      <c r="R35" s="336"/>
    </row>
    <row r="36" spans="1:18" s="15" customFormat="1" ht="30" customHeight="1">
      <c r="A36" s="35" t="str">
        <f>IF('1'!A1=1,B36,C36)</f>
        <v>Машини, устаткування, транспортні засоби та прилади</v>
      </c>
      <c r="B36" s="36" t="s">
        <v>11</v>
      </c>
      <c r="C36" s="74" t="s">
        <v>22</v>
      </c>
      <c r="D36" s="34"/>
      <c r="E36" s="34">
        <f t="shared" si="20"/>
        <v>95.93609979980117</v>
      </c>
      <c r="F36" s="34">
        <f t="shared" si="20"/>
        <v>108.17256505259571</v>
      </c>
      <c r="G36" s="34">
        <f t="shared" si="20"/>
        <v>107.14698162729658</v>
      </c>
      <c r="H36" s="34">
        <f t="shared" si="20"/>
        <v>107.97222154177793</v>
      </c>
      <c r="I36" s="34">
        <f t="shared" si="20"/>
        <v>103.84776813567012</v>
      </c>
      <c r="J36" s="34">
        <f t="shared" si="21"/>
        <v>113.61049515549391</v>
      </c>
      <c r="K36" s="34">
        <f t="shared" si="22"/>
        <v>70.340457853798299</v>
      </c>
      <c r="L36" s="34">
        <f t="shared" si="23"/>
        <v>107.51103760302902</v>
      </c>
      <c r="M36" s="34">
        <f t="shared" si="23"/>
        <v>104.05700917944414</v>
      </c>
      <c r="Q36" s="336"/>
      <c r="R36" s="336"/>
    </row>
    <row r="37" spans="1:18" s="15" customFormat="1" ht="21" customHeight="1">
      <c r="A37" s="35" t="str">
        <f>IF('1'!A1=1,B37,C37)</f>
        <v>Різне*</v>
      </c>
      <c r="B37" s="36" t="s">
        <v>8</v>
      </c>
      <c r="C37" s="74" t="s">
        <v>23</v>
      </c>
      <c r="D37" s="34"/>
      <c r="E37" s="34">
        <f t="shared" si="20"/>
        <v>115.96545562013421</v>
      </c>
      <c r="F37" s="34">
        <f t="shared" si="20"/>
        <v>116.22955453874988</v>
      </c>
      <c r="G37" s="34">
        <f t="shared" si="20"/>
        <v>105.61020519351632</v>
      </c>
      <c r="H37" s="34">
        <f t="shared" si="20"/>
        <v>97.103633625552675</v>
      </c>
      <c r="I37" s="34">
        <f>I15/H15*100</f>
        <v>74.114623931189854</v>
      </c>
      <c r="J37" s="34">
        <f t="shared" si="21"/>
        <v>133.29875157877609</v>
      </c>
      <c r="K37" s="34">
        <f t="shared" si="22"/>
        <v>73.745903201221509</v>
      </c>
      <c r="L37" s="34">
        <f t="shared" si="23"/>
        <v>100.15500675473096</v>
      </c>
      <c r="M37" s="34">
        <f t="shared" si="23"/>
        <v>124.49099477575496</v>
      </c>
      <c r="Q37" s="336"/>
      <c r="R37" s="336"/>
    </row>
    <row r="38" spans="1:18" ht="10.35" customHeight="1">
      <c r="A38" s="42"/>
      <c r="B38" s="43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8">
      <c r="A39" s="45" t="str">
        <f>IF('1'!A1=1,B39,C39)</f>
        <v>*З урахуванням неформальної торгівлі.</v>
      </c>
      <c r="B39" s="46" t="s">
        <v>13</v>
      </c>
      <c r="C39" s="46" t="s">
        <v>27</v>
      </c>
    </row>
    <row r="40" spans="1:18" s="50" customFormat="1">
      <c r="A40" s="47" t="str">
        <f>IF('1'!A1=1,B40,C40)</f>
        <v>Примітка:</v>
      </c>
      <c r="B40" s="48" t="s">
        <v>206</v>
      </c>
      <c r="C40" s="49" t="s">
        <v>207</v>
      </c>
    </row>
    <row r="41" spans="1:18" s="51" customFormat="1">
      <c r="A41" s="263" t="str">
        <f>IF('1'!A1=1,B41,C41)</f>
        <v xml:space="preserve"> З 2014 року дані подаються без урахування тимчасово окупованої російською федерацією території України.</v>
      </c>
      <c r="B41" s="220" t="s">
        <v>147</v>
      </c>
      <c r="C41" s="220" t="s">
        <v>146</v>
      </c>
      <c r="D41" s="222"/>
    </row>
  </sheetData>
  <mergeCells count="14">
    <mergeCell ref="G5:G6"/>
    <mergeCell ref="A2:E2"/>
    <mergeCell ref="A5:A6"/>
    <mergeCell ref="B5:B6"/>
    <mergeCell ref="C5:C6"/>
    <mergeCell ref="D5:D6"/>
    <mergeCell ref="E5:E6"/>
    <mergeCell ref="F5:F6"/>
    <mergeCell ref="M5:M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1"/>
  <sheetViews>
    <sheetView zoomScale="69" zoomScaleNormal="69" workbookViewId="0">
      <selection activeCell="U16" sqref="U16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12.21875" style="16" customWidth="1" collapsed="1"/>
    <col min="5" max="13" width="12.21875" style="16" customWidth="1"/>
    <col min="14" max="16" width="9.44140625" style="16"/>
    <col min="17" max="18" width="11.109375" style="16" customWidth="1"/>
    <col min="19" max="16384" width="9.44140625" style="16"/>
  </cols>
  <sheetData>
    <row r="1" spans="1:18" s="65" customFormat="1">
      <c r="A1" s="52" t="str">
        <f>IF('1'!$A$1=1,"до змісту","to title")</f>
        <v>до змісту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54" customFormat="1">
      <c r="A2" s="80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80"/>
      <c r="C2" s="80"/>
      <c r="D2" s="66"/>
      <c r="H2" s="66"/>
      <c r="I2" s="66"/>
      <c r="J2" s="66"/>
      <c r="K2" s="66"/>
      <c r="L2" s="66"/>
      <c r="M2" s="66"/>
    </row>
    <row r="3" spans="1:18" s="13" customFormat="1">
      <c r="A3" s="55" t="str">
        <f>IF('1'!$A$1=1,"(відповідно до КПБ6)","(according to BPM6 methodology)")</f>
        <v>(відповідно до КПБ6)</v>
      </c>
      <c r="B3" s="55"/>
      <c r="C3" s="55"/>
    </row>
    <row r="4" spans="1:18" ht="6" customHeight="1">
      <c r="A4" s="13"/>
      <c r="B4" s="13"/>
      <c r="C4" s="13"/>
    </row>
    <row r="5" spans="1:18" s="57" customFormat="1" ht="13.35" customHeight="1">
      <c r="A5" s="416" t="str">
        <f>IF('1'!A1=1,B5,C5)</f>
        <v>Найменування  груп  товарів</v>
      </c>
      <c r="B5" s="418" t="s">
        <v>0</v>
      </c>
      <c r="C5" s="414" t="s">
        <v>15</v>
      </c>
      <c r="D5" s="408">
        <v>2015</v>
      </c>
      <c r="E5" s="408">
        <v>2016</v>
      </c>
      <c r="F5" s="408">
        <v>2017</v>
      </c>
      <c r="G5" s="408">
        <v>2018</v>
      </c>
      <c r="H5" s="408">
        <v>2019</v>
      </c>
      <c r="I5" s="408">
        <v>2020</v>
      </c>
      <c r="J5" s="408">
        <v>2021</v>
      </c>
      <c r="K5" s="408">
        <v>2022</v>
      </c>
      <c r="L5" s="408">
        <v>2023</v>
      </c>
      <c r="M5" s="408">
        <v>2024</v>
      </c>
    </row>
    <row r="6" spans="1:18" s="18" customFormat="1" ht="12.45" customHeight="1">
      <c r="A6" s="417"/>
      <c r="B6" s="419"/>
      <c r="C6" s="420"/>
      <c r="D6" s="409"/>
      <c r="E6" s="409"/>
      <c r="F6" s="409"/>
      <c r="G6" s="409"/>
      <c r="H6" s="409"/>
      <c r="I6" s="409"/>
      <c r="J6" s="409"/>
      <c r="K6" s="409"/>
      <c r="L6" s="409"/>
      <c r="M6" s="409"/>
    </row>
    <row r="7" spans="1:18" ht="23.1" customHeight="1">
      <c r="A7" s="19" t="str">
        <f>IF('1'!A1=1,B7,C7)</f>
        <v>УСЬОГО, млн грн</v>
      </c>
      <c r="B7" s="20" t="s">
        <v>30</v>
      </c>
      <c r="C7" s="70" t="s">
        <v>182</v>
      </c>
      <c r="D7" s="22">
        <v>850591.06599999999</v>
      </c>
      <c r="E7" s="22">
        <v>1037158.67</v>
      </c>
      <c r="F7" s="22">
        <v>1312865.4380000001</v>
      </c>
      <c r="G7" s="22">
        <v>1526529.6430000002</v>
      </c>
      <c r="H7" s="71">
        <v>1554406.2050000001</v>
      </c>
      <c r="I7" s="71">
        <v>1403552.4509999999</v>
      </c>
      <c r="J7" s="71">
        <v>1897373.4950000001</v>
      </c>
      <c r="K7" s="71">
        <v>1812980.727</v>
      </c>
      <c r="L7" s="71">
        <v>2334506.4759999998</v>
      </c>
      <c r="M7" s="71">
        <v>2788807.7480000001</v>
      </c>
      <c r="Q7" s="334"/>
      <c r="R7" s="334"/>
    </row>
    <row r="8" spans="1:18" s="15" customFormat="1" ht="25.35" customHeight="1">
      <c r="A8" s="24" t="str">
        <f>IF('1'!A1=1,B8,C8)</f>
        <v>Продовольчі товари та сировина для їх виробництва</v>
      </c>
      <c r="B8" s="25" t="s">
        <v>1</v>
      </c>
      <c r="C8" s="68" t="s">
        <v>16</v>
      </c>
      <c r="D8" s="27">
        <v>74830</v>
      </c>
      <c r="E8" s="27">
        <v>99016</v>
      </c>
      <c r="F8" s="27">
        <v>113687</v>
      </c>
      <c r="G8" s="27">
        <v>136754</v>
      </c>
      <c r="H8" s="23">
        <v>146441</v>
      </c>
      <c r="I8" s="27">
        <v>174705</v>
      </c>
      <c r="J8" s="27">
        <v>208978</v>
      </c>
      <c r="K8" s="27">
        <v>196122</v>
      </c>
      <c r="L8" s="27">
        <v>253555</v>
      </c>
      <c r="M8" s="27">
        <v>305920</v>
      </c>
      <c r="Q8" s="334"/>
      <c r="R8" s="334"/>
    </row>
    <row r="9" spans="1:18" s="15" customFormat="1" ht="25.35" customHeight="1">
      <c r="A9" s="24" t="str">
        <f>IF('1'!A1=1,B9,C9)</f>
        <v>Мінеральні продукти</v>
      </c>
      <c r="B9" s="25" t="s">
        <v>2</v>
      </c>
      <c r="C9" s="68" t="s">
        <v>17</v>
      </c>
      <c r="D9" s="27">
        <v>242971</v>
      </c>
      <c r="E9" s="27">
        <v>206841</v>
      </c>
      <c r="F9" s="27">
        <v>318414</v>
      </c>
      <c r="G9" s="27">
        <v>370323</v>
      </c>
      <c r="H9" s="23">
        <v>325908</v>
      </c>
      <c r="I9" s="27">
        <v>212099</v>
      </c>
      <c r="J9" s="27">
        <v>379819</v>
      </c>
      <c r="K9" s="27">
        <v>410730</v>
      </c>
      <c r="L9" s="27">
        <v>379435</v>
      </c>
      <c r="M9" s="27">
        <v>359176</v>
      </c>
      <c r="Q9" s="334"/>
      <c r="R9" s="334"/>
    </row>
    <row r="10" spans="1:18" s="15" customFormat="1" ht="30.6" customHeight="1">
      <c r="A10" s="24" t="str">
        <f>IF('1'!A1=1,B10,C10)</f>
        <v>Продукція хімічної та пов'язаних з нею галузей промисловості</v>
      </c>
      <c r="B10" s="25" t="s">
        <v>3</v>
      </c>
      <c r="C10" s="68" t="s">
        <v>18</v>
      </c>
      <c r="D10" s="27">
        <v>165387</v>
      </c>
      <c r="E10" s="27">
        <v>212480</v>
      </c>
      <c r="F10" s="27">
        <v>254681</v>
      </c>
      <c r="G10" s="27">
        <v>284009</v>
      </c>
      <c r="H10" s="23">
        <v>281095</v>
      </c>
      <c r="I10" s="27">
        <v>288377</v>
      </c>
      <c r="J10" s="27">
        <v>391710</v>
      </c>
      <c r="K10" s="27">
        <v>302713</v>
      </c>
      <c r="L10" s="27">
        <v>407941</v>
      </c>
      <c r="M10" s="27">
        <v>477943</v>
      </c>
      <c r="Q10" s="334"/>
      <c r="R10" s="334"/>
    </row>
    <row r="11" spans="1:18" s="15" customFormat="1" ht="23.7" customHeight="1">
      <c r="A11" s="24" t="str">
        <f>IF('1'!A1=1,B11,C11)</f>
        <v>Деревина та вироби з неї</v>
      </c>
      <c r="B11" s="25" t="s">
        <v>4</v>
      </c>
      <c r="C11" s="68" t="s">
        <v>19</v>
      </c>
      <c r="D11" s="27">
        <v>20520</v>
      </c>
      <c r="E11" s="27">
        <v>26417</v>
      </c>
      <c r="F11" s="27">
        <v>30513</v>
      </c>
      <c r="G11" s="27">
        <v>35931</v>
      </c>
      <c r="H11" s="23">
        <v>32348</v>
      </c>
      <c r="I11" s="27">
        <v>36661</v>
      </c>
      <c r="J11" s="27">
        <v>40411</v>
      </c>
      <c r="K11" s="27">
        <v>29635</v>
      </c>
      <c r="L11" s="27">
        <v>35493</v>
      </c>
      <c r="M11" s="27">
        <v>44369</v>
      </c>
      <c r="Q11" s="334"/>
      <c r="R11" s="334"/>
    </row>
    <row r="12" spans="1:18" s="15" customFormat="1" ht="24.6" customHeight="1">
      <c r="A12" s="24" t="str">
        <f>IF('1'!A1=1,B12,C12)</f>
        <v>Промислові вироби</v>
      </c>
      <c r="B12" s="25" t="s">
        <v>5</v>
      </c>
      <c r="C12" s="68" t="s">
        <v>20</v>
      </c>
      <c r="D12" s="27">
        <v>38446</v>
      </c>
      <c r="E12" s="27">
        <v>50127</v>
      </c>
      <c r="F12" s="27">
        <v>56513</v>
      </c>
      <c r="G12" s="27">
        <v>70254</v>
      </c>
      <c r="H12" s="23">
        <v>79743</v>
      </c>
      <c r="I12" s="27">
        <v>81150</v>
      </c>
      <c r="J12" s="27">
        <v>99862</v>
      </c>
      <c r="K12" s="27">
        <v>109896</v>
      </c>
      <c r="L12" s="27">
        <v>116583</v>
      </c>
      <c r="M12" s="27">
        <v>130126</v>
      </c>
      <c r="Q12" s="334"/>
      <c r="R12" s="334"/>
    </row>
    <row r="13" spans="1:18" s="15" customFormat="1" ht="32.700000000000003" customHeight="1">
      <c r="A13" s="24" t="str">
        <f>IF('1'!A1=1,B13,C13)</f>
        <v>Чорні й кольорові метали та вироби з них</v>
      </c>
      <c r="B13" s="25" t="s">
        <v>6</v>
      </c>
      <c r="C13" s="68" t="s">
        <v>21</v>
      </c>
      <c r="D13" s="27">
        <v>41675</v>
      </c>
      <c r="E13" s="27">
        <v>56053</v>
      </c>
      <c r="F13" s="27">
        <v>76435</v>
      </c>
      <c r="G13" s="27">
        <v>93382</v>
      </c>
      <c r="H13" s="23">
        <v>90683</v>
      </c>
      <c r="I13" s="27">
        <v>81479</v>
      </c>
      <c r="J13" s="27">
        <v>114694</v>
      </c>
      <c r="K13" s="27">
        <v>81450</v>
      </c>
      <c r="L13" s="27">
        <v>119666</v>
      </c>
      <c r="M13" s="27">
        <v>152593</v>
      </c>
      <c r="Q13" s="334"/>
      <c r="R13" s="334"/>
    </row>
    <row r="14" spans="1:18" s="15" customFormat="1" ht="30" customHeight="1">
      <c r="A14" s="24" t="str">
        <f>IF('1'!$A$1=1,B14,C14)</f>
        <v>Машини, устаткування, транспортні засоби та  прилади</v>
      </c>
      <c r="B14" s="25" t="s">
        <v>7</v>
      </c>
      <c r="C14" s="68" t="s">
        <v>22</v>
      </c>
      <c r="D14" s="27">
        <v>165336</v>
      </c>
      <c r="E14" s="27">
        <v>265072</v>
      </c>
      <c r="F14" s="27">
        <v>360757</v>
      </c>
      <c r="G14" s="27">
        <v>435697</v>
      </c>
      <c r="H14" s="23">
        <v>497410</v>
      </c>
      <c r="I14" s="27">
        <v>471858</v>
      </c>
      <c r="J14" s="27">
        <v>594654</v>
      </c>
      <c r="K14" s="27">
        <v>486555</v>
      </c>
      <c r="L14" s="27">
        <v>716610</v>
      </c>
      <c r="M14" s="27">
        <v>989273</v>
      </c>
      <c r="Q14" s="334"/>
      <c r="R14" s="334"/>
    </row>
    <row r="15" spans="1:18" s="15" customFormat="1" ht="25.35" customHeight="1">
      <c r="A15" s="28" t="str">
        <f>IF('1'!$A$1=1,B15,C15)</f>
        <v>Різне*</v>
      </c>
      <c r="B15" s="58" t="s">
        <v>8</v>
      </c>
      <c r="C15" s="29" t="s">
        <v>23</v>
      </c>
      <c r="D15" s="27">
        <f t="shared" ref="D15:G15" si="0">D7-D8-D9-D10-D11-D12-D13-D14</f>
        <v>101426.06599999999</v>
      </c>
      <c r="E15" s="27">
        <f t="shared" si="0"/>
        <v>121152.67000000004</v>
      </c>
      <c r="F15" s="27">
        <f t="shared" si="0"/>
        <v>101865.43800000008</v>
      </c>
      <c r="G15" s="27">
        <f t="shared" si="0"/>
        <v>100179.64300000016</v>
      </c>
      <c r="H15" s="27">
        <f t="shared" ref="H15:M15" si="1">H7-H8-H9-H10-H11-H12-H13-H14</f>
        <v>100778.20500000007</v>
      </c>
      <c r="I15" s="27">
        <f t="shared" si="1"/>
        <v>57223.450999999885</v>
      </c>
      <c r="J15" s="27">
        <f t="shared" si="1"/>
        <v>67245.495000000112</v>
      </c>
      <c r="K15" s="27">
        <f t="shared" si="1"/>
        <v>195879.72699999996</v>
      </c>
      <c r="L15" s="27">
        <f t="shared" si="1"/>
        <v>305223.47599999979</v>
      </c>
      <c r="M15" s="27">
        <f t="shared" si="1"/>
        <v>329407.74800000014</v>
      </c>
      <c r="Q15" s="334"/>
      <c r="R15" s="334"/>
    </row>
    <row r="16" spans="1:18" s="15" customFormat="1" ht="24.6" customHeight="1">
      <c r="A16" s="59" t="str">
        <f>IF('1'!$A$1=1,B16,C16)</f>
        <v>Структура, %</v>
      </c>
      <c r="B16" s="60" t="s">
        <v>9</v>
      </c>
      <c r="C16" s="72" t="s">
        <v>24</v>
      </c>
      <c r="D16" s="61"/>
      <c r="E16" s="61"/>
      <c r="F16" s="61"/>
      <c r="G16" s="61"/>
      <c r="H16" s="69"/>
      <c r="I16" s="69"/>
      <c r="J16" s="69"/>
      <c r="K16" s="69"/>
      <c r="L16" s="69"/>
      <c r="M16" s="69"/>
    </row>
    <row r="17" spans="1:18" s="15" customFormat="1" ht="23.1" customHeight="1">
      <c r="A17" s="32" t="str">
        <f>IF('1'!$A$1=1,B17,C17)</f>
        <v>УСЬОГО</v>
      </c>
      <c r="B17" s="33" t="s">
        <v>10</v>
      </c>
      <c r="C17" s="73" t="s">
        <v>25</v>
      </c>
      <c r="D17" s="34">
        <f t="shared" ref="D17:L17" si="2">D18+D19+D20+D21+D22+D23+D24+D25</f>
        <v>100</v>
      </c>
      <c r="E17" s="34">
        <f t="shared" si="2"/>
        <v>100</v>
      </c>
      <c r="F17" s="34">
        <f t="shared" si="2"/>
        <v>100</v>
      </c>
      <c r="G17" s="34">
        <f t="shared" si="2"/>
        <v>100.00000000000001</v>
      </c>
      <c r="H17" s="34">
        <f t="shared" si="2"/>
        <v>100</v>
      </c>
      <c r="I17" s="34">
        <f t="shared" si="2"/>
        <v>100.00000000000001</v>
      </c>
      <c r="J17" s="34">
        <f t="shared" si="2"/>
        <v>99.999999999999986</v>
      </c>
      <c r="K17" s="34">
        <f t="shared" si="2"/>
        <v>100</v>
      </c>
      <c r="L17" s="34">
        <f t="shared" si="2"/>
        <v>100.00000000000003</v>
      </c>
      <c r="M17" s="34">
        <f t="shared" ref="M17" si="3">M18+M19+M20+M21+M22+M23+M24+M25</f>
        <v>100.00000000000001</v>
      </c>
      <c r="Q17" s="335"/>
      <c r="R17" s="335"/>
    </row>
    <row r="18" spans="1:18" s="15" customFormat="1" ht="29.7" customHeight="1">
      <c r="A18" s="35" t="str">
        <f>IF('1'!$A$1=1,B18,C18)</f>
        <v>Продовольчі товари та сировина для їх виробництва</v>
      </c>
      <c r="B18" s="36" t="s">
        <v>1</v>
      </c>
      <c r="C18" s="74" t="s">
        <v>16</v>
      </c>
      <c r="D18" s="34">
        <f t="shared" ref="D18:L18" si="4">D8/D7*100</f>
        <v>8.797411939899213</v>
      </c>
      <c r="E18" s="34">
        <f t="shared" si="4"/>
        <v>9.5468516885656456</v>
      </c>
      <c r="F18" s="34">
        <f t="shared" si="4"/>
        <v>8.6594556235092224</v>
      </c>
      <c r="G18" s="34">
        <f t="shared" si="4"/>
        <v>8.9584896452613449</v>
      </c>
      <c r="H18" s="34">
        <f t="shared" si="4"/>
        <v>9.421025181767078</v>
      </c>
      <c r="I18" s="34">
        <f t="shared" si="4"/>
        <v>12.447343872010382</v>
      </c>
      <c r="J18" s="34">
        <f t="shared" si="4"/>
        <v>11.014067633531477</v>
      </c>
      <c r="K18" s="34">
        <f t="shared" si="4"/>
        <v>10.817654985474096</v>
      </c>
      <c r="L18" s="34">
        <f t="shared" si="4"/>
        <v>10.861182121646856</v>
      </c>
      <c r="M18" s="34">
        <f t="shared" ref="M18" si="5">M8/M7*100</f>
        <v>10.969562180089008</v>
      </c>
      <c r="Q18" s="335"/>
      <c r="R18" s="335"/>
    </row>
    <row r="19" spans="1:18" s="15" customFormat="1" ht="29.7" customHeight="1">
      <c r="A19" s="35" t="str">
        <f>IF('1'!$A$1=1,B19,C19)</f>
        <v>Мінеральні продукти</v>
      </c>
      <c r="B19" s="36" t="s">
        <v>2</v>
      </c>
      <c r="C19" s="74" t="s">
        <v>17</v>
      </c>
      <c r="D19" s="34">
        <f t="shared" ref="D19:L19" si="6">D9/D7*100</f>
        <v>28.564960262585217</v>
      </c>
      <c r="E19" s="34">
        <f t="shared" si="6"/>
        <v>19.943043044705973</v>
      </c>
      <c r="F19" s="34">
        <f t="shared" si="6"/>
        <v>24.253361447694687</v>
      </c>
      <c r="G19" s="34">
        <f t="shared" si="6"/>
        <v>24.25914240828142</v>
      </c>
      <c r="H19" s="34">
        <f t="shared" si="6"/>
        <v>20.966720214552925</v>
      </c>
      <c r="I19" s="34">
        <f t="shared" si="6"/>
        <v>15.111583457311067</v>
      </c>
      <c r="J19" s="34">
        <f t="shared" si="6"/>
        <v>20.018146190030972</v>
      </c>
      <c r="K19" s="34">
        <f t="shared" si="6"/>
        <v>22.654956772742352</v>
      </c>
      <c r="L19" s="34">
        <f t="shared" si="6"/>
        <v>16.253328225935494</v>
      </c>
      <c r="M19" s="34">
        <f t="shared" ref="M19" si="7">M9/M7*100</f>
        <v>12.879195428856072</v>
      </c>
      <c r="Q19" s="335"/>
      <c r="R19" s="335"/>
    </row>
    <row r="20" spans="1:18" s="15" customFormat="1" ht="32.700000000000003" customHeight="1">
      <c r="A20" s="35" t="str">
        <f>IF('1'!$A$1=1,B20,C20)</f>
        <v>Продукція хімічної та пов'язаних з нею галузей промисловості</v>
      </c>
      <c r="B20" s="36" t="s">
        <v>3</v>
      </c>
      <c r="C20" s="74" t="s">
        <v>18</v>
      </c>
      <c r="D20" s="34">
        <f t="shared" ref="D20:E20" si="8">D10/D7*100</f>
        <v>19.44377346657906</v>
      </c>
      <c r="E20" s="34">
        <f t="shared" si="8"/>
        <v>20.486739989359585</v>
      </c>
      <c r="F20" s="34">
        <f>F10/F7*100</f>
        <v>19.398865460879016</v>
      </c>
      <c r="G20" s="34">
        <f>G10/G7*100</f>
        <v>18.604879459913636</v>
      </c>
      <c r="H20" s="34">
        <f>H10/H7*100</f>
        <v>18.083754368440648</v>
      </c>
      <c r="I20" s="34">
        <f t="shared" ref="I20:L20" si="9">I10/I7*100</f>
        <v>20.546221824096264</v>
      </c>
      <c r="J20" s="34">
        <f t="shared" si="9"/>
        <v>20.644854638912303</v>
      </c>
      <c r="K20" s="34">
        <f t="shared" si="9"/>
        <v>16.6969783788551</v>
      </c>
      <c r="L20" s="34">
        <f t="shared" si="9"/>
        <v>17.474400015328982</v>
      </c>
      <c r="M20" s="34">
        <f t="shared" ref="M20" si="10">M10/M7*100</f>
        <v>17.137897022222415</v>
      </c>
      <c r="Q20" s="335"/>
      <c r="R20" s="335"/>
    </row>
    <row r="21" spans="1:18" s="15" customFormat="1" ht="25.35" customHeight="1">
      <c r="A21" s="35" t="str">
        <f>IF('1'!$A$1=1,B21,C21)</f>
        <v>Деревина та вироби з неї</v>
      </c>
      <c r="B21" s="36" t="s">
        <v>4</v>
      </c>
      <c r="C21" s="74" t="s">
        <v>19</v>
      </c>
      <c r="D21" s="34">
        <f t="shared" ref="D21:L21" si="11">D11/D7*100</f>
        <v>2.4124401043262309</v>
      </c>
      <c r="E21" s="34">
        <f t="shared" si="11"/>
        <v>2.5470548300965365</v>
      </c>
      <c r="F21" s="34">
        <f t="shared" si="11"/>
        <v>2.3241528885460689</v>
      </c>
      <c r="G21" s="34">
        <f t="shared" si="11"/>
        <v>2.3537702110642864</v>
      </c>
      <c r="H21" s="34">
        <f t="shared" si="11"/>
        <v>2.0810519088219928</v>
      </c>
      <c r="I21" s="34">
        <f t="shared" si="11"/>
        <v>2.612014960600856</v>
      </c>
      <c r="J21" s="34">
        <f t="shared" si="11"/>
        <v>2.1298389645734983</v>
      </c>
      <c r="K21" s="34">
        <f t="shared" si="11"/>
        <v>1.6346009396932766</v>
      </c>
      <c r="L21" s="34">
        <f t="shared" si="11"/>
        <v>1.5203641696815753</v>
      </c>
      <c r="M21" s="34">
        <f t="shared" ref="M21" si="12">M11/M7*100</f>
        <v>1.5909666068526715</v>
      </c>
      <c r="Q21" s="335"/>
      <c r="R21" s="335"/>
    </row>
    <row r="22" spans="1:18" s="15" customFormat="1" ht="21.6" customHeight="1">
      <c r="A22" s="35" t="str">
        <f>IF('1'!$A$1=1,B22,C22)</f>
        <v>Промислові вироби</v>
      </c>
      <c r="B22" s="36" t="s">
        <v>5</v>
      </c>
      <c r="C22" s="74" t="s">
        <v>20</v>
      </c>
      <c r="D22" s="34">
        <f t="shared" ref="D22:L22" si="13">D12/D7*100</f>
        <v>4.5199158017020604</v>
      </c>
      <c r="E22" s="34">
        <f t="shared" si="13"/>
        <v>4.8331081299257708</v>
      </c>
      <c r="F22" s="34">
        <f t="shared" si="13"/>
        <v>4.3045538685282994</v>
      </c>
      <c r="G22" s="34">
        <f t="shared" si="13"/>
        <v>4.6022034568509191</v>
      </c>
      <c r="H22" s="34">
        <f t="shared" si="13"/>
        <v>5.1301262014712554</v>
      </c>
      <c r="I22" s="34">
        <f t="shared" si="13"/>
        <v>5.7817575639715093</v>
      </c>
      <c r="J22" s="34">
        <f t="shared" si="13"/>
        <v>5.2631703912360175</v>
      </c>
      <c r="K22" s="34">
        <f t="shared" si="13"/>
        <v>6.0616198707114002</v>
      </c>
      <c r="L22" s="34">
        <f t="shared" si="13"/>
        <v>4.9939034737550241</v>
      </c>
      <c r="M22" s="34">
        <f t="shared" ref="M22" si="14">M12/M7*100</f>
        <v>4.6660082644033158</v>
      </c>
      <c r="Q22" s="335"/>
      <c r="R22" s="335"/>
    </row>
    <row r="23" spans="1:18" s="15" customFormat="1" ht="30" customHeight="1">
      <c r="A23" s="35" t="str">
        <f>IF('1'!$A$1=1,B23,C23)</f>
        <v>Чорні й кольорові метали та вироби з них</v>
      </c>
      <c r="B23" s="36" t="s">
        <v>6</v>
      </c>
      <c r="C23" s="74" t="s">
        <v>21</v>
      </c>
      <c r="D23" s="34">
        <f t="shared" ref="D23:E23" si="15">D13/D7*100</f>
        <v>4.8995341787424795</v>
      </c>
      <c r="E23" s="34">
        <f t="shared" si="15"/>
        <v>5.4044768289889529</v>
      </c>
      <c r="F23" s="34">
        <f>F13/F7*100</f>
        <v>5.8219980348054525</v>
      </c>
      <c r="G23" s="34">
        <f>G13/G7*100</f>
        <v>6.1172739375359768</v>
      </c>
      <c r="H23" s="34">
        <f>H13/H7*100</f>
        <v>5.8339319354428332</v>
      </c>
      <c r="I23" s="34">
        <f t="shared" ref="I23:L23" si="16">I13/I7*100</f>
        <v>5.8051980844711597</v>
      </c>
      <c r="J23" s="34">
        <f t="shared" si="16"/>
        <v>6.0448825864935989</v>
      </c>
      <c r="K23" s="34">
        <f t="shared" si="16"/>
        <v>4.4926015366295733</v>
      </c>
      <c r="L23" s="34">
        <f t="shared" si="16"/>
        <v>5.1259656475675595</v>
      </c>
      <c r="M23" s="34">
        <f t="shared" ref="M23" si="17">M13/M7*100</f>
        <v>5.4716213446205613</v>
      </c>
      <c r="Q23" s="335"/>
      <c r="R23" s="335"/>
    </row>
    <row r="24" spans="1:18" s="15" customFormat="1" ht="31.35" customHeight="1">
      <c r="A24" s="35" t="str">
        <f>IF('1'!$A$1=1,B24,C24)</f>
        <v>Машини, устаткування, транспортні засоби та прилади</v>
      </c>
      <c r="B24" s="36" t="s">
        <v>11</v>
      </c>
      <c r="C24" s="74" t="s">
        <v>22</v>
      </c>
      <c r="D24" s="34">
        <f t="shared" ref="D24" si="18">D14/D7*100</f>
        <v>19.437777635910418</v>
      </c>
      <c r="E24" s="34">
        <f>E14/E7*100</f>
        <v>25.557516671966884</v>
      </c>
      <c r="F24" s="34">
        <f>F14/F7*100</f>
        <v>27.478596782132669</v>
      </c>
      <c r="G24" s="34">
        <f>G14/G7*100</f>
        <v>28.541666517772295</v>
      </c>
      <c r="H24" s="34">
        <f>H14/H7*100</f>
        <v>32.000000926398769</v>
      </c>
      <c r="I24" s="34">
        <f t="shared" ref="I24:L24" si="19">I14/I7*100</f>
        <v>33.618836236851116</v>
      </c>
      <c r="J24" s="34">
        <f t="shared" si="19"/>
        <v>31.340903705414096</v>
      </c>
      <c r="K24" s="34">
        <f t="shared" si="19"/>
        <v>26.837295772311869</v>
      </c>
      <c r="L24" s="34">
        <f t="shared" si="19"/>
        <v>30.696423735258044</v>
      </c>
      <c r="M24" s="34">
        <f t="shared" ref="M24" si="20">M14/M7*100</f>
        <v>35.472972301854064</v>
      </c>
      <c r="Q24" s="335"/>
      <c r="R24" s="335"/>
    </row>
    <row r="25" spans="1:18" s="15" customFormat="1" ht="25.35" customHeight="1">
      <c r="A25" s="35" t="str">
        <f>IF('1'!$A$1=1,B25,C25)</f>
        <v>Різне*</v>
      </c>
      <c r="B25" s="36" t="s">
        <v>8</v>
      </c>
      <c r="C25" s="75" t="s">
        <v>23</v>
      </c>
      <c r="D25" s="34">
        <f t="shared" ref="D25:E25" si="21">D15/D7*100</f>
        <v>11.924186610255321</v>
      </c>
      <c r="E25" s="34">
        <f t="shared" si="21"/>
        <v>11.681208816390653</v>
      </c>
      <c r="F25" s="34">
        <f>F15/F7*100</f>
        <v>7.7590158939045875</v>
      </c>
      <c r="G25" s="34">
        <f>G15/G7*100</f>
        <v>6.5625743633201203</v>
      </c>
      <c r="H25" s="34">
        <f>H15/H7*100</f>
        <v>6.4833892631044971</v>
      </c>
      <c r="I25" s="34">
        <f t="shared" ref="I25:L25" si="22">I15/I7*100</f>
        <v>4.0770440006876445</v>
      </c>
      <c r="J25" s="34">
        <f t="shared" si="22"/>
        <v>3.5441358898080373</v>
      </c>
      <c r="K25" s="34">
        <f t="shared" si="22"/>
        <v>10.804291743582334</v>
      </c>
      <c r="L25" s="34">
        <f t="shared" si="22"/>
        <v>13.07443261082647</v>
      </c>
      <c r="M25" s="34">
        <f t="shared" ref="M25" si="23">M15/M7*100</f>
        <v>11.811776851101897</v>
      </c>
      <c r="Q25" s="335"/>
      <c r="R25" s="335"/>
    </row>
    <row r="26" spans="1:18" s="15" customFormat="1" ht="8.1" customHeight="1">
      <c r="A26" s="37"/>
      <c r="B26" s="62"/>
      <c r="C26" s="38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8" s="15" customFormat="1" ht="27" customHeight="1">
      <c r="A27" s="30" t="str">
        <f>IF('1'!$A$1=1,B27,C27)</f>
        <v>Темпи зростання до відповідного періоду попереднього року,%</v>
      </c>
      <c r="B27" s="31" t="s">
        <v>12</v>
      </c>
      <c r="C27" s="76" t="s">
        <v>26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8" s="41" customFormat="1" ht="23.1" customHeight="1">
      <c r="A28" s="30" t="str">
        <f>IF('1'!$A$1=1,B28,C28)</f>
        <v>УСЬОГО</v>
      </c>
      <c r="B28" s="31" t="s">
        <v>10</v>
      </c>
      <c r="C28" s="73" t="s">
        <v>25</v>
      </c>
      <c r="D28" s="40"/>
      <c r="E28" s="40">
        <f t="shared" ref="E28:I36" si="24">E7/D7*100</f>
        <v>121.93387768312158</v>
      </c>
      <c r="F28" s="40">
        <f t="shared" si="24"/>
        <v>126.58289189252017</v>
      </c>
      <c r="G28" s="40">
        <f t="shared" si="24"/>
        <v>116.27464619112015</v>
      </c>
      <c r="H28" s="40">
        <f t="shared" si="24"/>
        <v>101.82613957926266</v>
      </c>
      <c r="I28" s="40">
        <f t="shared" si="24"/>
        <v>90.295088020444425</v>
      </c>
      <c r="J28" s="40">
        <f t="shared" ref="J28:J36" si="25">J7/I7*100</f>
        <v>135.18365442261623</v>
      </c>
      <c r="K28" s="40">
        <f t="shared" ref="K28:K36" si="26">K7/J7*100</f>
        <v>95.55212675720442</v>
      </c>
      <c r="L28" s="40">
        <f t="shared" ref="L28:M36" si="27">L7/K7*100</f>
        <v>128.76620480477948</v>
      </c>
      <c r="M28" s="40">
        <f t="shared" si="27"/>
        <v>119.46027036851108</v>
      </c>
      <c r="Q28" s="336"/>
      <c r="R28" s="336"/>
    </row>
    <row r="29" spans="1:18" s="15" customFormat="1" ht="25.35" customHeight="1">
      <c r="A29" s="35" t="str">
        <f>IF('1'!$A$1=1,B29,C29)</f>
        <v>Продовольчі товари та сировина для їх виробництва</v>
      </c>
      <c r="B29" s="36" t="s">
        <v>1</v>
      </c>
      <c r="C29" s="74" t="s">
        <v>16</v>
      </c>
      <c r="D29" s="34"/>
      <c r="E29" s="34">
        <f t="shared" si="24"/>
        <v>132.32126152612588</v>
      </c>
      <c r="F29" s="34">
        <f t="shared" si="24"/>
        <v>114.81679728528722</v>
      </c>
      <c r="G29" s="34">
        <f t="shared" si="24"/>
        <v>120.28991881217731</v>
      </c>
      <c r="H29" s="34">
        <f t="shared" si="24"/>
        <v>107.08352223700952</v>
      </c>
      <c r="I29" s="34">
        <f t="shared" si="24"/>
        <v>119.30060570468652</v>
      </c>
      <c r="J29" s="34">
        <f>J8/I8*100</f>
        <v>119.61764116653788</v>
      </c>
      <c r="K29" s="34">
        <f t="shared" si="26"/>
        <v>93.848156265252797</v>
      </c>
      <c r="L29" s="34">
        <f t="shared" si="27"/>
        <v>129.28432302342418</v>
      </c>
      <c r="M29" s="34">
        <f t="shared" si="27"/>
        <v>120.6523239533829</v>
      </c>
      <c r="Q29" s="336"/>
      <c r="R29" s="336"/>
    </row>
    <row r="30" spans="1:18" s="15" customFormat="1" ht="27.6" customHeight="1">
      <c r="A30" s="35" t="str">
        <f>IF('1'!$A$1=1,B30,C30)</f>
        <v>Мінеральні продукти</v>
      </c>
      <c r="B30" s="36" t="s">
        <v>2</v>
      </c>
      <c r="C30" s="74" t="s">
        <v>17</v>
      </c>
      <c r="D30" s="34"/>
      <c r="E30" s="34">
        <f t="shared" si="24"/>
        <v>85.129912623317182</v>
      </c>
      <c r="F30" s="34">
        <f t="shared" si="24"/>
        <v>153.94143327483428</v>
      </c>
      <c r="G30" s="34">
        <f t="shared" si="24"/>
        <v>116.30236107708831</v>
      </c>
      <c r="H30" s="34">
        <f t="shared" si="24"/>
        <v>88.006416020609038</v>
      </c>
      <c r="I30" s="34">
        <f t="shared" si="24"/>
        <v>65.079408912944757</v>
      </c>
      <c r="J30" s="34">
        <f t="shared" si="25"/>
        <v>179.07628041622073</v>
      </c>
      <c r="K30" s="34">
        <f t="shared" si="26"/>
        <v>108.13835010886766</v>
      </c>
      <c r="L30" s="34">
        <f>L9/K9*100</f>
        <v>92.380639349450973</v>
      </c>
      <c r="M30" s="34">
        <f t="shared" si="27"/>
        <v>94.660745582247287</v>
      </c>
      <c r="Q30" s="336"/>
      <c r="R30" s="336"/>
    </row>
    <row r="31" spans="1:18" s="15" customFormat="1" ht="29.1" customHeight="1">
      <c r="A31" s="35" t="str">
        <f>IF('1'!$A$1=1,B31,C31)</f>
        <v>Продукція хімічної та пов'язаних з нею галузей промисловості</v>
      </c>
      <c r="B31" s="36" t="s">
        <v>3</v>
      </c>
      <c r="C31" s="74" t="s">
        <v>18</v>
      </c>
      <c r="D31" s="34"/>
      <c r="E31" s="34">
        <f t="shared" si="24"/>
        <v>128.47442664780181</v>
      </c>
      <c r="F31" s="34">
        <f t="shared" si="24"/>
        <v>119.86116340361446</v>
      </c>
      <c r="G31" s="34">
        <f t="shared" si="24"/>
        <v>111.51558223817246</v>
      </c>
      <c r="H31" s="34">
        <f t="shared" si="24"/>
        <v>98.973976176811291</v>
      </c>
      <c r="I31" s="34">
        <f t="shared" si="24"/>
        <v>102.59058325477153</v>
      </c>
      <c r="J31" s="34">
        <f t="shared" si="25"/>
        <v>135.83260800965402</v>
      </c>
      <c r="K31" s="34">
        <f t="shared" si="26"/>
        <v>77.279875418038856</v>
      </c>
      <c r="L31" s="34">
        <f t="shared" si="27"/>
        <v>134.76163891210487</v>
      </c>
      <c r="M31" s="34">
        <f t="shared" si="27"/>
        <v>117.15983438781588</v>
      </c>
      <c r="Q31" s="336"/>
      <c r="R31" s="336"/>
    </row>
    <row r="32" spans="1:18" s="15" customFormat="1" ht="25.35" customHeight="1">
      <c r="A32" s="35" t="str">
        <f>IF('1'!$A$1=1,B32,C32)</f>
        <v>Деревина та вироби з неї</v>
      </c>
      <c r="B32" s="36" t="s">
        <v>4</v>
      </c>
      <c r="C32" s="74" t="s">
        <v>19</v>
      </c>
      <c r="D32" s="34"/>
      <c r="E32" s="34">
        <f t="shared" si="24"/>
        <v>128.73781676413256</v>
      </c>
      <c r="F32" s="34">
        <f t="shared" si="24"/>
        <v>115.50516712722867</v>
      </c>
      <c r="G32" s="34">
        <f t="shared" si="24"/>
        <v>117.75636613902272</v>
      </c>
      <c r="H32" s="34">
        <f t="shared" si="24"/>
        <v>90.028109431966826</v>
      </c>
      <c r="I32" s="34">
        <f>I11/H11*100</f>
        <v>113.33312724125139</v>
      </c>
      <c r="J32" s="34">
        <f t="shared" si="25"/>
        <v>110.2288535500941</v>
      </c>
      <c r="K32" s="34">
        <f t="shared" si="26"/>
        <v>73.333993219667917</v>
      </c>
      <c r="L32" s="34">
        <f t="shared" si="27"/>
        <v>119.76716720094483</v>
      </c>
      <c r="M32" s="34">
        <f t="shared" si="27"/>
        <v>125.00774800664919</v>
      </c>
      <c r="Q32" s="336"/>
      <c r="R32" s="336"/>
    </row>
    <row r="33" spans="1:18" s="15" customFormat="1" ht="21.6" customHeight="1">
      <c r="A33" s="35" t="str">
        <f>IF('1'!$A$1=1,B33,C33)</f>
        <v>Промислові вироби</v>
      </c>
      <c r="B33" s="36" t="s">
        <v>5</v>
      </c>
      <c r="C33" s="74" t="s">
        <v>20</v>
      </c>
      <c r="D33" s="34"/>
      <c r="E33" s="34">
        <f t="shared" si="24"/>
        <v>130.38287468137128</v>
      </c>
      <c r="F33" s="34">
        <f t="shared" si="24"/>
        <v>112.73964131106989</v>
      </c>
      <c r="G33" s="34">
        <f t="shared" si="24"/>
        <v>124.31475943588201</v>
      </c>
      <c r="H33" s="34">
        <f t="shared" si="24"/>
        <v>113.50670424459817</v>
      </c>
      <c r="I33" s="34">
        <f t="shared" si="24"/>
        <v>101.76441819344643</v>
      </c>
      <c r="J33" s="34">
        <f t="shared" si="25"/>
        <v>123.05853357979051</v>
      </c>
      <c r="K33" s="34">
        <f t="shared" si="26"/>
        <v>110.04786605515611</v>
      </c>
      <c r="L33" s="34">
        <f t="shared" si="27"/>
        <v>106.08484385236952</v>
      </c>
      <c r="M33" s="34">
        <f t="shared" si="27"/>
        <v>111.61661648782413</v>
      </c>
      <c r="Q33" s="336"/>
      <c r="R33" s="336"/>
    </row>
    <row r="34" spans="1:18" s="15" customFormat="1" ht="32.700000000000003" customHeight="1">
      <c r="A34" s="35" t="str">
        <f>IF('1'!$A$1=1,B34,C34)</f>
        <v>Чорні й кольорові метали та вироби з них</v>
      </c>
      <c r="B34" s="36" t="s">
        <v>6</v>
      </c>
      <c r="C34" s="74" t="s">
        <v>21</v>
      </c>
      <c r="D34" s="34"/>
      <c r="E34" s="34">
        <f t="shared" si="24"/>
        <v>134.50029994001201</v>
      </c>
      <c r="F34" s="34">
        <f t="shared" si="24"/>
        <v>136.36201452197028</v>
      </c>
      <c r="G34" s="34">
        <f t="shared" si="24"/>
        <v>122.17177994374305</v>
      </c>
      <c r="H34" s="34">
        <f t="shared" si="24"/>
        <v>97.109721359576795</v>
      </c>
      <c r="I34" s="34">
        <f t="shared" si="24"/>
        <v>89.850357839947947</v>
      </c>
      <c r="J34" s="34">
        <f t="shared" si="25"/>
        <v>140.76510511911044</v>
      </c>
      <c r="K34" s="34">
        <f t="shared" si="26"/>
        <v>71.01504873838212</v>
      </c>
      <c r="L34" s="34">
        <f t="shared" si="27"/>
        <v>146.91958256599139</v>
      </c>
      <c r="M34" s="34">
        <f t="shared" si="27"/>
        <v>127.51575217689235</v>
      </c>
      <c r="Q34" s="336"/>
      <c r="R34" s="336"/>
    </row>
    <row r="35" spans="1:18" s="15" customFormat="1" ht="31.35" customHeight="1">
      <c r="A35" s="35" t="str">
        <f>IF('1'!$A$1=1,B35,C35)</f>
        <v>Машини, устаткування, транспортні засоби та прилади</v>
      </c>
      <c r="B35" s="36" t="s">
        <v>11</v>
      </c>
      <c r="C35" s="74" t="s">
        <v>22</v>
      </c>
      <c r="D35" s="34"/>
      <c r="E35" s="34">
        <f t="shared" si="24"/>
        <v>160.32322059321623</v>
      </c>
      <c r="F35" s="34">
        <f>F14/E14*100</f>
        <v>136.09773948210298</v>
      </c>
      <c r="G35" s="34">
        <f>G14/F14*100</f>
        <v>120.77298569397128</v>
      </c>
      <c r="H35" s="34">
        <f>H14/G14*100</f>
        <v>114.16420126831261</v>
      </c>
      <c r="I35" s="34">
        <f>I14/H14*100</f>
        <v>94.862990289700647</v>
      </c>
      <c r="J35" s="34">
        <f t="shared" si="25"/>
        <v>126.02393092837252</v>
      </c>
      <c r="K35" s="34">
        <f t="shared" si="26"/>
        <v>81.821529830792358</v>
      </c>
      <c r="L35" s="34">
        <f t="shared" si="27"/>
        <v>147.28242439189813</v>
      </c>
      <c r="M35" s="34">
        <f t="shared" si="27"/>
        <v>138.04900852625556</v>
      </c>
      <c r="Q35" s="336"/>
      <c r="R35" s="336"/>
    </row>
    <row r="36" spans="1:18" s="15" customFormat="1" ht="25.35" customHeight="1">
      <c r="A36" s="35" t="str">
        <f>IF('1'!$A$1=1,B36,C36)</f>
        <v>Різне*</v>
      </c>
      <c r="B36" s="36" t="s">
        <v>8</v>
      </c>
      <c r="C36" s="75" t="s">
        <v>23</v>
      </c>
      <c r="D36" s="34"/>
      <c r="E36" s="34">
        <f t="shared" si="24"/>
        <v>119.4492449307854</v>
      </c>
      <c r="F36" s="34">
        <f t="shared" si="24"/>
        <v>84.080225388346832</v>
      </c>
      <c r="G36" s="34">
        <f t="shared" si="24"/>
        <v>98.345076570524412</v>
      </c>
      <c r="H36" s="34">
        <f>H15/G15*100</f>
        <v>100.59748865345819</v>
      </c>
      <c r="I36" s="34">
        <f>I15/H15*100</f>
        <v>56.781573952423379</v>
      </c>
      <c r="J36" s="34">
        <f t="shared" si="25"/>
        <v>117.51387556126289</v>
      </c>
      <c r="K36" s="34">
        <f t="shared" si="26"/>
        <v>291.29048273047829</v>
      </c>
      <c r="L36" s="34">
        <f t="shared" si="27"/>
        <v>155.82188145483778</v>
      </c>
      <c r="M36" s="34">
        <f>M15/L15*100</f>
        <v>107.92346392123532</v>
      </c>
      <c r="Q36" s="336"/>
      <c r="R36" s="336"/>
    </row>
    <row r="37" spans="1:18" ht="6" customHeight="1">
      <c r="A37" s="63"/>
      <c r="B37" s="64"/>
      <c r="C37" s="77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8">
      <c r="A38" s="45" t="str">
        <f>IF('1'!$A$1=1,B38,C38)</f>
        <v>*З урахуванням неформальної торгівлі.</v>
      </c>
      <c r="B38" s="46" t="s">
        <v>13</v>
      </c>
      <c r="C38" s="46" t="s">
        <v>27</v>
      </c>
    </row>
    <row r="39" spans="1:18" s="50" customFormat="1" ht="14.4" customHeight="1">
      <c r="A39" s="47" t="str">
        <f>IF('1'!$A$1=1,B39,C39)</f>
        <v>Примітка:</v>
      </c>
      <c r="B39" s="48" t="s">
        <v>206</v>
      </c>
      <c r="C39" s="49" t="s">
        <v>207</v>
      </c>
    </row>
    <row r="40" spans="1:18" s="222" customFormat="1" ht="17.399999999999999" customHeight="1">
      <c r="A40" s="220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20" t="s">
        <v>147</v>
      </c>
      <c r="C40" s="220" t="s">
        <v>146</v>
      </c>
    </row>
    <row r="41" spans="1:18">
      <c r="A41" s="13"/>
      <c r="B41" s="13"/>
      <c r="C41" s="13"/>
    </row>
    <row r="42" spans="1:18">
      <c r="A42" s="13"/>
      <c r="B42" s="13"/>
      <c r="C42" s="13"/>
    </row>
    <row r="43" spans="1:18">
      <c r="A43" s="13"/>
      <c r="B43" s="13"/>
      <c r="C43" s="13"/>
    </row>
    <row r="44" spans="1:18">
      <c r="A44" s="13"/>
      <c r="B44" s="13"/>
      <c r="C44" s="13"/>
    </row>
    <row r="45" spans="1:18">
      <c r="A45" s="13"/>
      <c r="B45" s="13"/>
      <c r="C45" s="13"/>
    </row>
    <row r="46" spans="1:18">
      <c r="A46" s="13"/>
      <c r="B46" s="13"/>
      <c r="C46" s="13"/>
    </row>
    <row r="47" spans="1:18">
      <c r="A47" s="13"/>
      <c r="B47" s="13"/>
      <c r="C47" s="13"/>
    </row>
    <row r="48" spans="1:18">
      <c r="A48" s="13"/>
      <c r="B48" s="13"/>
      <c r="C48" s="13"/>
    </row>
    <row r="49" spans="1:3">
      <c r="A49" s="13"/>
      <c r="B49" s="13"/>
      <c r="C49" s="13"/>
    </row>
    <row r="50" spans="1:3">
      <c r="A50" s="13"/>
      <c r="B50" s="13"/>
      <c r="C50" s="13"/>
    </row>
    <row r="51" spans="1:3">
      <c r="A51" s="13"/>
      <c r="B51" s="13"/>
      <c r="C51" s="13"/>
    </row>
    <row r="52" spans="1:3">
      <c r="A52" s="13"/>
      <c r="B52" s="13"/>
      <c r="C52" s="13"/>
    </row>
    <row r="53" spans="1:3">
      <c r="A53" s="13"/>
      <c r="B53" s="13"/>
      <c r="C53" s="13"/>
    </row>
    <row r="55" spans="1:3">
      <c r="A55" s="13"/>
      <c r="B55" s="13"/>
      <c r="C55" s="13"/>
    </row>
    <row r="56" spans="1:3">
      <c r="A56" s="13"/>
      <c r="B56" s="13"/>
      <c r="C56" s="13"/>
    </row>
    <row r="57" spans="1:3">
      <c r="A57" s="13"/>
      <c r="B57" s="13"/>
      <c r="C57" s="13"/>
    </row>
    <row r="58" spans="1:3">
      <c r="A58" s="13"/>
      <c r="B58" s="13"/>
      <c r="C58" s="13"/>
    </row>
    <row r="59" spans="1:3">
      <c r="A59" s="13"/>
      <c r="B59" s="13"/>
      <c r="C59" s="13"/>
    </row>
    <row r="60" spans="1:3">
      <c r="A60" s="13"/>
      <c r="B60" s="13"/>
      <c r="C60" s="13"/>
    </row>
    <row r="61" spans="1:3">
      <c r="A61" s="13"/>
      <c r="B61" s="13"/>
      <c r="C61" s="13"/>
    </row>
    <row r="63" spans="1:3">
      <c r="A63" s="13"/>
      <c r="B63" s="13"/>
      <c r="C63" s="13"/>
    </row>
    <row r="64" spans="1: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3">
    <mergeCell ref="G5:G6"/>
    <mergeCell ref="A5:A6"/>
    <mergeCell ref="B5:B6"/>
    <mergeCell ref="C5:C6"/>
    <mergeCell ref="D5:D6"/>
    <mergeCell ref="E5:E6"/>
    <mergeCell ref="F5:F6"/>
    <mergeCell ref="M5:M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6"/>
  <sheetViews>
    <sheetView zoomScale="69" zoomScaleNormal="69" workbookViewId="0">
      <selection activeCell="R7" sqref="R7"/>
    </sheetView>
  </sheetViews>
  <sheetFormatPr defaultColWidth="6.6640625" defaultRowHeight="13.2" outlineLevelCol="1"/>
  <cols>
    <col min="1" max="1" width="6.44140625" style="90" customWidth="1"/>
    <col min="2" max="2" width="41.44140625" style="90" customWidth="1"/>
    <col min="3" max="3" width="6.44140625" style="90" hidden="1" customWidth="1" outlineLevel="1"/>
    <col min="4" max="4" width="23" style="90" hidden="1" customWidth="1" outlineLevel="1"/>
    <col min="5" max="5" width="11.6640625" style="90" hidden="1" customWidth="1" outlineLevel="1"/>
    <col min="6" max="6" width="23.88671875" style="90" hidden="1" customWidth="1" outlineLevel="1"/>
    <col min="7" max="7" width="16.77734375" style="90" customWidth="1" collapsed="1"/>
    <col min="8" max="8" width="16.77734375" style="100" customWidth="1"/>
    <col min="9" max="9" width="12.77734375" style="92" customWidth="1"/>
    <col min="10" max="11" width="12.77734375" style="90" customWidth="1"/>
    <col min="12" max="16" width="6.6640625" style="95"/>
    <col min="17" max="16384" width="6.6640625" style="90"/>
  </cols>
  <sheetData>
    <row r="1" spans="1:18" ht="15.75" customHeight="1">
      <c r="A1" s="52" t="str">
        <f>IF('1'!A1=1,"до змісту","to title")</f>
        <v>до змісту</v>
      </c>
      <c r="H1" s="91"/>
      <c r="J1" s="93"/>
      <c r="M1" s="94"/>
      <c r="O1" s="274"/>
      <c r="P1" s="111"/>
      <c r="Q1" s="359"/>
      <c r="R1" s="359"/>
    </row>
    <row r="2" spans="1:18" s="96" customFormat="1" ht="21" customHeight="1">
      <c r="A2" s="97" t="str">
        <f>IF('1'!$A$1=1,"1.3 Питома вага країн - основних торговельних партнерів України в загальному обсязі товарообороту за 2024*","1.3 Shares of Ukraine's Top Trading Partners in the Total Goods Turnover in  2024*" )</f>
        <v>1.3 Питома вага країн - основних торговельних партнерів України в загальному обсязі товарообороту за 2024*</v>
      </c>
      <c r="B2" s="366"/>
      <c r="C2" s="366"/>
      <c r="D2" s="366"/>
      <c r="E2" s="366"/>
      <c r="F2" s="366"/>
      <c r="G2" s="367"/>
      <c r="H2" s="368"/>
      <c r="I2" s="97"/>
      <c r="J2" s="97"/>
      <c r="K2" s="97"/>
      <c r="L2" s="97"/>
      <c r="M2" s="97"/>
      <c r="N2" s="97"/>
      <c r="O2" s="97"/>
      <c r="P2" s="97"/>
    </row>
    <row r="3" spans="1:18" s="96" customFormat="1" ht="15" customHeight="1">
      <c r="A3" s="369" t="str">
        <f>IF('1'!A1=1,"(відповідно до КПБ6)","(according to BPM6 methodology)")</f>
        <v>(відповідно до КПБ6)</v>
      </c>
      <c r="B3" s="366"/>
      <c r="C3" s="366"/>
      <c r="D3" s="366"/>
      <c r="E3" s="366"/>
      <c r="F3" s="366"/>
      <c r="G3" s="367"/>
      <c r="H3" s="368"/>
      <c r="I3" s="97"/>
      <c r="J3" s="97"/>
      <c r="K3" s="97"/>
      <c r="L3" s="97"/>
      <c r="M3" s="97"/>
      <c r="N3" s="97"/>
      <c r="O3" s="97"/>
      <c r="P3" s="97"/>
    </row>
    <row r="4" spans="1:18" ht="16.350000000000001" customHeight="1">
      <c r="A4" s="370" t="str">
        <f>IF('1'!$A$1=1," Млн грн","Million UAH")</f>
        <v xml:space="preserve"> Млн грн</v>
      </c>
      <c r="B4" s="371"/>
      <c r="C4" s="371"/>
      <c r="D4" s="371"/>
      <c r="E4" s="371"/>
      <c r="F4" s="371"/>
      <c r="G4" s="372"/>
      <c r="H4" s="373"/>
      <c r="I4" s="95"/>
      <c r="J4" s="95"/>
      <c r="K4" s="95"/>
      <c r="M4" s="101"/>
    </row>
    <row r="5" spans="1:18" ht="68.7" customHeight="1">
      <c r="A5" s="301" t="str">
        <f>IF('1'!A1=1,"№","Rank")</f>
        <v>№</v>
      </c>
      <c r="B5" s="302" t="str">
        <f>IF('1'!A1=1,D5,F5)</f>
        <v>Країни</v>
      </c>
      <c r="C5" s="362" t="s">
        <v>31</v>
      </c>
      <c r="D5" s="360" t="s">
        <v>32</v>
      </c>
      <c r="E5" s="328" t="s">
        <v>33</v>
      </c>
      <c r="F5" s="328" t="s">
        <v>34</v>
      </c>
      <c r="G5" s="361" t="str">
        <f>IF('1'!$A$1=1,"Товарооборот","Goods turnover")</f>
        <v>Товарооборот</v>
      </c>
      <c r="H5" s="102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103" t="str">
        <f>IF('1'!$A$1=1,"Експорт","Exports")</f>
        <v>Експорт</v>
      </c>
      <c r="J5" s="363" t="str">
        <f>IF('1'!$A$1=1,"Імпорт","Imports")</f>
        <v>Імпорт</v>
      </c>
      <c r="K5" s="364" t="str">
        <f>IF('1'!$A$1=1,"Сальдо","Balance")</f>
        <v>Сальдо</v>
      </c>
    </row>
    <row r="6" spans="1:18" ht="22.05" customHeight="1">
      <c r="A6" s="361"/>
      <c r="B6" s="104" t="str">
        <f>IF('1'!$A$1=1,D6,F6)</f>
        <v>УСЬОГО</v>
      </c>
      <c r="C6" s="329"/>
      <c r="D6" s="106" t="s">
        <v>10</v>
      </c>
      <c r="E6" s="105"/>
      <c r="F6" s="278" t="s">
        <v>25</v>
      </c>
      <c r="G6" s="107">
        <f>I6+J6</f>
        <v>4313338.4393887687</v>
      </c>
      <c r="H6" s="108">
        <v>100</v>
      </c>
      <c r="I6" s="107">
        <v>1560412.6741790087</v>
      </c>
      <c r="J6" s="107">
        <v>2752925.7652097605</v>
      </c>
      <c r="K6" s="107">
        <f>I6-J6</f>
        <v>-1192513.0910307518</v>
      </c>
    </row>
    <row r="7" spans="1:18" ht="20.100000000000001" customHeight="1">
      <c r="A7" s="109">
        <v>1</v>
      </c>
      <c r="B7" s="110" t="str">
        <f>IF('1'!$A$1=1,D7,F7)</f>
        <v>Китай</v>
      </c>
      <c r="C7" s="330"/>
      <c r="D7" s="296" t="s">
        <v>151</v>
      </c>
      <c r="E7" s="297"/>
      <c r="F7" s="314" t="s">
        <v>35</v>
      </c>
      <c r="G7" s="112">
        <f t="shared" ref="G7" si="0">I7+J7</f>
        <v>659030.1984147433</v>
      </c>
      <c r="H7" s="113">
        <f>G7/$G$6*100</f>
        <v>15.278889140638189</v>
      </c>
      <c r="I7" s="114">
        <v>95142.464202047166</v>
      </c>
      <c r="J7" s="114">
        <v>563887.73421269609</v>
      </c>
      <c r="K7" s="112">
        <f t="shared" ref="K7" si="1">I7-J7</f>
        <v>-468745.27001064894</v>
      </c>
      <c r="N7" s="111"/>
    </row>
    <row r="8" spans="1:18" ht="20.100000000000001" customHeight="1">
      <c r="A8" s="109">
        <v>2</v>
      </c>
      <c r="B8" s="110" t="str">
        <f>IF('1'!$A$1=1,D8,F8)</f>
        <v>Польща</v>
      </c>
      <c r="C8" s="330"/>
      <c r="D8" s="296" t="s">
        <v>165</v>
      </c>
      <c r="E8" s="297"/>
      <c r="F8" s="314" t="s">
        <v>36</v>
      </c>
      <c r="G8" s="112">
        <f t="shared" ref="G8:G15" si="2">I8+J8</f>
        <v>436002.00569743884</v>
      </c>
      <c r="H8" s="113">
        <f>G8/$G$6*100</f>
        <v>10.10822618776985</v>
      </c>
      <c r="I8" s="114">
        <v>164186.3140010784</v>
      </c>
      <c r="J8" s="114">
        <v>271815.69169636047</v>
      </c>
      <c r="K8" s="112">
        <f t="shared" ref="K8:K15" si="3">I8-J8</f>
        <v>-107629.37769528208</v>
      </c>
      <c r="N8" s="111"/>
    </row>
    <row r="9" spans="1:18" ht="20.100000000000001" customHeight="1">
      <c r="A9" s="109">
        <v>3</v>
      </c>
      <c r="B9" s="110" t="str">
        <f>IF('1'!$A$1=1,D9,F9)</f>
        <v>Німеччина</v>
      </c>
      <c r="C9" s="330"/>
      <c r="D9" s="296" t="s">
        <v>166</v>
      </c>
      <c r="E9" s="297"/>
      <c r="F9" s="314" t="s">
        <v>40</v>
      </c>
      <c r="G9" s="112">
        <f t="shared" si="2"/>
        <v>300255.00367095741</v>
      </c>
      <c r="H9" s="113">
        <f>G9/$G$6*100</f>
        <v>6.9610814892027282</v>
      </c>
      <c r="I9" s="357">
        <v>91382.531696317106</v>
      </c>
      <c r="J9" s="114">
        <v>208872.4719746403</v>
      </c>
      <c r="K9" s="112">
        <f t="shared" si="3"/>
        <v>-117489.94027832319</v>
      </c>
      <c r="N9" s="111"/>
    </row>
    <row r="10" spans="1:18" ht="20.100000000000001" customHeight="1">
      <c r="A10" s="109">
        <v>4</v>
      </c>
      <c r="B10" s="110" t="str">
        <f>IF('1'!$A$1=1,D10,F10)</f>
        <v>Туреччина</v>
      </c>
      <c r="C10" s="330"/>
      <c r="D10" s="296" t="s">
        <v>152</v>
      </c>
      <c r="E10" s="297"/>
      <c r="F10" s="314" t="s">
        <v>37</v>
      </c>
      <c r="G10" s="112">
        <f t="shared" si="2"/>
        <v>256682.23050755859</v>
      </c>
      <c r="H10" s="113">
        <f t="shared" ref="H10" si="4">G10/$G$6*100</f>
        <v>5.9508947446269094</v>
      </c>
      <c r="I10" s="114">
        <v>87738.242263499444</v>
      </c>
      <c r="J10" s="114">
        <v>168943.98824405915</v>
      </c>
      <c r="K10" s="112">
        <f t="shared" si="3"/>
        <v>-81205.745980559703</v>
      </c>
      <c r="N10" s="111"/>
    </row>
    <row r="11" spans="1:18" ht="20.100000000000001" customHeight="1">
      <c r="A11" s="109">
        <v>5</v>
      </c>
      <c r="B11" s="110" t="str">
        <f>IF('1'!$A$1=1,D11,F11)</f>
        <v>Італія</v>
      </c>
      <c r="C11" s="330"/>
      <c r="D11" s="296" t="s">
        <v>153</v>
      </c>
      <c r="E11" s="297"/>
      <c r="F11" s="314" t="s">
        <v>42</v>
      </c>
      <c r="G11" s="112">
        <f t="shared" si="2"/>
        <v>175249.38276002317</v>
      </c>
      <c r="H11" s="113">
        <f>G11/$G$6*100</f>
        <v>4.0629638787365199</v>
      </c>
      <c r="I11" s="114">
        <v>76210.657863892775</v>
      </c>
      <c r="J11" s="114">
        <v>99038.724896130414</v>
      </c>
      <c r="K11" s="112">
        <f t="shared" si="3"/>
        <v>-22828.067032237639</v>
      </c>
      <c r="N11" s="111"/>
    </row>
    <row r="12" spans="1:18" ht="20.100000000000001" customHeight="1">
      <c r="A12" s="109">
        <v>6</v>
      </c>
      <c r="B12" s="110" t="str">
        <f>IF('1'!$A$1=1,D12,F12)</f>
        <v>Сполучені Штати Америки</v>
      </c>
      <c r="C12" s="330"/>
      <c r="D12" s="296" t="s">
        <v>46</v>
      </c>
      <c r="E12" s="297"/>
      <c r="F12" s="314" t="s">
        <v>47</v>
      </c>
      <c r="G12" s="112">
        <f t="shared" si="2"/>
        <v>173783.13377037426</v>
      </c>
      <c r="H12" s="113">
        <f>G12/$G$6*100</f>
        <v>4.0289705111802121</v>
      </c>
      <c r="I12" s="114">
        <v>34907.893950627091</v>
      </c>
      <c r="J12" s="114">
        <v>138875.23981974716</v>
      </c>
      <c r="K12" s="112">
        <f t="shared" si="3"/>
        <v>-103967.34586912006</v>
      </c>
      <c r="N12" s="111"/>
    </row>
    <row r="13" spans="1:18" ht="20.100000000000001" customHeight="1">
      <c r="A13" s="109">
        <v>7</v>
      </c>
      <c r="B13" s="110" t="str">
        <f>IF('1'!$A$1=1,D13,F13)</f>
        <v>Іспанія</v>
      </c>
      <c r="C13" s="330"/>
      <c r="D13" s="296" t="s">
        <v>168</v>
      </c>
      <c r="E13" s="297"/>
      <c r="F13" s="314" t="s">
        <v>43</v>
      </c>
      <c r="G13" s="112">
        <f t="shared" si="2"/>
        <v>147918.08017636801</v>
      </c>
      <c r="H13" s="113">
        <f>G13/$G$6*100</f>
        <v>3.4293177374073407</v>
      </c>
      <c r="I13" s="114">
        <v>114162.59345883322</v>
      </c>
      <c r="J13" s="114">
        <v>33755.486717534783</v>
      </c>
      <c r="K13" s="112">
        <f t="shared" si="3"/>
        <v>80407.106741298427</v>
      </c>
      <c r="N13" s="111"/>
    </row>
    <row r="14" spans="1:18" ht="20.100000000000001" customHeight="1">
      <c r="A14" s="109">
        <v>8</v>
      </c>
      <c r="B14" s="110" t="str">
        <f>IF('1'!$A$1=1,D14,F14)</f>
        <v>Болгарія</v>
      </c>
      <c r="C14" s="330"/>
      <c r="D14" s="296" t="s">
        <v>167</v>
      </c>
      <c r="E14" s="297"/>
      <c r="F14" s="314" t="s">
        <v>41</v>
      </c>
      <c r="G14" s="112">
        <f t="shared" si="2"/>
        <v>140648.38057981661</v>
      </c>
      <c r="H14" s="113">
        <f>G14/$G$6*100</f>
        <v>3.2607777608044017</v>
      </c>
      <c r="I14" s="114">
        <v>45325.384372101602</v>
      </c>
      <c r="J14" s="114">
        <v>95322.996207715012</v>
      </c>
      <c r="K14" s="112">
        <f t="shared" si="3"/>
        <v>-49997.61183561341</v>
      </c>
      <c r="N14" s="111"/>
    </row>
    <row r="15" spans="1:18" ht="20.100000000000001" customHeight="1">
      <c r="A15" s="109">
        <v>9</v>
      </c>
      <c r="B15" s="110" t="str">
        <f>IF('1'!$A$1=1,D15,F15)</f>
        <v>Чехія</v>
      </c>
      <c r="C15" s="330"/>
      <c r="D15" s="296" t="s">
        <v>155</v>
      </c>
      <c r="E15" s="297"/>
      <c r="F15" s="314" t="s">
        <v>52</v>
      </c>
      <c r="G15" s="112">
        <f t="shared" si="2"/>
        <v>125059.34438332402</v>
      </c>
      <c r="H15" s="113">
        <f>G15/$G$6*100</f>
        <v>2.8993631299899998</v>
      </c>
      <c r="I15" s="114">
        <v>29664.83567354827</v>
      </c>
      <c r="J15" s="114">
        <v>95394.50870977575</v>
      </c>
      <c r="K15" s="112">
        <f t="shared" si="3"/>
        <v>-65729.673036227483</v>
      </c>
      <c r="N15" s="111"/>
    </row>
    <row r="16" spans="1:18" ht="19.2" customHeight="1">
      <c r="A16" s="109">
        <v>10</v>
      </c>
      <c r="B16" s="110" t="str">
        <f>IF('1'!$A$1=1,D16,F16)</f>
        <v>Румунія</v>
      </c>
      <c r="C16" s="330"/>
      <c r="D16" s="296" t="s">
        <v>38</v>
      </c>
      <c r="E16" s="297"/>
      <c r="F16" s="314" t="s">
        <v>39</v>
      </c>
      <c r="G16" s="112">
        <f t="shared" ref="G16" si="5">I16+J16</f>
        <v>123740.46909542038</v>
      </c>
      <c r="H16" s="113">
        <f t="shared" ref="H16" si="6">G16/$G$6*100</f>
        <v>2.8687864593568806</v>
      </c>
      <c r="I16" s="114">
        <v>60882.351233223701</v>
      </c>
      <c r="J16" s="114">
        <v>62858.117862196683</v>
      </c>
      <c r="K16" s="112">
        <f t="shared" ref="K16" si="7">I16-J16</f>
        <v>-1975.7666289729823</v>
      </c>
      <c r="N16" s="111"/>
    </row>
    <row r="17" spans="1:14" ht="20.100000000000001" customHeight="1">
      <c r="A17" s="109">
        <v>11</v>
      </c>
      <c r="B17" s="110" t="str">
        <f>IF('1'!$A$1=1,D17,F17)</f>
        <v>Нідерланди</v>
      </c>
      <c r="C17" s="330"/>
      <c r="D17" s="296" t="s">
        <v>169</v>
      </c>
      <c r="E17" s="297"/>
      <c r="F17" s="314" t="s">
        <v>48</v>
      </c>
      <c r="G17" s="112">
        <f>I17+J17</f>
        <v>115167.79000718652</v>
      </c>
      <c r="H17" s="113">
        <f>G17/$G$6*100</f>
        <v>2.6700383386448716</v>
      </c>
      <c r="I17" s="114">
        <v>79087.61532852627</v>
      </c>
      <c r="J17" s="114">
        <v>36080.174678660245</v>
      </c>
      <c r="K17" s="112">
        <f>I17-J17</f>
        <v>43007.440649866025</v>
      </c>
      <c r="N17" s="111"/>
    </row>
    <row r="18" spans="1:14" ht="20.100000000000001" customHeight="1">
      <c r="A18" s="109">
        <v>12</v>
      </c>
      <c r="B18" s="110" t="str">
        <f>IF('1'!$A$1=1,D18,F18)</f>
        <v>Словаччина</v>
      </c>
      <c r="C18" s="330"/>
      <c r="D18" s="296" t="s">
        <v>154</v>
      </c>
      <c r="E18" s="297"/>
      <c r="F18" s="314" t="s">
        <v>51</v>
      </c>
      <c r="G18" s="112">
        <f t="shared" ref="G18:G19" si="8">I18+J18</f>
        <v>114537.49329795121</v>
      </c>
      <c r="H18" s="113">
        <f t="shared" ref="H18:H21" si="9">G18/$G$6*100</f>
        <v>2.6554256037970903</v>
      </c>
      <c r="I18" s="114">
        <v>35932.9948348939</v>
      </c>
      <c r="J18" s="114">
        <v>78604.498463057302</v>
      </c>
      <c r="K18" s="112">
        <f t="shared" ref="K18:K21" si="10">I18-J18</f>
        <v>-42671.503628163402</v>
      </c>
      <c r="N18" s="111"/>
    </row>
    <row r="19" spans="1:14" ht="20.100000000000001" customHeight="1">
      <c r="A19" s="109">
        <v>13</v>
      </c>
      <c r="B19" s="110" t="str">
        <f>IF('1'!$A$1=1,D19,F19)</f>
        <v>Греція</v>
      </c>
      <c r="C19" s="330"/>
      <c r="D19" s="296" t="s">
        <v>159</v>
      </c>
      <c r="E19" s="297"/>
      <c r="F19" s="314" t="s">
        <v>57</v>
      </c>
      <c r="G19" s="112">
        <f t="shared" si="8"/>
        <v>99317.283681779227</v>
      </c>
      <c r="H19" s="113">
        <f t="shared" si="9"/>
        <v>2.3025618109357819</v>
      </c>
      <c r="I19" s="357">
        <v>16407.43087702374</v>
      </c>
      <c r="J19" s="114">
        <v>82909.852804755486</v>
      </c>
      <c r="K19" s="112">
        <f t="shared" si="10"/>
        <v>-66502.421927731746</v>
      </c>
      <c r="N19" s="111"/>
    </row>
    <row r="20" spans="1:14" ht="20.100000000000001" customHeight="1">
      <c r="A20" s="109">
        <v>14</v>
      </c>
      <c r="B20" s="110" t="str">
        <f>IF('1'!$A$1=1,D20,F20)</f>
        <v>Франція</v>
      </c>
      <c r="C20" s="330"/>
      <c r="D20" s="296" t="s">
        <v>156</v>
      </c>
      <c r="E20" s="297"/>
      <c r="F20" s="314" t="s">
        <v>53</v>
      </c>
      <c r="G20" s="112">
        <f t="shared" ref="G20" si="11">I20+J20</f>
        <v>93332.394507281497</v>
      </c>
      <c r="H20" s="113">
        <f>G20/$G$6*100</f>
        <v>2.1638087485782211</v>
      </c>
      <c r="I20" s="114">
        <v>28902.686920185708</v>
      </c>
      <c r="J20" s="114">
        <v>64429.707587095785</v>
      </c>
      <c r="K20" s="112">
        <f t="shared" ref="K20" si="12">I20-J20</f>
        <v>-35527.020666910073</v>
      </c>
      <c r="N20" s="111"/>
    </row>
    <row r="21" spans="1:14" ht="20.100000000000001" customHeight="1">
      <c r="A21" s="109">
        <v>15</v>
      </c>
      <c r="B21" s="110" t="str">
        <f>IF('1'!$A$1=1,D21,F21)</f>
        <v xml:space="preserve"> Індія</v>
      </c>
      <c r="C21" s="330"/>
      <c r="D21" s="296" t="s">
        <v>157</v>
      </c>
      <c r="E21" s="297"/>
      <c r="F21" s="314" t="s">
        <v>44</v>
      </c>
      <c r="G21" s="112">
        <f t="shared" ref="G21" si="13">I21+J21</f>
        <v>91981.074821499511</v>
      </c>
      <c r="H21" s="113">
        <f t="shared" si="9"/>
        <v>2.1324798903221214</v>
      </c>
      <c r="I21" s="114">
        <v>40083.53307914699</v>
      </c>
      <c r="J21" s="114">
        <v>51897.541742352521</v>
      </c>
      <c r="K21" s="112">
        <f t="shared" si="10"/>
        <v>-11814.008663205532</v>
      </c>
      <c r="N21" s="111"/>
    </row>
    <row r="22" spans="1:14" ht="20.100000000000001" customHeight="1">
      <c r="A22" s="109">
        <v>16</v>
      </c>
      <c r="B22" s="110" t="str">
        <f>IF('1'!$A$1=1,D22,F22)</f>
        <v>Єгипет</v>
      </c>
      <c r="C22" s="330"/>
      <c r="D22" s="296" t="s">
        <v>171</v>
      </c>
      <c r="E22" s="297"/>
      <c r="F22" s="314" t="s">
        <v>64</v>
      </c>
      <c r="G22" s="112">
        <f>I22+J22</f>
        <v>74040.531476719567</v>
      </c>
      <c r="H22" s="113">
        <f>G22/$G$6*100</f>
        <v>1.7165481567732406</v>
      </c>
      <c r="I22" s="114">
        <v>65311.60964961315</v>
      </c>
      <c r="J22" s="114">
        <v>8728.9218271064146</v>
      </c>
      <c r="K22" s="112">
        <f>I22-J22</f>
        <v>56582.687822506734</v>
      </c>
      <c r="N22" s="111"/>
    </row>
    <row r="23" spans="1:14" ht="28.2" customHeight="1">
      <c r="A23" s="109">
        <v>17</v>
      </c>
      <c r="B23" s="115" t="str">
        <f>IF('1'!$A$1=1,D23,F23)</f>
        <v>Сполучене Королівство Великої Британії та Північної Ірландії</v>
      </c>
      <c r="C23" s="330"/>
      <c r="D23" s="296" t="s">
        <v>54</v>
      </c>
      <c r="E23" s="297"/>
      <c r="F23" s="314" t="s">
        <v>55</v>
      </c>
      <c r="G23" s="112">
        <f>I23+J23</f>
        <v>73676.304640194139</v>
      </c>
      <c r="H23" s="113">
        <f>G23/$G$6*100</f>
        <v>1.7081039588128077</v>
      </c>
      <c r="I23" s="114">
        <v>22928.848091356991</v>
      </c>
      <c r="J23" s="114">
        <v>50747.456548837152</v>
      </c>
      <c r="K23" s="112">
        <f>I23-J23</f>
        <v>-27818.608457480161</v>
      </c>
      <c r="N23" s="111"/>
    </row>
    <row r="24" spans="1:14" ht="20.100000000000001" customHeight="1">
      <c r="A24" s="109">
        <v>18</v>
      </c>
      <c r="B24" s="110" t="str">
        <f>IF('1'!$A$1=1,D24,F24)</f>
        <v>Угорщина</v>
      </c>
      <c r="C24" s="330"/>
      <c r="D24" s="296" t="s">
        <v>49</v>
      </c>
      <c r="E24" s="297"/>
      <c r="F24" s="314" t="s">
        <v>50</v>
      </c>
      <c r="G24" s="112">
        <f>I24+J24</f>
        <v>71350.023307759489</v>
      </c>
      <c r="H24" s="113">
        <f>G24/$G$6*100</f>
        <v>1.654171688829275</v>
      </c>
      <c r="I24" s="114">
        <v>18938.644478303857</v>
      </c>
      <c r="J24" s="114">
        <v>52411.378829455629</v>
      </c>
      <c r="K24" s="112">
        <f>I24-J24</f>
        <v>-33472.734351151768</v>
      </c>
      <c r="N24" s="111"/>
    </row>
    <row r="25" spans="1:14" ht="20.100000000000001" customHeight="1">
      <c r="A25" s="109">
        <v>19</v>
      </c>
      <c r="B25" s="110" t="str">
        <f>IF('1'!$A$1=1,D25,F25)</f>
        <v>Литва</v>
      </c>
      <c r="C25" s="330"/>
      <c r="D25" s="296" t="s">
        <v>158</v>
      </c>
      <c r="E25" s="297"/>
      <c r="F25" s="314" t="s">
        <v>45</v>
      </c>
      <c r="G25" s="112">
        <f t="shared" ref="G25" si="14">I25+J25</f>
        <v>70840.97926722985</v>
      </c>
      <c r="H25" s="113">
        <f t="shared" ref="H25" si="15">G25/$G$6*100</f>
        <v>1.642370063529458</v>
      </c>
      <c r="I25" s="114">
        <v>22980.738503971115</v>
      </c>
      <c r="J25" s="114">
        <v>47860.240763258727</v>
      </c>
      <c r="K25" s="112">
        <f t="shared" ref="K25" si="16">I25-J25</f>
        <v>-24879.502259287612</v>
      </c>
      <c r="N25" s="111"/>
    </row>
    <row r="26" spans="1:14" ht="20.100000000000001" customHeight="1">
      <c r="A26" s="109">
        <v>20</v>
      </c>
      <c r="B26" s="110" t="str">
        <f>IF('1'!$A$1=1,D26,F26)</f>
        <v>Бельгія</v>
      </c>
      <c r="C26" s="330"/>
      <c r="D26" s="296" t="s">
        <v>170</v>
      </c>
      <c r="E26" s="297"/>
      <c r="F26" s="314" t="s">
        <v>56</v>
      </c>
      <c r="G26" s="112">
        <f>I26+J26</f>
        <v>60409.460629112844</v>
      </c>
      <c r="H26" s="113">
        <f t="shared" ref="H26:H38" si="17">G26/$G$6*100</f>
        <v>1.400526795612943</v>
      </c>
      <c r="I26" s="356">
        <v>33756.344368020429</v>
      </c>
      <c r="J26" s="114">
        <v>26653.116261092418</v>
      </c>
      <c r="K26" s="112">
        <f>I26-J26</f>
        <v>7103.2281069280107</v>
      </c>
      <c r="N26" s="111"/>
    </row>
    <row r="27" spans="1:14" ht="20.100000000000001" customHeight="1">
      <c r="A27" s="109">
        <v>21</v>
      </c>
      <c r="B27" s="110" t="str">
        <f>IF('1'!$A$1=1,D27,F27)</f>
        <v>Австрія</v>
      </c>
      <c r="C27" s="330"/>
      <c r="D27" s="296" t="s">
        <v>160</v>
      </c>
      <c r="E27" s="297"/>
      <c r="F27" s="314" t="s">
        <v>60</v>
      </c>
      <c r="G27" s="112">
        <f>I27+J27</f>
        <v>45901.446465803754</v>
      </c>
      <c r="H27" s="113">
        <f t="shared" si="17"/>
        <v>1.0641744697480386</v>
      </c>
      <c r="I27" s="114">
        <v>22567.902309015331</v>
      </c>
      <c r="J27" s="114">
        <v>23333.544156788423</v>
      </c>
      <c r="K27" s="365">
        <f>I27-J27</f>
        <v>-765.64184777309129</v>
      </c>
      <c r="N27" s="111"/>
    </row>
    <row r="28" spans="1:14" ht="20.100000000000001" customHeight="1">
      <c r="A28" s="109">
        <v>22</v>
      </c>
      <c r="B28" s="110" t="str">
        <f>IF('1'!$A$1=1,D28,F28)</f>
        <v>Молдова</v>
      </c>
      <c r="C28" s="330"/>
      <c r="D28" s="296" t="s">
        <v>183</v>
      </c>
      <c r="E28" s="297"/>
      <c r="F28" s="314" t="s">
        <v>58</v>
      </c>
      <c r="G28" s="112">
        <f>I28+J28</f>
        <v>43978.647352360465</v>
      </c>
      <c r="H28" s="113">
        <f t="shared" si="17"/>
        <v>1.0195964905223751</v>
      </c>
      <c r="I28" s="114">
        <v>38074.263725181852</v>
      </c>
      <c r="J28" s="114">
        <v>5904.3836271786149</v>
      </c>
      <c r="K28" s="112">
        <f>I28-J28</f>
        <v>32169.880098003239</v>
      </c>
      <c r="N28" s="111"/>
    </row>
    <row r="29" spans="1:14" ht="20.100000000000001" customHeight="1">
      <c r="A29" s="109">
        <v>23</v>
      </c>
      <c r="B29" s="110" t="str">
        <f>IF('1'!$A$1=1,D29,F29)</f>
        <v>Ізраїль</v>
      </c>
      <c r="C29" s="330"/>
      <c r="D29" s="300" t="s">
        <v>174</v>
      </c>
      <c r="E29" s="297"/>
      <c r="F29" s="312" t="s">
        <v>71</v>
      </c>
      <c r="G29" s="112">
        <f>I29+J29</f>
        <v>39766.35969205905</v>
      </c>
      <c r="H29" s="113">
        <f t="shared" si="17"/>
        <v>0.92193924151461271</v>
      </c>
      <c r="I29" s="114">
        <v>18328.377792494153</v>
      </c>
      <c r="J29" s="114">
        <v>21437.981899564893</v>
      </c>
      <c r="K29" s="365">
        <f>I29-J29</f>
        <v>-3109.6041070707397</v>
      </c>
      <c r="N29" s="111"/>
    </row>
    <row r="30" spans="1:14" ht="20.100000000000001" customHeight="1">
      <c r="A30" s="109">
        <v>24</v>
      </c>
      <c r="B30" s="110" t="str">
        <f>IF('1'!$A$1=1,D30,F30)</f>
        <v>Японія</v>
      </c>
      <c r="C30" s="330"/>
      <c r="D30" s="296" t="s">
        <v>62</v>
      </c>
      <c r="E30" s="297"/>
      <c r="F30" s="314" t="s">
        <v>63</v>
      </c>
      <c r="G30" s="112">
        <f t="shared" ref="G30" si="18">I30+J30</f>
        <v>38988.328384810287</v>
      </c>
      <c r="H30" s="113">
        <f t="shared" si="17"/>
        <v>0.90390144276124118</v>
      </c>
      <c r="I30" s="114">
        <v>1502.2535013910863</v>
      </c>
      <c r="J30" s="114">
        <v>37486.074883419198</v>
      </c>
      <c r="K30" s="112">
        <f t="shared" ref="K30" si="19">I30-J30</f>
        <v>-35983.821382028109</v>
      </c>
      <c r="N30" s="111"/>
    </row>
    <row r="31" spans="1:14" ht="19.2" customHeight="1">
      <c r="A31" s="109">
        <v>25</v>
      </c>
      <c r="B31" s="110" t="str">
        <f>IF('1'!$A$1=1,D31,F31)</f>
        <v>Республіка Корея</v>
      </c>
      <c r="C31" s="331"/>
      <c r="D31" s="299" t="s">
        <v>65</v>
      </c>
      <c r="E31" s="297"/>
      <c r="F31" s="332" t="s">
        <v>66</v>
      </c>
      <c r="G31" s="112">
        <f t="shared" ref="G31:G38" si="20">I31+J31</f>
        <v>37429.0902815769</v>
      </c>
      <c r="H31" s="113">
        <f t="shared" si="17"/>
        <v>0.86775222504638128</v>
      </c>
      <c r="I31" s="114">
        <v>6962.6265624151556</v>
      </c>
      <c r="J31" s="114">
        <v>30466.463719161748</v>
      </c>
      <c r="K31" s="112">
        <f t="shared" ref="K31:K38" si="21">I31-J31</f>
        <v>-23503.837156746591</v>
      </c>
      <c r="N31" s="111"/>
    </row>
    <row r="32" spans="1:14" ht="21.6" customHeight="1">
      <c r="A32" s="109">
        <v>26</v>
      </c>
      <c r="B32" s="110" t="str">
        <f>IF('1'!$A$1=1,D32,F32)</f>
        <v>В'єтнам</v>
      </c>
      <c r="C32" s="330"/>
      <c r="D32" s="299" t="s">
        <v>173</v>
      </c>
      <c r="E32" s="297"/>
      <c r="F32" s="332" t="s">
        <v>72</v>
      </c>
      <c r="G32" s="112">
        <f t="shared" si="20"/>
        <v>35401.683583158549</v>
      </c>
      <c r="H32" s="113">
        <f t="shared" si="17"/>
        <v>0.82074903420226908</v>
      </c>
      <c r="I32" s="114">
        <v>10684.941839545216</v>
      </c>
      <c r="J32" s="114">
        <v>24716.741743613329</v>
      </c>
      <c r="K32" s="112">
        <f t="shared" si="21"/>
        <v>-14031.799904068113</v>
      </c>
      <c r="N32" s="111"/>
    </row>
    <row r="33" spans="1:16" ht="20.100000000000001" customHeight="1">
      <c r="A33" s="109">
        <v>27</v>
      </c>
      <c r="B33" s="110" t="str">
        <f>IF('1'!$A$1=1,D33,F33)</f>
        <v>Швеція</v>
      </c>
      <c r="C33" s="330"/>
      <c r="D33" s="296" t="s">
        <v>161</v>
      </c>
      <c r="E33" s="297"/>
      <c r="F33" s="314" t="s">
        <v>61</v>
      </c>
      <c r="G33" s="112">
        <f t="shared" si="20"/>
        <v>31276.253167328003</v>
      </c>
      <c r="H33" s="113">
        <f t="shared" si="17"/>
        <v>0.72510547472273179</v>
      </c>
      <c r="I33" s="114">
        <v>3521.779674290241</v>
      </c>
      <c r="J33" s="114">
        <v>27754.47349303776</v>
      </c>
      <c r="K33" s="112">
        <f t="shared" si="21"/>
        <v>-24232.693818747517</v>
      </c>
      <c r="N33" s="111"/>
    </row>
    <row r="34" spans="1:16" ht="20.100000000000001" customHeight="1">
      <c r="A34" s="109">
        <v>28</v>
      </c>
      <c r="B34" s="110" t="str">
        <f>IF('1'!$A$1=1,D34,F34)</f>
        <v>Індонезія</v>
      </c>
      <c r="C34" s="330"/>
      <c r="D34" s="296" t="s">
        <v>200</v>
      </c>
      <c r="E34" s="297"/>
      <c r="F34" s="314" t="s">
        <v>204</v>
      </c>
      <c r="G34" s="112">
        <f t="shared" si="20"/>
        <v>30001.356659602541</v>
      </c>
      <c r="H34" s="113">
        <f t="shared" si="17"/>
        <v>0.69554840365955495</v>
      </c>
      <c r="I34" s="114">
        <v>21090.523547527668</v>
      </c>
      <c r="J34" s="114">
        <v>8910.8331120748735</v>
      </c>
      <c r="K34" s="112">
        <f t="shared" si="21"/>
        <v>12179.690435452794</v>
      </c>
      <c r="N34" s="111"/>
    </row>
    <row r="35" spans="1:16" ht="20.100000000000001" customHeight="1">
      <c r="A35" s="109">
        <v>29</v>
      </c>
      <c r="B35" s="110" t="str">
        <f>IF('1'!$A$1=1,D35,F35)</f>
        <v>Саудівська Аравія</v>
      </c>
      <c r="C35" s="330"/>
      <c r="D35" s="296" t="s">
        <v>172</v>
      </c>
      <c r="E35" s="297"/>
      <c r="F35" s="314" t="s">
        <v>70</v>
      </c>
      <c r="G35" s="112">
        <f t="shared" si="20"/>
        <v>27338.30348425002</v>
      </c>
      <c r="H35" s="113">
        <f t="shared" si="17"/>
        <v>0.63380844949704562</v>
      </c>
      <c r="I35" s="114">
        <v>14818.692085308832</v>
      </c>
      <c r="J35" s="114">
        <v>12519.611398941188</v>
      </c>
      <c r="K35" s="112">
        <f t="shared" si="21"/>
        <v>2299.0806863676444</v>
      </c>
      <c r="N35" s="111"/>
    </row>
    <row r="36" spans="1:16" ht="20.100000000000001" customHeight="1">
      <c r="A36" s="109">
        <v>30</v>
      </c>
      <c r="B36" s="110" t="str">
        <f>IF('1'!$A$1=1,D36,F36)</f>
        <v>Швейцарія</v>
      </c>
      <c r="C36" s="330"/>
      <c r="D36" s="296" t="s">
        <v>162</v>
      </c>
      <c r="E36" s="297"/>
      <c r="F36" s="314" t="s">
        <v>59</v>
      </c>
      <c r="G36" s="112">
        <f t="shared" si="20"/>
        <v>20993.583211270685</v>
      </c>
      <c r="H36" s="113">
        <f t="shared" si="17"/>
        <v>0.48671309952310693</v>
      </c>
      <c r="I36" s="114">
        <v>3053.9909461286452</v>
      </c>
      <c r="J36" s="114">
        <v>17939.592265142041</v>
      </c>
      <c r="K36" s="112">
        <f t="shared" si="21"/>
        <v>-14885.601319013396</v>
      </c>
      <c r="N36" s="111"/>
    </row>
    <row r="37" spans="1:16" ht="20.100000000000001" customHeight="1">
      <c r="A37" s="109">
        <v>31</v>
      </c>
      <c r="B37" s="110" t="str">
        <f>IF('1'!$A$1=1,D37,F37)</f>
        <v>Азербайджан</v>
      </c>
      <c r="C37" s="331"/>
      <c r="D37" s="299" t="s">
        <v>164</v>
      </c>
      <c r="E37" s="297"/>
      <c r="F37" s="332" t="s">
        <v>69</v>
      </c>
      <c r="G37" s="112">
        <f t="shared" si="20"/>
        <v>19687.481270252902</v>
      </c>
      <c r="H37" s="113">
        <f t="shared" si="17"/>
        <v>0.45643256486599182</v>
      </c>
      <c r="I37" s="114">
        <v>8716.8477167212059</v>
      </c>
      <c r="J37" s="114">
        <v>10970.633553531694</v>
      </c>
      <c r="K37" s="112">
        <f t="shared" si="21"/>
        <v>-2253.785836810488</v>
      </c>
      <c r="N37" s="111"/>
    </row>
    <row r="38" spans="1:16" ht="20.100000000000001" customHeight="1">
      <c r="A38" s="109">
        <v>32</v>
      </c>
      <c r="B38" s="110" t="str">
        <f>IF('1'!$A$1=1,D38,F38)</f>
        <v>Латвія</v>
      </c>
      <c r="C38" s="330"/>
      <c r="D38" s="296" t="s">
        <v>163</v>
      </c>
      <c r="E38" s="297"/>
      <c r="F38" s="314" t="s">
        <v>68</v>
      </c>
      <c r="G38" s="112">
        <f t="shared" si="20"/>
        <v>19531.367524274639</v>
      </c>
      <c r="H38" s="113">
        <f t="shared" si="17"/>
        <v>0.45281323964558584</v>
      </c>
      <c r="I38" s="114">
        <v>11694.651228745659</v>
      </c>
      <c r="J38" s="114">
        <v>7836.7162955289787</v>
      </c>
      <c r="K38" s="365">
        <f t="shared" si="21"/>
        <v>3857.9349332166803</v>
      </c>
      <c r="N38" s="111"/>
    </row>
    <row r="39" spans="1:16" ht="20.100000000000001" customHeight="1">
      <c r="A39" s="109">
        <v>33</v>
      </c>
      <c r="B39" s="110" t="str">
        <f>IF('1'!$A$1=1,D39,F39)</f>
        <v>Норвегія</v>
      </c>
      <c r="C39" s="330"/>
      <c r="D39" s="296" t="s">
        <v>184</v>
      </c>
      <c r="E39" s="297"/>
      <c r="F39" s="314" t="s">
        <v>136</v>
      </c>
      <c r="G39" s="112">
        <f t="shared" ref="G39:G41" si="22">I39+J39</f>
        <v>17615.255796182635</v>
      </c>
      <c r="H39" s="113">
        <f t="shared" ref="H39:H41" si="23">G39/$G$6*100</f>
        <v>0.40839030008224547</v>
      </c>
      <c r="I39" s="114">
        <v>1274.071339001586</v>
      </c>
      <c r="J39" s="114">
        <v>16341.184457181051</v>
      </c>
      <c r="K39" s="365">
        <f t="shared" ref="K39:K41" si="24">I39-J39</f>
        <v>-15067.113118179464</v>
      </c>
      <c r="N39" s="111"/>
    </row>
    <row r="40" spans="1:16" ht="20.100000000000001" customHeight="1">
      <c r="A40" s="109">
        <v>34</v>
      </c>
      <c r="B40" s="110" t="str">
        <f>IF('1'!$A$1=1,D40,F40)</f>
        <v>Таїланд</v>
      </c>
      <c r="C40" s="330"/>
      <c r="D40" s="296" t="s">
        <v>201</v>
      </c>
      <c r="E40" s="297"/>
      <c r="F40" s="314" t="s">
        <v>203</v>
      </c>
      <c r="G40" s="112">
        <f t="shared" si="22"/>
        <v>17563.36861929841</v>
      </c>
      <c r="H40" s="113">
        <f t="shared" si="23"/>
        <v>0.40718735304682624</v>
      </c>
      <c r="I40" s="114">
        <v>7021.0344690685433</v>
      </c>
      <c r="J40" s="114">
        <v>10542.334150229866</v>
      </c>
      <c r="K40" s="365">
        <f t="shared" si="24"/>
        <v>-3521.299681161323</v>
      </c>
      <c r="N40" s="111"/>
    </row>
    <row r="41" spans="1:16" ht="20.100000000000001" customHeight="1">
      <c r="A41" s="116">
        <v>35</v>
      </c>
      <c r="B41" s="117" t="str">
        <f>IF('1'!$A$1=1,D41,F41)</f>
        <v>Алжир</v>
      </c>
      <c r="C41" s="374"/>
      <c r="D41" s="375" t="s">
        <v>202</v>
      </c>
      <c r="E41" s="376"/>
      <c r="F41" s="377" t="s">
        <v>205</v>
      </c>
      <c r="G41" s="118">
        <f t="shared" si="22"/>
        <v>17047.377221959316</v>
      </c>
      <c r="H41" s="119">
        <f t="shared" si="23"/>
        <v>0.39522466093282149</v>
      </c>
      <c r="I41" s="120">
        <v>12839.537346877507</v>
      </c>
      <c r="J41" s="120">
        <v>4207.8398750818087</v>
      </c>
      <c r="K41" s="378">
        <f t="shared" si="24"/>
        <v>8631.6974717956982</v>
      </c>
      <c r="N41" s="111"/>
    </row>
    <row r="42" spans="1:16" ht="11.4" customHeight="1">
      <c r="G42" s="112"/>
    </row>
    <row r="43" spans="1:16" s="127" customFormat="1" ht="16.350000000000001" customHeight="1">
      <c r="A43" s="121" t="str">
        <f>IF('1'!A1=1,C43,F43)</f>
        <v xml:space="preserve">*Дані Державної служби статистики України </v>
      </c>
      <c r="B43" s="122"/>
      <c r="C43" s="123" t="s">
        <v>73</v>
      </c>
      <c r="D43" s="124"/>
      <c r="E43" s="124"/>
      <c r="F43" s="123" t="s">
        <v>74</v>
      </c>
      <c r="G43" s="124"/>
      <c r="H43" s="125"/>
      <c r="I43" s="125"/>
      <c r="J43" s="126"/>
      <c r="K43" s="126"/>
      <c r="L43" s="8"/>
      <c r="M43" s="8"/>
      <c r="N43" s="8"/>
      <c r="O43" s="8"/>
      <c r="P43" s="8"/>
    </row>
    <row r="44" spans="1:16" s="127" customFormat="1" ht="16.350000000000001" customHeight="1">
      <c r="A44" s="47" t="str">
        <f>IF('1'!A1=1,C44,F44)</f>
        <v>Примітка:</v>
      </c>
      <c r="B44" s="50"/>
      <c r="C44" s="48" t="s">
        <v>206</v>
      </c>
      <c r="D44" s="125"/>
      <c r="E44" s="125"/>
      <c r="F44" s="48" t="s">
        <v>207</v>
      </c>
      <c r="G44" s="128"/>
      <c r="H44" s="129"/>
      <c r="I44" s="129"/>
      <c r="J44" s="129"/>
      <c r="K44" s="129"/>
      <c r="L44" s="8"/>
      <c r="M44" s="8"/>
      <c r="N44" s="8"/>
      <c r="O44" s="8"/>
      <c r="P44" s="8"/>
    </row>
    <row r="45" spans="1:16" s="127" customFormat="1" ht="16.350000000000001" customHeight="1">
      <c r="A45" s="130" t="str">
        <f>IF('1'!A1=1,C45,F45)</f>
        <v xml:space="preserve"> З 2014 року дані подаються без урахування тимчасово окупованої російською федерацією території України.</v>
      </c>
      <c r="B45" s="50"/>
      <c r="C45" s="131" t="s">
        <v>147</v>
      </c>
      <c r="D45" s="125"/>
      <c r="E45" s="125"/>
      <c r="F45" s="131" t="s">
        <v>146</v>
      </c>
      <c r="G45" s="125"/>
      <c r="H45" s="125"/>
      <c r="I45" s="125"/>
      <c r="J45" s="125"/>
      <c r="K45" s="125"/>
      <c r="L45" s="8"/>
      <c r="M45" s="8"/>
      <c r="N45" s="8"/>
      <c r="O45" s="8"/>
      <c r="P45" s="8"/>
    </row>
    <row r="46" spans="1:16">
      <c r="H46" s="90"/>
      <c r="I46" s="90"/>
    </row>
    <row r="47" spans="1:16">
      <c r="H47" s="90"/>
      <c r="I47" s="90"/>
    </row>
    <row r="48" spans="1:16">
      <c r="H48" s="90"/>
      <c r="I48" s="90"/>
    </row>
    <row r="49" spans="8:9">
      <c r="H49" s="90"/>
      <c r="I49" s="90"/>
    </row>
    <row r="50" spans="8:9">
      <c r="H50" s="90"/>
      <c r="I50" s="90"/>
    </row>
    <row r="51" spans="8:9">
      <c r="H51" s="90"/>
      <c r="I51" s="90"/>
    </row>
    <row r="52" spans="8:9">
      <c r="H52" s="90"/>
      <c r="I52" s="90"/>
    </row>
    <row r="53" spans="8:9">
      <c r="H53" s="90"/>
      <c r="I53" s="90"/>
    </row>
    <row r="54" spans="8:9">
      <c r="H54" s="90"/>
      <c r="I54" s="90"/>
    </row>
    <row r="55" spans="8:9">
      <c r="H55" s="90"/>
      <c r="I55" s="90"/>
    </row>
    <row r="56" spans="8:9">
      <c r="H56" s="90"/>
      <c r="I56" s="90"/>
    </row>
    <row r="57" spans="8:9">
      <c r="H57" s="90"/>
      <c r="I57" s="90"/>
    </row>
    <row r="58" spans="8:9">
      <c r="H58" s="90"/>
      <c r="I58" s="90"/>
    </row>
    <row r="59" spans="8:9">
      <c r="H59" s="90"/>
      <c r="I59" s="90"/>
    </row>
    <row r="64" spans="8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0.75" customHeight="1"/>
    <row r="79" ht="18" customHeight="1"/>
    <row r="80" ht="18" customHeight="1"/>
    <row r="81" spans="8:9" ht="18" customHeight="1"/>
    <row r="82" spans="8:9" ht="18" customHeight="1"/>
    <row r="83" spans="8:9" ht="18" customHeight="1"/>
    <row r="84" spans="8:9" ht="18" customHeight="1"/>
    <row r="85" spans="8:9" ht="18" customHeight="1"/>
    <row r="86" spans="8:9" ht="18" customHeight="1"/>
    <row r="87" spans="8:9" ht="18" customHeight="1"/>
    <row r="88" spans="8:9" ht="18" customHeight="1"/>
    <row r="89" spans="8:9" ht="18" customHeight="1"/>
    <row r="90" spans="8:9" ht="18" customHeight="1"/>
    <row r="96" spans="8:9">
      <c r="H96" s="90"/>
      <c r="I96" s="132"/>
    </row>
    <row r="97" spans="8:9">
      <c r="H97" s="90"/>
      <c r="I97" s="132"/>
    </row>
    <row r="98" spans="8:9">
      <c r="H98" s="90"/>
      <c r="I98" s="132"/>
    </row>
    <row r="99" spans="8:9">
      <c r="H99" s="90"/>
      <c r="I99" s="132"/>
    </row>
    <row r="100" spans="8:9">
      <c r="H100" s="90"/>
      <c r="I100" s="132"/>
    </row>
    <row r="101" spans="8:9">
      <c r="H101" s="90"/>
      <c r="I101" s="132"/>
    </row>
    <row r="102" spans="8:9">
      <c r="H102" s="90"/>
      <c r="I102" s="132"/>
    </row>
    <row r="103" spans="8:9">
      <c r="H103" s="90"/>
      <c r="I103" s="132"/>
    </row>
    <row r="104" spans="8:9">
      <c r="H104" s="90"/>
      <c r="I104" s="132"/>
    </row>
    <row r="105" spans="8:9">
      <c r="H105" s="90"/>
      <c r="I105" s="132"/>
    </row>
    <row r="106" spans="8:9">
      <c r="H106" s="90"/>
      <c r="I106" s="132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CJ56"/>
  <sheetViews>
    <sheetView zoomScale="79" zoomScaleNormal="79" workbookViewId="0">
      <selection activeCell="T9" sqref="T9"/>
    </sheetView>
  </sheetViews>
  <sheetFormatPr defaultColWidth="8" defaultRowHeight="13.8" outlineLevelCol="2"/>
  <cols>
    <col min="1" max="1" width="7.77734375" style="135" customWidth="1"/>
    <col min="2" max="2" width="41" style="135" customWidth="1"/>
    <col min="3" max="3" width="5.33203125" style="135" hidden="1" customWidth="1" outlineLevel="2"/>
    <col min="4" max="4" width="26.5546875" style="135" hidden="1" customWidth="1" outlineLevel="2"/>
    <col min="5" max="5" width="7.5546875" style="135" hidden="1" customWidth="1" outlineLevel="2"/>
    <col min="6" max="6" width="19.6640625" style="135" hidden="1" customWidth="1" outlineLevel="2"/>
    <col min="7" max="15" width="11.77734375" style="136" customWidth="1" collapsed="1"/>
    <col min="16" max="16" width="10.5546875" style="136" customWidth="1"/>
    <col min="17" max="17" width="10.5546875" style="386" customWidth="1"/>
    <col min="18" max="152" width="10.5546875" style="136" customWidth="1"/>
    <col min="153" max="156" width="10.5546875" style="137" customWidth="1"/>
    <col min="157" max="157" width="14.6640625" style="137" customWidth="1"/>
    <col min="158" max="169" width="10.5546875" style="137" customWidth="1"/>
    <col min="170" max="170" width="13.44140625" style="137" customWidth="1"/>
    <col min="171" max="171" width="40.6640625" style="137" customWidth="1"/>
    <col min="172" max="172" width="17.5546875" style="137" customWidth="1"/>
    <col min="173" max="188" width="10.5546875" style="137" customWidth="1"/>
    <col min="189" max="193" width="10.44140625" style="138" customWidth="1"/>
    <col min="194" max="194" width="24.44140625" style="138" customWidth="1"/>
    <col min="195" max="195" width="12.5546875" style="138" customWidth="1"/>
    <col min="196" max="201" width="10.44140625" style="138" customWidth="1"/>
    <col min="202" max="202" width="16" style="344" customWidth="1"/>
    <col min="203" max="224" width="10.44140625" style="138" customWidth="1"/>
    <col min="225" max="225" width="15.5546875" style="138" customWidth="1"/>
    <col min="226" max="310" width="10.44140625" style="138" customWidth="1"/>
    <col min="311" max="311" width="10.44140625" style="139" customWidth="1"/>
    <col min="312" max="570" width="10.44140625" style="138" customWidth="1"/>
    <col min="571" max="571" width="10.44140625" style="139" customWidth="1"/>
    <col min="572" max="644" width="10.44140625" style="138" customWidth="1"/>
    <col min="645" max="649" width="10.44140625" style="141" customWidth="1"/>
    <col min="650" max="653" width="10.44140625" style="140" customWidth="1"/>
    <col min="654" max="654" width="16.44140625" style="135" customWidth="1"/>
    <col min="655" max="658" width="16.44140625" style="142" customWidth="1"/>
    <col min="659" max="686" width="16.44140625" style="135" customWidth="1"/>
    <col min="687" max="691" width="16.44140625" style="142" customWidth="1"/>
    <col min="692" max="695" width="16.44140625" style="135" customWidth="1"/>
    <col min="696" max="704" width="15.44140625" style="135" customWidth="1"/>
    <col min="705" max="713" width="8" style="142"/>
    <col min="714" max="715" width="8" style="143"/>
    <col min="716" max="727" width="8" style="142"/>
    <col min="728" max="744" width="8" style="135"/>
    <col min="745" max="745" width="8" style="142"/>
    <col min="746" max="747" width="10.5546875" style="142" customWidth="1"/>
    <col min="748" max="760" width="8" style="142"/>
    <col min="761" max="761" width="12.5546875" style="142" customWidth="1"/>
    <col min="762" max="762" width="15.5546875" style="142" customWidth="1"/>
    <col min="763" max="764" width="8" style="142"/>
    <col min="765" max="16384" width="8" style="135"/>
  </cols>
  <sheetData>
    <row r="1" spans="1:764" ht="14.4">
      <c r="A1" s="133" t="str">
        <f>IF('1'!$A$1=1,GL6,GM6)</f>
        <v xml:space="preserve">до змісту </v>
      </c>
      <c r="B1" s="134"/>
      <c r="C1" s="134"/>
      <c r="I1" s="91"/>
      <c r="Q1" s="383"/>
      <c r="S1" s="358"/>
    </row>
    <row r="2" spans="1:764" s="145" customFormat="1" ht="15" customHeight="1">
      <c r="A2" s="144" t="str">
        <f>IF('1'!$A$1=1,UG3,UL3)</f>
        <v>1.4 Динаміка експорту товарів у розрізі країн світу*</v>
      </c>
      <c r="G2" s="235"/>
      <c r="H2" s="235"/>
      <c r="I2" s="235"/>
      <c r="J2" s="235"/>
      <c r="K2" s="235"/>
      <c r="L2" s="235"/>
      <c r="M2" s="235"/>
      <c r="N2" s="235"/>
      <c r="O2" s="235"/>
      <c r="P2" s="146"/>
      <c r="Q2" s="384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8" t="s">
        <v>75</v>
      </c>
      <c r="FL2" s="148" t="s">
        <v>24</v>
      </c>
      <c r="FM2" s="149"/>
      <c r="FN2" s="150" t="s">
        <v>76</v>
      </c>
      <c r="FO2" s="150"/>
      <c r="FP2" s="150"/>
      <c r="FQ2" s="150" t="s">
        <v>77</v>
      </c>
      <c r="FR2" s="150"/>
      <c r="FS2" s="150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63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2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  <c r="RH2" s="151"/>
      <c r="RI2" s="151"/>
      <c r="RJ2" s="151"/>
      <c r="RK2" s="151"/>
      <c r="RL2" s="151"/>
      <c r="RM2" s="151"/>
      <c r="RN2" s="151"/>
      <c r="RO2" s="151"/>
      <c r="RP2" s="151"/>
      <c r="RQ2" s="151"/>
      <c r="RR2" s="151"/>
      <c r="RS2" s="151"/>
      <c r="RT2" s="151"/>
      <c r="RU2" s="151"/>
      <c r="RV2" s="151"/>
      <c r="RW2" s="151"/>
      <c r="RX2" s="151"/>
      <c r="RY2" s="151"/>
      <c r="RZ2" s="151"/>
      <c r="SA2" s="151"/>
      <c r="SB2" s="151"/>
      <c r="SC2" s="151"/>
      <c r="SD2" s="151"/>
      <c r="SE2" s="151"/>
      <c r="SF2" s="151"/>
      <c r="SG2" s="151"/>
      <c r="SH2" s="151"/>
      <c r="SI2" s="151"/>
      <c r="SJ2" s="151"/>
      <c r="SK2" s="151"/>
      <c r="SL2" s="151"/>
      <c r="SM2" s="151"/>
      <c r="SN2" s="151"/>
      <c r="SO2" s="151"/>
      <c r="SP2" s="151"/>
      <c r="SQ2" s="151"/>
      <c r="SR2" s="151"/>
      <c r="SS2" s="151"/>
      <c r="ST2" s="151"/>
      <c r="SU2" s="151"/>
      <c r="SV2" s="151"/>
      <c r="SW2" s="151"/>
      <c r="SX2" s="151"/>
      <c r="SY2" s="151"/>
      <c r="SZ2" s="151"/>
      <c r="TA2" s="151"/>
      <c r="TB2" s="151"/>
      <c r="TC2" s="151"/>
      <c r="TD2" s="151"/>
      <c r="TE2" s="151"/>
      <c r="TF2" s="151"/>
      <c r="TG2" s="151"/>
      <c r="TH2" s="151"/>
      <c r="TI2" s="151"/>
      <c r="TJ2" s="151"/>
      <c r="TK2" s="151"/>
      <c r="TL2" s="151"/>
      <c r="TM2" s="151"/>
      <c r="TN2" s="151"/>
      <c r="TO2" s="151"/>
      <c r="TP2" s="151"/>
      <c r="TQ2" s="151"/>
      <c r="TR2" s="151"/>
      <c r="TS2" s="151"/>
      <c r="TT2" s="151"/>
      <c r="TU2" s="151"/>
      <c r="TV2" s="151"/>
      <c r="TW2" s="151"/>
      <c r="TX2" s="151"/>
      <c r="TY2" s="151"/>
      <c r="TZ2" s="151"/>
      <c r="UA2" s="151"/>
      <c r="UB2" s="151"/>
      <c r="UC2" s="151"/>
      <c r="UD2" s="151"/>
      <c r="UE2" s="151"/>
      <c r="UF2" s="151"/>
      <c r="UG2" s="151"/>
      <c r="UH2" s="151"/>
      <c r="UI2" s="151"/>
      <c r="UJ2" s="151"/>
      <c r="UK2" s="151"/>
      <c r="UL2" s="151"/>
      <c r="UM2" s="151"/>
      <c r="UN2" s="151"/>
      <c r="UO2" s="151"/>
      <c r="UP2" s="151"/>
      <c r="UQ2" s="151"/>
      <c r="UR2" s="151"/>
      <c r="US2" s="151"/>
      <c r="UT2" s="151"/>
      <c r="UU2" s="151"/>
      <c r="UV2" s="151"/>
      <c r="UW2" s="151"/>
      <c r="UX2" s="151"/>
      <c r="UY2" s="152"/>
      <c r="UZ2" s="151"/>
      <c r="VA2" s="151"/>
      <c r="VB2" s="151"/>
      <c r="VC2" s="151"/>
      <c r="VD2" s="151"/>
      <c r="VE2" s="151"/>
      <c r="VF2" s="151"/>
      <c r="VG2" s="151"/>
      <c r="VH2" s="151"/>
      <c r="VI2" s="151"/>
      <c r="VJ2" s="151"/>
      <c r="VK2" s="151"/>
      <c r="VL2" s="151"/>
      <c r="VM2" s="151"/>
      <c r="VN2" s="151"/>
      <c r="VO2" s="151"/>
      <c r="VP2" s="151"/>
      <c r="VQ2" s="151"/>
      <c r="VR2" s="151"/>
      <c r="VS2" s="151"/>
      <c r="VT2" s="151"/>
      <c r="VU2" s="151"/>
      <c r="VV2" s="151"/>
      <c r="VW2" s="151"/>
      <c r="VX2" s="151"/>
      <c r="VY2" s="151"/>
      <c r="VZ2" s="151"/>
      <c r="WA2" s="151"/>
      <c r="WB2" s="151"/>
      <c r="WC2" s="151"/>
      <c r="WD2" s="151"/>
      <c r="WE2" s="151"/>
      <c r="WF2" s="151"/>
      <c r="WG2" s="151"/>
      <c r="WH2" s="151"/>
      <c r="WI2" s="151"/>
      <c r="WJ2" s="151"/>
      <c r="WK2" s="151"/>
      <c r="WL2" s="151"/>
      <c r="WM2" s="151"/>
      <c r="WN2" s="151"/>
      <c r="WO2" s="151"/>
      <c r="WP2" s="151"/>
      <c r="WQ2" s="151"/>
      <c r="WR2" s="151"/>
      <c r="WS2" s="151"/>
      <c r="WT2" s="151"/>
      <c r="WU2" s="151"/>
      <c r="WV2" s="151"/>
      <c r="WW2" s="151"/>
      <c r="WX2" s="151"/>
      <c r="WY2" s="151"/>
      <c r="WZ2" s="151"/>
      <c r="XA2" s="151"/>
      <c r="XB2" s="151"/>
      <c r="XC2" s="151"/>
      <c r="XD2" s="151"/>
      <c r="XE2" s="151"/>
      <c r="XF2" s="151"/>
      <c r="XG2" s="151"/>
      <c r="XH2" s="151"/>
      <c r="XI2" s="151"/>
      <c r="XJ2" s="151"/>
      <c r="XK2" s="151"/>
      <c r="XL2" s="151"/>
      <c r="XM2" s="151"/>
      <c r="XN2" s="151"/>
      <c r="XO2" s="151"/>
      <c r="XP2" s="151"/>
      <c r="XQ2" s="151"/>
      <c r="XR2" s="151"/>
      <c r="XS2" s="151"/>
      <c r="XT2" s="151"/>
      <c r="XU2" s="153"/>
      <c r="XV2" s="153"/>
      <c r="XW2" s="153"/>
      <c r="XX2" s="153"/>
      <c r="XY2" s="153"/>
      <c r="YE2" s="151"/>
      <c r="YF2" s="151"/>
      <c r="YG2" s="151"/>
      <c r="YH2" s="151"/>
      <c r="ZK2" s="151"/>
      <c r="ZL2" s="151"/>
      <c r="ZM2" s="151"/>
      <c r="ZN2" s="151"/>
      <c r="ZO2" s="151"/>
      <c r="AAC2" s="151"/>
      <c r="AAD2" s="151"/>
      <c r="AAE2" s="151"/>
      <c r="AAF2" s="151"/>
      <c r="AAG2" s="151"/>
      <c r="AAH2" s="151"/>
      <c r="AAI2" s="151"/>
      <c r="AAJ2" s="151"/>
      <c r="AAK2" s="151"/>
      <c r="AAL2" s="154"/>
      <c r="AAM2" s="154"/>
      <c r="AAN2" s="151"/>
      <c r="AAO2" s="151"/>
      <c r="AAP2" s="151"/>
      <c r="AAQ2" s="151"/>
      <c r="AAR2" s="151"/>
      <c r="AAS2" s="151"/>
      <c r="AAT2" s="151"/>
      <c r="AAU2" s="151"/>
      <c r="AAV2" s="151"/>
      <c r="AAW2" s="151"/>
      <c r="AAX2" s="151"/>
      <c r="AAY2" s="151"/>
      <c r="ABQ2" s="151"/>
      <c r="ABR2" s="151"/>
      <c r="ABS2" s="151"/>
      <c r="ABT2" s="151"/>
      <c r="ABU2" s="151"/>
      <c r="ABV2" s="151"/>
      <c r="ABW2" s="151"/>
      <c r="ABX2" s="151"/>
      <c r="ABY2" s="151"/>
      <c r="ABZ2" s="151"/>
      <c r="ACA2" s="151"/>
      <c r="ACB2" s="151"/>
      <c r="ACC2" s="151"/>
      <c r="ACD2" s="151"/>
      <c r="ACE2" s="151"/>
      <c r="ACF2" s="151"/>
      <c r="ACG2" s="151"/>
      <c r="ACH2" s="151"/>
      <c r="ACI2" s="151"/>
      <c r="ACJ2" s="151"/>
    </row>
    <row r="3" spans="1:764" s="145" customFormat="1" ht="13.2">
      <c r="A3" s="98" t="str">
        <f>IF('1'!$A$1=1,GL3,GN3)</f>
        <v>(відповідно до КПБ6)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384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51"/>
      <c r="GH3" s="151"/>
      <c r="GI3" s="154"/>
      <c r="GJ3" s="154"/>
      <c r="GK3" s="154"/>
      <c r="GL3" s="337" t="s">
        <v>78</v>
      </c>
      <c r="GM3" s="151"/>
      <c r="GN3" s="338" t="s">
        <v>79</v>
      </c>
      <c r="GO3" s="151"/>
      <c r="GP3" s="151"/>
      <c r="GQ3" s="151"/>
      <c r="GR3" s="151"/>
      <c r="GS3" s="151"/>
      <c r="GT3" s="163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2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  <c r="RH3" s="151"/>
      <c r="RI3" s="151"/>
      <c r="RJ3" s="151"/>
      <c r="RK3" s="151"/>
      <c r="RL3" s="151"/>
      <c r="RM3" s="151"/>
      <c r="RN3" s="151"/>
      <c r="RO3" s="151"/>
      <c r="RP3" s="151"/>
      <c r="RQ3" s="151"/>
      <c r="RR3" s="151"/>
      <c r="RS3" s="151"/>
      <c r="RT3" s="151"/>
      <c r="RU3" s="151"/>
      <c r="RV3" s="151"/>
      <c r="RW3" s="151"/>
      <c r="RX3" s="151"/>
      <c r="RY3" s="151"/>
      <c r="RZ3" s="151"/>
      <c r="SA3" s="151"/>
      <c r="SB3" s="151"/>
      <c r="SC3" s="151"/>
      <c r="SD3" s="151"/>
      <c r="SE3" s="151"/>
      <c r="SF3" s="151"/>
      <c r="SG3" s="151"/>
      <c r="SH3" s="151"/>
      <c r="SI3" s="151"/>
      <c r="SJ3" s="151"/>
      <c r="SK3" s="151"/>
      <c r="SL3" s="151"/>
      <c r="SM3" s="151"/>
      <c r="SN3" s="151"/>
      <c r="SO3" s="151"/>
      <c r="SP3" s="151"/>
      <c r="SQ3" s="151"/>
      <c r="SR3" s="151"/>
      <c r="SS3" s="151"/>
      <c r="ST3" s="151"/>
      <c r="SU3" s="151"/>
      <c r="SV3" s="151"/>
      <c r="SW3" s="151"/>
      <c r="SX3" s="151"/>
      <c r="SY3" s="151"/>
      <c r="SZ3" s="151"/>
      <c r="TA3" s="151"/>
      <c r="TB3" s="151"/>
      <c r="TC3" s="151"/>
      <c r="TD3" s="151"/>
      <c r="TE3" s="151"/>
      <c r="TF3" s="151"/>
      <c r="TG3" s="151"/>
      <c r="TH3" s="151"/>
      <c r="TI3" s="151"/>
      <c r="TJ3" s="151"/>
      <c r="TK3" s="151"/>
      <c r="TL3" s="151"/>
      <c r="TM3" s="151"/>
      <c r="TN3" s="151"/>
      <c r="TO3" s="151"/>
      <c r="TP3" s="151"/>
      <c r="TQ3" s="151"/>
      <c r="TR3" s="151"/>
      <c r="TS3" s="151"/>
      <c r="TT3" s="151"/>
      <c r="TU3" s="151"/>
      <c r="TV3" s="151"/>
      <c r="TW3" s="151"/>
      <c r="TX3" s="151"/>
      <c r="TY3" s="151"/>
      <c r="TZ3" s="151"/>
      <c r="UA3" s="151"/>
      <c r="UB3" s="151"/>
      <c r="UC3" s="151"/>
      <c r="UD3" s="151"/>
      <c r="UE3" s="151"/>
      <c r="UF3" s="151"/>
      <c r="UG3" s="151" t="s">
        <v>192</v>
      </c>
      <c r="UH3" s="151"/>
      <c r="UI3" s="151"/>
      <c r="UJ3" s="151"/>
      <c r="UK3" s="151"/>
      <c r="UL3" s="151" t="s">
        <v>193</v>
      </c>
      <c r="UM3" s="151"/>
      <c r="UN3" s="151"/>
      <c r="UO3" s="151"/>
      <c r="UP3" s="151"/>
      <c r="UQ3" s="151"/>
      <c r="UR3" s="151"/>
      <c r="US3" s="151"/>
      <c r="UT3" s="151"/>
      <c r="UU3" s="151"/>
      <c r="UV3" s="151"/>
      <c r="UW3" s="151"/>
      <c r="UX3" s="151"/>
      <c r="UY3" s="152"/>
      <c r="UZ3" s="151"/>
      <c r="VA3" s="151"/>
      <c r="VB3" s="151"/>
      <c r="VC3" s="151"/>
      <c r="VD3" s="151"/>
      <c r="VE3" s="151"/>
      <c r="VF3" s="151"/>
      <c r="VG3" s="151"/>
      <c r="VH3" s="151"/>
      <c r="VI3" s="151"/>
      <c r="VJ3" s="151"/>
      <c r="VK3" s="151"/>
      <c r="VL3" s="151"/>
      <c r="VM3" s="151"/>
      <c r="VN3" s="151"/>
      <c r="VO3" s="151"/>
      <c r="VP3" s="151"/>
      <c r="VQ3" s="151"/>
      <c r="VR3" s="151"/>
      <c r="VS3" s="151"/>
      <c r="VT3" s="151"/>
      <c r="VU3" s="151"/>
      <c r="VV3" s="151"/>
      <c r="VW3" s="151"/>
      <c r="VX3" s="151"/>
      <c r="VY3" s="151"/>
      <c r="VZ3" s="151"/>
      <c r="WA3" s="151"/>
      <c r="WB3" s="151"/>
      <c r="WC3" s="151"/>
      <c r="WD3" s="151"/>
      <c r="WE3" s="151"/>
      <c r="WF3" s="151"/>
      <c r="WG3" s="151"/>
      <c r="WH3" s="151"/>
      <c r="WI3" s="151"/>
      <c r="WJ3" s="151"/>
      <c r="WK3" s="151"/>
      <c r="WL3" s="151"/>
      <c r="WM3" s="151"/>
      <c r="WN3" s="151"/>
      <c r="WO3" s="151"/>
      <c r="WP3" s="151"/>
      <c r="WQ3" s="151"/>
      <c r="WR3" s="151"/>
      <c r="WS3" s="151"/>
      <c r="WT3" s="151"/>
      <c r="WU3" s="151"/>
      <c r="WV3" s="151"/>
      <c r="WW3" s="151"/>
      <c r="WX3" s="151"/>
      <c r="WY3" s="151"/>
      <c r="WZ3" s="151"/>
      <c r="XA3" s="151"/>
      <c r="XB3" s="151"/>
      <c r="XC3" s="151"/>
      <c r="XD3" s="151"/>
      <c r="XE3" s="151"/>
      <c r="XF3" s="151"/>
      <c r="XG3" s="151"/>
      <c r="XH3" s="151"/>
      <c r="XI3" s="151"/>
      <c r="XJ3" s="151"/>
      <c r="XK3" s="151"/>
      <c r="XL3" s="151"/>
      <c r="XM3" s="151"/>
      <c r="XN3" s="151"/>
      <c r="XO3" s="151"/>
      <c r="XP3" s="151"/>
      <c r="XQ3" s="151"/>
      <c r="XR3" s="151"/>
      <c r="XS3" s="151"/>
      <c r="XT3" s="151"/>
      <c r="XU3" s="153"/>
      <c r="XV3" s="153"/>
      <c r="XW3" s="153"/>
      <c r="XX3" s="153"/>
      <c r="XY3" s="153"/>
      <c r="YE3" s="151"/>
      <c r="YF3" s="151"/>
      <c r="YG3" s="151"/>
      <c r="YH3" s="151"/>
      <c r="ZK3" s="151"/>
      <c r="ZL3" s="151"/>
      <c r="ZM3" s="151"/>
      <c r="ZN3" s="151"/>
      <c r="ZO3" s="151"/>
      <c r="AAC3" s="151"/>
      <c r="AAD3" s="151"/>
      <c r="AAE3" s="151"/>
      <c r="AAF3" s="151"/>
      <c r="AAG3" s="151"/>
      <c r="AAH3" s="151"/>
      <c r="AAI3" s="151"/>
      <c r="AAJ3" s="151"/>
      <c r="AAK3" s="151"/>
      <c r="AAL3" s="154"/>
      <c r="AAM3" s="154"/>
      <c r="AAN3" s="151"/>
      <c r="AAO3" s="151"/>
      <c r="AAP3" s="151"/>
      <c r="AAQ3" s="151"/>
      <c r="AAR3" s="151"/>
      <c r="AAS3" s="151"/>
      <c r="AAT3" s="151"/>
      <c r="AAU3" s="151"/>
      <c r="AAV3" s="151"/>
      <c r="AAW3" s="151"/>
      <c r="AAX3" s="151"/>
      <c r="AAY3" s="151"/>
      <c r="ABQ3" s="151"/>
      <c r="ABR3" s="151"/>
      <c r="ABS3" s="151"/>
      <c r="ABT3" s="151"/>
      <c r="ABU3" s="151"/>
      <c r="ABV3" s="151"/>
      <c r="ABW3" s="151"/>
      <c r="ABX3" s="151"/>
      <c r="ABY3" s="151"/>
      <c r="ABZ3" s="151"/>
      <c r="ACA3" s="151"/>
      <c r="ACB3" s="151"/>
      <c r="ACC3" s="151"/>
      <c r="ACD3" s="151"/>
      <c r="ACE3" s="151"/>
      <c r="ACF3" s="151"/>
      <c r="ACG3" s="151"/>
      <c r="ACH3" s="151"/>
      <c r="ACI3" s="151"/>
      <c r="ACJ3" s="151"/>
    </row>
    <row r="4" spans="1:764" s="145" customFormat="1" ht="13.5" customHeight="1">
      <c r="A4" s="99" t="str">
        <f>IF('1'!$A$1=1," Млн грн","Million UAH")</f>
        <v xml:space="preserve"> Млн грн</v>
      </c>
      <c r="B4" s="155"/>
      <c r="C4" s="155"/>
      <c r="D4" s="155"/>
      <c r="E4" s="155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38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8"/>
      <c r="GH4" s="158"/>
      <c r="GI4" s="159"/>
      <c r="GJ4" s="160"/>
      <c r="GK4" s="160"/>
      <c r="GL4" s="339" t="s">
        <v>80</v>
      </c>
      <c r="GM4" s="340"/>
      <c r="GN4" s="341" t="s">
        <v>81</v>
      </c>
      <c r="GO4" s="342"/>
      <c r="GP4" s="158"/>
      <c r="GQ4" s="158"/>
      <c r="GR4" s="158"/>
      <c r="GS4" s="158"/>
      <c r="GT4" s="87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61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  <c r="QU4" s="158"/>
      <c r="QV4" s="158"/>
      <c r="QW4" s="158"/>
      <c r="QX4" s="158"/>
      <c r="QY4" s="158"/>
      <c r="QZ4" s="158"/>
      <c r="RA4" s="158"/>
      <c r="RB4" s="158"/>
      <c r="RC4" s="158"/>
      <c r="RD4" s="158"/>
      <c r="RE4" s="158"/>
      <c r="RF4" s="158"/>
      <c r="RG4" s="158"/>
      <c r="RH4" s="158"/>
      <c r="RI4" s="158"/>
      <c r="RJ4" s="158"/>
      <c r="RK4" s="158"/>
      <c r="RL4" s="158"/>
      <c r="RM4" s="158"/>
      <c r="RN4" s="158"/>
      <c r="RO4" s="158"/>
      <c r="RP4" s="158"/>
      <c r="RQ4" s="158"/>
      <c r="RR4" s="158"/>
      <c r="RS4" s="158"/>
      <c r="RT4" s="158"/>
      <c r="RU4" s="158"/>
      <c r="RV4" s="158"/>
      <c r="RW4" s="158"/>
      <c r="RX4" s="158"/>
      <c r="RY4" s="158"/>
      <c r="RZ4" s="158"/>
      <c r="SA4" s="158"/>
      <c r="SB4" s="158"/>
      <c r="SC4" s="158"/>
      <c r="SD4" s="158"/>
      <c r="SE4" s="158"/>
      <c r="SF4" s="158"/>
      <c r="SG4" s="158"/>
      <c r="SH4" s="158"/>
      <c r="SI4" s="158"/>
      <c r="SJ4" s="158"/>
      <c r="SK4" s="158"/>
      <c r="SL4" s="158"/>
      <c r="SM4" s="158"/>
      <c r="SN4" s="158"/>
      <c r="SO4" s="158"/>
      <c r="SP4" s="158"/>
      <c r="SQ4" s="158"/>
      <c r="SR4" s="158"/>
      <c r="SS4" s="158"/>
      <c r="ST4" s="158"/>
      <c r="SU4" s="158"/>
      <c r="SV4" s="158"/>
      <c r="SW4" s="158"/>
      <c r="SX4" s="158"/>
      <c r="SY4" s="158"/>
      <c r="SZ4" s="158"/>
      <c r="TA4" s="158"/>
      <c r="TB4" s="158"/>
      <c r="TC4" s="158"/>
      <c r="TD4" s="158"/>
      <c r="TE4" s="158"/>
      <c r="TF4" s="158"/>
      <c r="TG4" s="158"/>
      <c r="TH4" s="158"/>
      <c r="TI4" s="158"/>
      <c r="TJ4" s="158"/>
      <c r="TK4" s="158"/>
      <c r="TL4" s="158"/>
      <c r="TM4" s="158"/>
      <c r="TN4" s="158"/>
      <c r="TO4" s="158"/>
      <c r="TP4" s="158"/>
      <c r="TQ4" s="158"/>
      <c r="TR4" s="158"/>
      <c r="TS4" s="158"/>
      <c r="TT4" s="158"/>
      <c r="TU4" s="158"/>
      <c r="TV4" s="158"/>
      <c r="TW4" s="158"/>
      <c r="TX4" s="158"/>
      <c r="TY4" s="158"/>
      <c r="TZ4" s="158"/>
      <c r="UA4" s="158"/>
      <c r="UB4" s="158"/>
      <c r="UC4" s="158"/>
      <c r="UD4" s="158"/>
      <c r="UE4" s="158"/>
      <c r="UF4" s="158"/>
      <c r="UG4" s="158"/>
      <c r="UH4" s="158"/>
      <c r="UI4" s="158"/>
      <c r="UJ4" s="158"/>
      <c r="UK4" s="158"/>
      <c r="UL4" s="158"/>
      <c r="UM4" s="158"/>
      <c r="UN4" s="158"/>
      <c r="UO4" s="158"/>
      <c r="UP4" s="158"/>
      <c r="UQ4" s="158"/>
      <c r="UR4" s="158"/>
      <c r="US4" s="158"/>
      <c r="UT4" s="158"/>
      <c r="UU4" s="158"/>
      <c r="UV4" s="158"/>
      <c r="UW4" s="158"/>
      <c r="UX4" s="158"/>
      <c r="UY4" s="161"/>
      <c r="UZ4" s="158"/>
      <c r="VA4" s="158"/>
      <c r="VB4" s="158"/>
      <c r="VC4" s="158"/>
      <c r="VD4" s="158"/>
      <c r="VE4" s="158"/>
      <c r="VF4" s="158"/>
      <c r="VG4" s="158"/>
      <c r="VH4" s="158"/>
      <c r="VI4" s="158"/>
      <c r="VJ4" s="158"/>
      <c r="VK4" s="158"/>
      <c r="VL4" s="158"/>
      <c r="VM4" s="158"/>
      <c r="VN4" s="158"/>
      <c r="VO4" s="158"/>
      <c r="VP4" s="158"/>
      <c r="VQ4" s="158"/>
      <c r="VR4" s="158"/>
      <c r="VS4" s="158"/>
      <c r="VT4" s="158"/>
      <c r="VU4" s="158"/>
      <c r="VV4" s="158"/>
      <c r="VW4" s="158"/>
      <c r="VX4" s="158"/>
      <c r="VY4" s="158"/>
      <c r="VZ4" s="158"/>
      <c r="WA4" s="158"/>
      <c r="WB4" s="158"/>
      <c r="WC4" s="158"/>
      <c r="WD4" s="158"/>
      <c r="WE4" s="158"/>
      <c r="WF4" s="158"/>
      <c r="WG4" s="158"/>
      <c r="WH4" s="158"/>
      <c r="WI4" s="158"/>
      <c r="WJ4" s="158"/>
      <c r="WK4" s="158"/>
      <c r="WL4" s="158"/>
      <c r="WM4" s="158"/>
      <c r="WN4" s="158"/>
      <c r="WO4" s="158"/>
      <c r="WP4" s="158"/>
      <c r="WQ4" s="158"/>
      <c r="WR4" s="158"/>
      <c r="WS4" s="158"/>
      <c r="WT4" s="158"/>
      <c r="WU4" s="158"/>
      <c r="WV4" s="158"/>
      <c r="WW4" s="158"/>
      <c r="WX4" s="158"/>
      <c r="WY4" s="158"/>
      <c r="WZ4" s="158"/>
      <c r="XA4" s="158"/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XN4" s="158"/>
      <c r="XO4" s="158"/>
      <c r="XP4" s="158"/>
      <c r="XQ4" s="158"/>
      <c r="XR4" s="158"/>
      <c r="XS4" s="158"/>
      <c r="XT4" s="158"/>
      <c r="XU4" s="162"/>
      <c r="XV4" s="162"/>
      <c r="XW4" s="162"/>
      <c r="XX4" s="162"/>
      <c r="XY4" s="162"/>
      <c r="XZ4" s="127"/>
      <c r="YA4" s="127"/>
      <c r="YB4" s="127"/>
      <c r="YC4" s="127"/>
      <c r="YE4" s="151"/>
      <c r="YF4" s="151"/>
      <c r="YG4" s="151"/>
      <c r="YH4" s="151"/>
      <c r="YM4"/>
      <c r="YN4"/>
      <c r="YO4"/>
      <c r="YP4"/>
      <c r="YQ4"/>
      <c r="ZK4" s="151"/>
      <c r="ZL4" s="151"/>
      <c r="ZM4" s="151"/>
      <c r="ZN4" s="151"/>
      <c r="ZO4" s="151"/>
      <c r="AAC4" s="151"/>
      <c r="AAD4" s="151" t="s">
        <v>75</v>
      </c>
      <c r="AAE4" s="151" t="s">
        <v>82</v>
      </c>
      <c r="AAF4" s="151"/>
      <c r="AAG4" s="151"/>
      <c r="AAH4" s="151"/>
      <c r="AAI4" s="151"/>
      <c r="AAJ4" s="151"/>
      <c r="AAK4" s="151"/>
      <c r="AAL4" s="154" t="s">
        <v>83</v>
      </c>
      <c r="AAM4" s="154" t="s">
        <v>84</v>
      </c>
      <c r="AAN4" s="151"/>
      <c r="AAO4" s="151"/>
      <c r="AAP4" s="151"/>
      <c r="AAQ4" s="151"/>
      <c r="AAR4" s="151"/>
      <c r="AAS4" s="151"/>
      <c r="AAT4" s="151"/>
      <c r="AAU4" s="151"/>
      <c r="AAV4" s="151"/>
      <c r="AAW4" s="151"/>
      <c r="AAX4" s="151"/>
      <c r="AAY4" s="151"/>
      <c r="ABQ4" s="151"/>
      <c r="ABR4" s="163"/>
      <c r="ABS4" s="151"/>
      <c r="ABT4" s="151"/>
      <c r="ABU4" s="151"/>
      <c r="ABV4" s="151"/>
      <c r="ABW4" s="151"/>
      <c r="ABX4" s="151"/>
      <c r="ABY4" s="151"/>
      <c r="ABZ4" s="151"/>
      <c r="ACA4" s="151"/>
      <c r="ACB4" s="151"/>
      <c r="ACC4" s="151"/>
      <c r="ACD4" s="151"/>
      <c r="ACE4" s="151"/>
      <c r="ACF4" s="151"/>
      <c r="ACG4" s="151"/>
      <c r="ACH4" s="151"/>
      <c r="ACI4" s="151"/>
      <c r="ACJ4" s="151"/>
    </row>
    <row r="5" spans="1:764" ht="17.7" customHeight="1">
      <c r="A5" s="421" t="str">
        <f>IF('1'!$A$1=1,C5,E5)</f>
        <v xml:space="preserve">№ </v>
      </c>
      <c r="B5" s="423" t="str">
        <f>IF('1'!$A$1=1,D5,F5)</f>
        <v>Країни</v>
      </c>
      <c r="C5" s="425" t="s">
        <v>31</v>
      </c>
      <c r="D5" s="427" t="s">
        <v>32</v>
      </c>
      <c r="E5" s="427" t="s">
        <v>33</v>
      </c>
      <c r="F5" s="427" t="s">
        <v>34</v>
      </c>
      <c r="G5" s="408">
        <v>2015</v>
      </c>
      <c r="H5" s="408">
        <v>2016</v>
      </c>
      <c r="I5" s="408">
        <v>2017</v>
      </c>
      <c r="J5" s="408">
        <v>2018</v>
      </c>
      <c r="K5" s="408">
        <v>2019</v>
      </c>
      <c r="L5" s="408">
        <v>2020</v>
      </c>
      <c r="M5" s="408">
        <v>2021</v>
      </c>
      <c r="N5" s="408">
        <v>2022</v>
      </c>
      <c r="O5" s="429">
        <v>2023</v>
      </c>
      <c r="P5" s="408">
        <v>2024</v>
      </c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0"/>
      <c r="GH5" s="160"/>
      <c r="GI5" s="166"/>
      <c r="GJ5" s="160" t="s">
        <v>85</v>
      </c>
      <c r="GK5" s="160"/>
      <c r="GL5" s="160"/>
      <c r="GM5" s="166" t="s">
        <v>86</v>
      </c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 t="s">
        <v>87</v>
      </c>
      <c r="KV5" s="160"/>
      <c r="KW5" s="160"/>
      <c r="KX5" s="160" t="s">
        <v>88</v>
      </c>
      <c r="KY5" s="167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  <c r="LU5" s="160"/>
      <c r="LV5" s="160"/>
      <c r="LW5" s="160"/>
      <c r="LX5" s="160"/>
      <c r="LY5" s="160"/>
      <c r="LZ5" s="160"/>
      <c r="MA5" s="160"/>
      <c r="MB5" s="160"/>
      <c r="MC5" s="160"/>
      <c r="MD5" s="160"/>
      <c r="ME5" s="160"/>
      <c r="MF5" s="160"/>
      <c r="MG5" s="160"/>
      <c r="MH5" s="160"/>
      <c r="MI5" s="160"/>
      <c r="MJ5" s="160"/>
      <c r="MK5" s="160"/>
      <c r="ML5" s="160"/>
      <c r="MM5" s="160"/>
      <c r="MN5" s="160"/>
      <c r="MO5" s="160"/>
      <c r="MP5" s="160"/>
      <c r="MQ5" s="160"/>
      <c r="MR5" s="160"/>
      <c r="MS5" s="160"/>
      <c r="MT5" s="160"/>
      <c r="MU5" s="160"/>
      <c r="MV5" s="160"/>
      <c r="MW5" s="160"/>
      <c r="MX5" s="160"/>
      <c r="MY5" s="160"/>
      <c r="MZ5" s="160"/>
      <c r="NA5" s="160"/>
      <c r="NB5" s="160"/>
      <c r="NC5" s="160"/>
      <c r="ND5" s="160"/>
      <c r="NE5" s="160"/>
      <c r="NF5" s="160"/>
      <c r="NG5" s="160"/>
      <c r="NH5" s="160"/>
      <c r="NI5" s="160"/>
      <c r="NJ5" s="160"/>
      <c r="NK5" s="160"/>
      <c r="NL5" s="160"/>
      <c r="NM5" s="160"/>
      <c r="NN5" s="160"/>
      <c r="NO5" s="160"/>
      <c r="NP5" s="160"/>
      <c r="NQ5" s="160"/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  <c r="OM5" s="160"/>
      <c r="ON5" s="160"/>
      <c r="OO5" s="160"/>
      <c r="OP5" s="160"/>
      <c r="OQ5" s="160"/>
      <c r="OR5" s="160"/>
      <c r="OS5" s="160"/>
      <c r="OT5" s="160"/>
      <c r="OU5" s="160"/>
      <c r="OV5" s="160"/>
      <c r="OW5" s="160"/>
      <c r="OX5" s="160"/>
      <c r="OY5" s="160"/>
      <c r="OZ5" s="160"/>
      <c r="PA5" s="160"/>
      <c r="PB5" s="160"/>
      <c r="PC5" s="160"/>
      <c r="PD5" s="160"/>
      <c r="PE5" s="160"/>
      <c r="PF5" s="160"/>
      <c r="PG5" s="160"/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60"/>
      <c r="RG5" s="160"/>
      <c r="RH5" s="160"/>
      <c r="RI5" s="160"/>
      <c r="RJ5" s="160"/>
      <c r="RK5" s="160"/>
      <c r="RL5" s="160"/>
      <c r="RM5" s="160"/>
      <c r="RN5" s="160"/>
      <c r="RO5" s="160"/>
      <c r="RP5" s="160"/>
      <c r="RQ5" s="160"/>
      <c r="RR5" s="160"/>
      <c r="RS5" s="160"/>
      <c r="RT5" s="160"/>
      <c r="RU5" s="160"/>
      <c r="RV5" s="160"/>
      <c r="RW5" s="160"/>
      <c r="RX5" s="160"/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160"/>
      <c r="UD5" s="160"/>
      <c r="UE5" s="160"/>
      <c r="UF5" s="160"/>
      <c r="UG5" s="160"/>
      <c r="UH5" s="160"/>
      <c r="UI5" s="160"/>
      <c r="UJ5" s="160"/>
      <c r="UK5" s="160"/>
      <c r="UL5" s="160"/>
      <c r="UM5" s="160"/>
      <c r="UN5" s="160"/>
      <c r="UO5" s="160"/>
      <c r="UP5" s="160"/>
      <c r="UQ5" s="160"/>
      <c r="UR5" s="160"/>
      <c r="US5" s="160"/>
      <c r="UT5" s="160"/>
      <c r="UU5" s="160"/>
      <c r="UV5" s="160"/>
      <c r="UW5" s="160"/>
      <c r="UX5" s="160"/>
      <c r="UY5" s="167"/>
      <c r="UZ5" s="160"/>
      <c r="VA5" s="160"/>
      <c r="VB5" s="160"/>
      <c r="VC5" s="160"/>
      <c r="VD5" s="160"/>
      <c r="VE5" s="160"/>
      <c r="VF5" s="160"/>
      <c r="VG5" s="160"/>
      <c r="VH5" s="160"/>
      <c r="VI5" s="160"/>
      <c r="VJ5" s="160"/>
      <c r="VK5" s="160"/>
      <c r="VL5" s="160"/>
      <c r="VM5" s="160"/>
      <c r="VN5" s="160"/>
      <c r="VO5" s="160"/>
      <c r="VP5" s="160"/>
      <c r="VQ5" s="160"/>
      <c r="VR5" s="160"/>
      <c r="VS5" s="160"/>
      <c r="VT5" s="160"/>
      <c r="VU5" s="160"/>
      <c r="VV5" s="160"/>
      <c r="VW5" s="160"/>
      <c r="VX5" s="160"/>
      <c r="VY5" s="160"/>
      <c r="VZ5" s="160"/>
      <c r="WA5" s="160"/>
      <c r="WB5" s="160"/>
      <c r="WC5" s="160"/>
      <c r="WD5" s="160"/>
      <c r="WE5" s="160"/>
      <c r="WF5" s="160"/>
      <c r="WG5" s="160"/>
      <c r="WH5" s="160"/>
      <c r="WI5" s="160"/>
      <c r="WJ5" s="160"/>
      <c r="WK5" s="160"/>
      <c r="WL5" s="160"/>
      <c r="WM5" s="160"/>
      <c r="WN5" s="160"/>
      <c r="WO5" s="160"/>
      <c r="WP5" s="160"/>
      <c r="WQ5" s="160"/>
      <c r="WR5" s="160"/>
      <c r="WS5" s="160"/>
      <c r="WT5" s="160"/>
      <c r="WU5" s="160"/>
      <c r="WV5" s="160"/>
      <c r="WW5" s="160"/>
      <c r="WX5" s="160"/>
      <c r="WY5" s="160"/>
      <c r="WZ5" s="160"/>
      <c r="XA5" s="160"/>
      <c r="XB5" s="160"/>
      <c r="XC5" s="160"/>
      <c r="XD5" s="160"/>
      <c r="XE5" s="160"/>
      <c r="XF5" s="160"/>
      <c r="XG5" s="160"/>
      <c r="XH5" s="160"/>
      <c r="XI5" s="160"/>
      <c r="XJ5" s="160"/>
      <c r="XK5" s="160"/>
      <c r="XL5" s="160"/>
      <c r="XM5" s="160"/>
      <c r="XN5" s="160"/>
      <c r="XO5" s="160"/>
      <c r="XP5" s="160"/>
      <c r="XQ5" s="160"/>
      <c r="XR5" s="160"/>
      <c r="XS5" s="160"/>
      <c r="XT5" s="160"/>
      <c r="XU5" s="169"/>
      <c r="XV5" s="169"/>
      <c r="XW5" s="169"/>
      <c r="XX5" s="169"/>
      <c r="XY5" s="169"/>
      <c r="XZ5" s="168"/>
      <c r="YA5" s="168"/>
      <c r="YB5" s="168"/>
      <c r="YC5" s="168"/>
      <c r="ABR5" s="170"/>
    </row>
    <row r="6" spans="1:764" ht="15" customHeight="1">
      <c r="A6" s="422"/>
      <c r="B6" s="424"/>
      <c r="C6" s="426"/>
      <c r="D6" s="428"/>
      <c r="E6" s="428"/>
      <c r="F6" s="428"/>
      <c r="G6" s="409"/>
      <c r="H6" s="409"/>
      <c r="I6" s="409"/>
      <c r="J6" s="409"/>
      <c r="K6" s="409"/>
      <c r="L6" s="409"/>
      <c r="M6" s="409"/>
      <c r="N6" s="409"/>
      <c r="O6" s="430"/>
      <c r="P6" s="409"/>
      <c r="Q6" s="171"/>
      <c r="R6" s="171"/>
      <c r="S6" s="171"/>
      <c r="T6" s="171"/>
      <c r="U6" s="171"/>
      <c r="V6" s="171"/>
      <c r="W6" s="171"/>
      <c r="X6" s="171"/>
      <c r="Y6" s="171"/>
      <c r="Z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48" t="s">
        <v>75</v>
      </c>
      <c r="FO6" s="148" t="s">
        <v>24</v>
      </c>
      <c r="FP6" s="149"/>
      <c r="FQ6" s="150" t="s">
        <v>89</v>
      </c>
      <c r="FR6" s="150"/>
      <c r="FS6" s="150"/>
      <c r="FT6" s="150" t="s">
        <v>90</v>
      </c>
      <c r="FU6" s="150"/>
      <c r="FV6" s="150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49"/>
      <c r="GH6" s="149"/>
      <c r="GJ6" s="149"/>
      <c r="GK6" s="165" t="s">
        <v>91</v>
      </c>
      <c r="GL6" s="165" t="s">
        <v>92</v>
      </c>
      <c r="GM6" s="165" t="s">
        <v>93</v>
      </c>
      <c r="GN6" s="160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75" t="s">
        <v>75</v>
      </c>
      <c r="KB6" s="148" t="s">
        <v>24</v>
      </c>
      <c r="KC6" s="149"/>
      <c r="KD6" s="150" t="s">
        <v>89</v>
      </c>
      <c r="KE6" s="150"/>
      <c r="KF6" s="150"/>
      <c r="KG6" s="150" t="s">
        <v>90</v>
      </c>
      <c r="KH6" s="150"/>
      <c r="KI6" s="150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73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  <c r="RH6" s="149"/>
      <c r="RI6" s="149"/>
      <c r="RJ6" s="149"/>
      <c r="RK6" s="149"/>
      <c r="RL6" s="149"/>
      <c r="RM6" s="149"/>
      <c r="RN6" s="149"/>
      <c r="RO6" s="149"/>
      <c r="RP6" s="149"/>
      <c r="RQ6" s="149"/>
      <c r="RR6" s="149"/>
      <c r="RS6" s="149"/>
      <c r="RT6" s="149"/>
      <c r="RU6" s="149"/>
      <c r="RV6" s="149"/>
      <c r="RW6" s="149"/>
      <c r="RX6" s="149"/>
      <c r="RY6" s="149"/>
      <c r="RZ6" s="149"/>
      <c r="SA6" s="149"/>
      <c r="SB6" s="149"/>
      <c r="SC6" s="149"/>
      <c r="SD6" s="149"/>
      <c r="SE6" s="149"/>
      <c r="SF6" s="149"/>
      <c r="SG6" s="149"/>
      <c r="SH6" s="149"/>
      <c r="SI6" s="149"/>
      <c r="SJ6" s="149"/>
      <c r="SK6" s="149"/>
      <c r="SL6" s="149"/>
      <c r="SM6" s="149"/>
      <c r="SN6" s="149"/>
      <c r="SO6" s="149"/>
      <c r="SP6" s="149"/>
      <c r="SQ6" s="149"/>
      <c r="SR6" s="149"/>
      <c r="SS6" s="149"/>
      <c r="ST6" s="149"/>
      <c r="SU6" s="149"/>
      <c r="SV6" s="149"/>
      <c r="SW6" s="149"/>
      <c r="SX6" s="149"/>
      <c r="SY6" s="149"/>
      <c r="SZ6" s="149"/>
      <c r="TA6" s="149"/>
      <c r="TB6" s="149"/>
      <c r="TC6" s="149"/>
      <c r="TD6" s="149"/>
      <c r="TE6" s="149"/>
      <c r="TF6" s="149"/>
      <c r="TG6" s="149"/>
      <c r="TH6" s="149"/>
      <c r="TI6" s="149"/>
      <c r="TJ6" s="149"/>
      <c r="TK6" s="149"/>
      <c r="TL6" s="149"/>
      <c r="TM6" s="149"/>
      <c r="TN6" s="149"/>
      <c r="TO6" s="149"/>
      <c r="TP6" s="149"/>
      <c r="TQ6" s="149"/>
      <c r="TR6" s="149"/>
      <c r="TS6" s="149"/>
      <c r="TT6" s="149"/>
      <c r="TU6" s="149"/>
      <c r="TV6" s="149"/>
      <c r="TW6" s="149"/>
      <c r="TX6" s="149"/>
      <c r="TY6" s="149"/>
      <c r="TZ6" s="149"/>
      <c r="UA6" s="149"/>
      <c r="UB6" s="149"/>
      <c r="UC6" s="149"/>
      <c r="UD6" s="149"/>
      <c r="UE6" s="149"/>
      <c r="UF6" s="149"/>
      <c r="UG6" s="149"/>
      <c r="UH6" s="149"/>
      <c r="UI6" s="149"/>
      <c r="UJ6" s="149"/>
      <c r="UK6" s="149"/>
      <c r="UL6" s="149"/>
      <c r="UM6" s="149"/>
      <c r="UN6" s="149"/>
      <c r="UO6" s="149"/>
      <c r="UP6" s="149"/>
      <c r="UQ6" s="149"/>
      <c r="UR6" s="149"/>
      <c r="US6" s="149"/>
      <c r="UT6" s="149"/>
      <c r="UU6" s="149"/>
      <c r="UV6" s="149"/>
      <c r="UW6" s="149"/>
      <c r="UX6" s="149"/>
      <c r="UY6" s="173"/>
      <c r="UZ6" s="149"/>
      <c r="VA6" s="149"/>
      <c r="VB6" s="149"/>
      <c r="VC6" s="149"/>
      <c r="VD6" s="149"/>
      <c r="VE6" s="149"/>
      <c r="VF6" s="149"/>
      <c r="VG6" s="149"/>
      <c r="VH6" s="149"/>
      <c r="VI6" s="149"/>
      <c r="VJ6" s="149"/>
      <c r="VK6" s="149"/>
      <c r="VL6" s="149"/>
      <c r="VM6" s="149"/>
      <c r="VN6" s="149"/>
      <c r="VO6" s="149"/>
      <c r="VP6" s="149"/>
      <c r="VQ6" s="149"/>
      <c r="VR6" s="149"/>
      <c r="VS6" s="149"/>
      <c r="VT6" s="149"/>
      <c r="VU6" s="149"/>
      <c r="VV6" s="149"/>
      <c r="VW6" s="149"/>
      <c r="VX6" s="149"/>
      <c r="VY6" s="149"/>
      <c r="VZ6" s="149"/>
      <c r="WA6" s="149"/>
      <c r="WB6" s="149"/>
      <c r="WC6" s="149"/>
      <c r="WD6" s="149"/>
      <c r="WE6" s="149"/>
      <c r="WF6" s="149"/>
      <c r="WG6" s="149"/>
      <c r="WH6" s="149"/>
      <c r="WI6" s="149"/>
      <c r="WJ6" s="149"/>
      <c r="WK6" s="149"/>
      <c r="WL6" s="149"/>
      <c r="WM6" s="149"/>
      <c r="WN6" s="149"/>
      <c r="WO6" s="149"/>
      <c r="WP6" s="149"/>
      <c r="WQ6" s="149"/>
      <c r="WR6" s="149"/>
      <c r="WS6" s="149"/>
      <c r="WT6" s="149"/>
      <c r="WU6" s="149"/>
      <c r="WV6" s="149"/>
      <c r="WW6" s="149"/>
      <c r="WX6" s="149"/>
      <c r="WY6" s="149"/>
      <c r="WZ6" s="149"/>
      <c r="XA6" s="149"/>
      <c r="XB6" s="149"/>
      <c r="XC6" s="149"/>
      <c r="XD6" s="149"/>
      <c r="XE6" s="149"/>
      <c r="XF6" s="149"/>
      <c r="XG6" s="149"/>
      <c r="XH6" s="149"/>
      <c r="XI6" s="149"/>
      <c r="XJ6" s="149"/>
      <c r="XK6" s="149"/>
      <c r="XL6" s="149"/>
      <c r="XM6" s="149"/>
      <c r="XN6" s="149"/>
      <c r="XO6" s="149"/>
      <c r="XP6" s="149"/>
      <c r="XQ6" s="149"/>
      <c r="XR6" s="149"/>
      <c r="XS6" s="149"/>
      <c r="XT6" s="149"/>
      <c r="XU6" s="176"/>
      <c r="XV6" s="176"/>
      <c r="XW6" s="176"/>
      <c r="XX6" s="176"/>
      <c r="XY6" s="176"/>
      <c r="XZ6" s="174"/>
      <c r="YA6" s="174"/>
      <c r="YB6" s="174"/>
      <c r="YC6" s="174"/>
      <c r="ZJ6" s="177"/>
      <c r="ZK6" s="143" t="s">
        <v>94</v>
      </c>
      <c r="ZL6" s="143"/>
      <c r="ZM6" s="143"/>
      <c r="ZN6" s="143" t="s">
        <v>95</v>
      </c>
      <c r="ZO6" s="143"/>
      <c r="ZP6" s="178"/>
      <c r="AAD6" s="142" t="s">
        <v>24</v>
      </c>
      <c r="AAE6" s="142" t="s">
        <v>96</v>
      </c>
      <c r="ABR6" s="179" t="s">
        <v>75</v>
      </c>
      <c r="ABS6" s="142" t="s">
        <v>24</v>
      </c>
      <c r="ACG6" s="180" t="s">
        <v>97</v>
      </c>
      <c r="ACH6" s="180" t="s">
        <v>98</v>
      </c>
    </row>
    <row r="7" spans="1:764" ht="22.05" customHeight="1">
      <c r="A7" s="320"/>
      <c r="B7" s="279"/>
      <c r="C7" s="329"/>
      <c r="D7" s="105"/>
      <c r="E7" s="105"/>
      <c r="F7" s="278"/>
      <c r="G7" s="379">
        <v>759231.83473042329</v>
      </c>
      <c r="H7" s="107">
        <v>841225.73196663312</v>
      </c>
      <c r="I7" s="107">
        <v>1035705.8320345411</v>
      </c>
      <c r="J7" s="107">
        <v>1159228.30294848</v>
      </c>
      <c r="K7" s="107">
        <v>1172563.0170911869</v>
      </c>
      <c r="L7" s="107">
        <v>1212791.8846546113</v>
      </c>
      <c r="M7" s="107">
        <v>1710033.8965819404</v>
      </c>
      <c r="N7" s="107">
        <v>1315804.8945099297</v>
      </c>
      <c r="O7" s="107">
        <v>1268471.9607862423</v>
      </c>
      <c r="P7" s="107">
        <v>1560412.6741790068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2"/>
      <c r="EX7" s="182"/>
      <c r="EY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3"/>
      <c r="GH7" s="183"/>
      <c r="GI7" s="184"/>
      <c r="GJ7" s="184"/>
      <c r="GK7" s="184"/>
      <c r="GL7" s="184"/>
      <c r="GM7" s="184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5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5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  <c r="WW7" s="183"/>
      <c r="WX7" s="183"/>
      <c r="WY7" s="183"/>
      <c r="WZ7" s="183"/>
      <c r="XA7" s="183"/>
      <c r="XB7" s="183"/>
      <c r="XC7" s="183"/>
      <c r="XD7" s="183"/>
      <c r="XE7" s="183"/>
      <c r="XF7" s="183"/>
      <c r="XG7" s="183"/>
      <c r="XH7" s="183"/>
      <c r="XI7" s="183"/>
      <c r="XJ7" s="183"/>
      <c r="XK7" s="183"/>
      <c r="XL7" s="183"/>
      <c r="XM7" s="183"/>
      <c r="XN7" s="183"/>
      <c r="XO7" s="183"/>
      <c r="XP7" s="183"/>
      <c r="XQ7" s="183"/>
      <c r="XR7" s="183"/>
      <c r="XS7" s="183"/>
      <c r="XT7" s="183"/>
      <c r="XU7" s="187"/>
      <c r="XV7" s="187"/>
      <c r="XW7" s="187"/>
      <c r="XX7" s="187"/>
      <c r="XY7" s="187"/>
      <c r="XZ7" s="186"/>
      <c r="YA7" s="186"/>
      <c r="YB7" s="186"/>
      <c r="YC7" s="186"/>
      <c r="ABR7" s="170"/>
    </row>
    <row r="8" spans="1:764" ht="20.100000000000001" customHeight="1">
      <c r="A8" s="321">
        <v>1</v>
      </c>
      <c r="B8" s="188" t="str">
        <f>IF('1'!$A$1=1,D8,F8)</f>
        <v>Польща</v>
      </c>
      <c r="C8" s="388"/>
      <c r="D8" s="296" t="s">
        <v>165</v>
      </c>
      <c r="E8" s="300"/>
      <c r="F8" s="312" t="s">
        <v>36</v>
      </c>
      <c r="G8" s="380">
        <v>32956.59593977761</v>
      </c>
      <c r="H8" s="112">
        <v>43145.901833192445</v>
      </c>
      <c r="I8" s="112">
        <v>54150.251314792804</v>
      </c>
      <c r="J8" s="112">
        <v>67058.630765940354</v>
      </c>
      <c r="K8" s="112">
        <v>65735.993236111273</v>
      </c>
      <c r="L8" s="112">
        <v>68062.410966700874</v>
      </c>
      <c r="M8" s="112">
        <v>119073.76938611802</v>
      </c>
      <c r="N8" s="112">
        <v>194575.88069869732</v>
      </c>
      <c r="O8" s="112">
        <v>161576.50616131391</v>
      </c>
      <c r="P8" s="112">
        <v>164186.3140010784</v>
      </c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2"/>
      <c r="EX8" s="182"/>
      <c r="EY8" s="182"/>
      <c r="FF8" s="182"/>
      <c r="FG8" s="182"/>
      <c r="FH8" s="182"/>
      <c r="FI8" s="182"/>
      <c r="FJ8" s="182"/>
      <c r="FK8" s="182"/>
      <c r="FL8" s="182"/>
      <c r="FM8" s="182"/>
      <c r="FN8" s="149" t="s">
        <v>99</v>
      </c>
      <c r="FO8" s="149"/>
      <c r="FP8" s="149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48" t="s">
        <v>75</v>
      </c>
      <c r="GU8" s="148" t="s">
        <v>24</v>
      </c>
      <c r="GV8" s="149"/>
      <c r="GW8" s="150" t="s">
        <v>100</v>
      </c>
      <c r="GX8" s="150"/>
      <c r="GY8" s="150"/>
      <c r="GZ8" s="150" t="s">
        <v>101</v>
      </c>
      <c r="HA8" s="150"/>
      <c r="HB8" s="150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5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5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  <c r="WW8" s="183"/>
      <c r="WX8" s="183"/>
      <c r="WY8" s="183"/>
      <c r="WZ8" s="183"/>
      <c r="XA8" s="183"/>
      <c r="XB8" s="183"/>
      <c r="XC8" s="183"/>
      <c r="XD8" s="183"/>
      <c r="XE8" s="183"/>
      <c r="XF8" s="183"/>
      <c r="XG8" s="183"/>
      <c r="XH8" s="183"/>
      <c r="XI8" s="183"/>
      <c r="XJ8" s="183"/>
      <c r="XK8" s="183"/>
      <c r="XL8" s="183"/>
      <c r="XM8" s="183"/>
      <c r="XN8" s="183"/>
      <c r="XO8" s="183"/>
      <c r="XP8" s="183"/>
      <c r="XQ8" s="183"/>
      <c r="XR8" s="183"/>
      <c r="XS8" s="183"/>
      <c r="XT8" s="183"/>
      <c r="XU8" s="187"/>
      <c r="XV8" s="187"/>
      <c r="XW8" s="187"/>
      <c r="XX8" s="187"/>
      <c r="XY8" s="187"/>
      <c r="XZ8" s="186"/>
      <c r="YA8" s="186"/>
      <c r="YB8" s="186"/>
      <c r="YC8" s="186"/>
      <c r="ABR8" s="142" t="s">
        <v>102</v>
      </c>
      <c r="ABS8" s="189" t="s">
        <v>103</v>
      </c>
      <c r="ABT8" s="189"/>
    </row>
    <row r="9" spans="1:764" ht="20.100000000000001" customHeight="1">
      <c r="A9" s="321">
        <v>2</v>
      </c>
      <c r="B9" s="188" t="str">
        <f>IF('1'!$A$1=1,D9,F9)</f>
        <v>Іспанія</v>
      </c>
      <c r="C9" s="388"/>
      <c r="D9" s="300" t="s">
        <v>168</v>
      </c>
      <c r="E9" s="300"/>
      <c r="F9" s="313" t="s">
        <v>43</v>
      </c>
      <c r="G9" s="380">
        <v>22667.893309151026</v>
      </c>
      <c r="H9" s="112">
        <v>25237.778765576229</v>
      </c>
      <c r="I9" s="112">
        <v>33082.459345624826</v>
      </c>
      <c r="J9" s="112">
        <v>37264.790509346996</v>
      </c>
      <c r="K9" s="112">
        <v>38397.562437227927</v>
      </c>
      <c r="L9" s="112">
        <v>33188.393779565362</v>
      </c>
      <c r="M9" s="112">
        <v>45190.776699955568</v>
      </c>
      <c r="N9" s="112">
        <v>51447.722909422038</v>
      </c>
      <c r="O9" s="112">
        <v>73321.534418474854</v>
      </c>
      <c r="P9" s="112">
        <v>114162.5934588332</v>
      </c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5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5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  <c r="WW9" s="183"/>
      <c r="WX9" s="183"/>
      <c r="WY9" s="183"/>
      <c r="WZ9" s="183"/>
      <c r="XA9" s="183"/>
      <c r="XB9" s="183"/>
      <c r="XC9" s="183"/>
      <c r="XD9" s="183"/>
      <c r="XE9" s="183"/>
      <c r="XF9" s="183"/>
      <c r="XG9" s="183"/>
      <c r="XH9" s="183"/>
      <c r="XI9" s="183"/>
      <c r="XJ9" s="183"/>
      <c r="XK9" s="183"/>
      <c r="XL9" s="183"/>
      <c r="XM9" s="183"/>
      <c r="XN9" s="183"/>
      <c r="XO9" s="183"/>
      <c r="XP9" s="183"/>
      <c r="XQ9" s="183"/>
      <c r="XR9" s="183"/>
      <c r="XS9" s="183"/>
      <c r="XT9" s="183"/>
      <c r="XU9" s="187"/>
      <c r="XV9" s="187"/>
      <c r="XW9" s="187"/>
      <c r="XX9" s="187"/>
      <c r="XY9" s="187"/>
      <c r="XZ9" s="186"/>
      <c r="YA9" s="186"/>
      <c r="YB9" s="186"/>
      <c r="YC9" s="186"/>
    </row>
    <row r="10" spans="1:764" ht="20.100000000000001" customHeight="1">
      <c r="A10" s="321">
        <v>3</v>
      </c>
      <c r="B10" s="188" t="str">
        <f>IF('1'!$A$1=1,D10,F10)</f>
        <v>Китай</v>
      </c>
      <c r="C10" s="388"/>
      <c r="D10" s="300" t="s">
        <v>151</v>
      </c>
      <c r="E10" s="300"/>
      <c r="F10" s="312" t="s">
        <v>35</v>
      </c>
      <c r="G10" s="380">
        <v>51255.529119548475</v>
      </c>
      <c r="H10" s="112">
        <v>46699.286519536225</v>
      </c>
      <c r="I10" s="112">
        <v>54140.918681440409</v>
      </c>
      <c r="J10" s="112">
        <v>59714.411715040551</v>
      </c>
      <c r="K10" s="112">
        <v>90350.488114520413</v>
      </c>
      <c r="L10" s="112">
        <v>190500.83578056731</v>
      </c>
      <c r="M10" s="112">
        <v>215481.52105034553</v>
      </c>
      <c r="N10" s="112">
        <v>76943.8685217288</v>
      </c>
      <c r="O10" s="112">
        <v>87935.464967745298</v>
      </c>
      <c r="P10" s="112">
        <v>95142.46420204718</v>
      </c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2"/>
      <c r="EX10" s="182"/>
      <c r="EY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3"/>
      <c r="GH10" s="183"/>
      <c r="GI10" s="184"/>
      <c r="GJ10" s="184"/>
      <c r="GK10" s="184"/>
      <c r="GL10" s="184"/>
      <c r="GM10" s="184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5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5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  <c r="WW10" s="183"/>
      <c r="WX10" s="183"/>
      <c r="WY10" s="183"/>
      <c r="WZ10" s="183"/>
      <c r="XA10" s="183"/>
      <c r="XB10" s="183"/>
      <c r="XC10" s="183"/>
      <c r="XD10" s="183"/>
      <c r="XE10" s="183"/>
      <c r="XF10" s="183"/>
      <c r="XG10" s="183"/>
      <c r="XH10" s="183"/>
      <c r="XI10" s="183"/>
      <c r="XJ10" s="183"/>
      <c r="XK10" s="183"/>
      <c r="XL10" s="183"/>
      <c r="XM10" s="183"/>
      <c r="XN10" s="183"/>
      <c r="XO10" s="183"/>
      <c r="XP10" s="183"/>
      <c r="XQ10" s="183"/>
      <c r="XR10" s="183"/>
      <c r="XS10" s="183"/>
      <c r="XT10" s="183"/>
      <c r="XU10" s="187"/>
      <c r="XV10" s="187"/>
      <c r="XW10" s="187"/>
      <c r="XX10" s="187"/>
      <c r="XY10" s="187"/>
      <c r="XZ10" s="186"/>
      <c r="YA10" s="186"/>
      <c r="YB10" s="186"/>
      <c r="YC10" s="186"/>
    </row>
    <row r="11" spans="1:764" ht="20.100000000000001" customHeight="1">
      <c r="A11" s="321">
        <v>4</v>
      </c>
      <c r="B11" s="188" t="str">
        <f>IF('1'!$A$1=1,D11,F11)</f>
        <v>Німеччина</v>
      </c>
      <c r="C11" s="388"/>
      <c r="D11" s="309" t="s">
        <v>166</v>
      </c>
      <c r="E11" s="300"/>
      <c r="F11" s="312" t="s">
        <v>40</v>
      </c>
      <c r="G11" s="380">
        <v>17514.412461806001</v>
      </c>
      <c r="H11" s="112">
        <v>21800.570272200828</v>
      </c>
      <c r="I11" s="112">
        <v>28940.437274701351</v>
      </c>
      <c r="J11" s="112">
        <v>41740.026850628579</v>
      </c>
      <c r="K11" s="112">
        <v>45505.714358423254</v>
      </c>
      <c r="L11" s="112">
        <v>40718.676977845149</v>
      </c>
      <c r="M11" s="112">
        <v>61807.528611580412</v>
      </c>
      <c r="N11" s="112">
        <v>58490.580623533482</v>
      </c>
      <c r="O11" s="112">
        <v>67547.110024210735</v>
      </c>
      <c r="P11" s="112">
        <v>91382.531696317106</v>
      </c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5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  <c r="RH11" s="183"/>
      <c r="RI11" s="183"/>
      <c r="RJ11" s="183"/>
      <c r="RK11" s="183"/>
      <c r="RL11" s="183"/>
      <c r="RM11" s="183"/>
      <c r="RN11" s="183"/>
      <c r="RO11" s="183"/>
      <c r="RP11" s="183"/>
      <c r="RQ11" s="183"/>
      <c r="RR11" s="183"/>
      <c r="RS11" s="183"/>
      <c r="RT11" s="183"/>
      <c r="RU11" s="183"/>
      <c r="RV11" s="183"/>
      <c r="RW11" s="183"/>
      <c r="RX11" s="183"/>
      <c r="RY11" s="183"/>
      <c r="RZ11" s="183"/>
      <c r="SA11" s="183"/>
      <c r="SB11" s="183"/>
      <c r="SC11" s="183"/>
      <c r="SD11" s="183"/>
      <c r="SE11" s="183"/>
      <c r="SF11" s="183"/>
      <c r="SG11" s="183"/>
      <c r="SH11" s="183"/>
      <c r="SI11" s="183"/>
      <c r="SJ11" s="183"/>
      <c r="SK11" s="183"/>
      <c r="SL11" s="183"/>
      <c r="SM11" s="183"/>
      <c r="SN11" s="183"/>
      <c r="SO11" s="183"/>
      <c r="SP11" s="183"/>
      <c r="SQ11" s="183"/>
      <c r="SR11" s="183"/>
      <c r="SS11" s="183"/>
      <c r="ST11" s="183"/>
      <c r="SU11" s="183"/>
      <c r="SV11" s="183"/>
      <c r="SW11" s="183"/>
      <c r="SX11" s="183"/>
      <c r="SY11" s="183"/>
      <c r="SZ11" s="183"/>
      <c r="TA11" s="183"/>
      <c r="TB11" s="183"/>
      <c r="TC11" s="183"/>
      <c r="TD11" s="183"/>
      <c r="TE11" s="183"/>
      <c r="TF11" s="183"/>
      <c r="TG11" s="183"/>
      <c r="TH11" s="183"/>
      <c r="TI11" s="183"/>
      <c r="TJ11" s="183"/>
      <c r="TK11" s="183"/>
      <c r="TL11" s="183"/>
      <c r="TM11" s="183"/>
      <c r="TN11" s="183"/>
      <c r="TO11" s="183"/>
      <c r="TP11" s="183"/>
      <c r="TQ11" s="183"/>
      <c r="TR11" s="183"/>
      <c r="TS11" s="183"/>
      <c r="TT11" s="183"/>
      <c r="TU11" s="183"/>
      <c r="TV11" s="183"/>
      <c r="TW11" s="183"/>
      <c r="TX11" s="183"/>
      <c r="TY11" s="183"/>
      <c r="TZ11" s="183"/>
      <c r="UA11" s="183"/>
      <c r="UB11" s="183"/>
      <c r="UC11" s="183"/>
      <c r="UD11" s="183"/>
      <c r="UE11" s="183"/>
      <c r="UF11" s="183"/>
      <c r="UG11" s="183"/>
      <c r="UH11" s="183"/>
      <c r="UI11" s="183"/>
      <c r="UJ11" s="183"/>
      <c r="UK11" s="183"/>
      <c r="UL11" s="183"/>
      <c r="UM11" s="183"/>
      <c r="UN11" s="183"/>
      <c r="UO11" s="183"/>
      <c r="UP11" s="183"/>
      <c r="UQ11" s="183"/>
      <c r="UR11" s="183"/>
      <c r="US11" s="183"/>
      <c r="UT11" s="183"/>
      <c r="UU11" s="183"/>
      <c r="UV11" s="183"/>
      <c r="UW11" s="183"/>
      <c r="UX11" s="183"/>
      <c r="UY11" s="185"/>
      <c r="UZ11" s="183"/>
      <c r="VA11" s="183"/>
      <c r="VB11" s="183"/>
      <c r="VC11" s="183"/>
      <c r="VD11" s="183"/>
      <c r="VE11" s="183"/>
      <c r="VF11" s="183"/>
      <c r="VG11" s="183"/>
      <c r="VH11" s="183"/>
      <c r="VI11" s="183"/>
      <c r="VJ11" s="183"/>
      <c r="VK11" s="183"/>
      <c r="VL11" s="183"/>
      <c r="VM11" s="183"/>
      <c r="VN11" s="183"/>
      <c r="VO11" s="183"/>
      <c r="VP11" s="183"/>
      <c r="VQ11" s="183"/>
      <c r="VR11" s="183"/>
      <c r="VS11" s="183"/>
      <c r="VT11" s="183"/>
      <c r="VU11" s="183"/>
      <c r="VV11" s="183"/>
      <c r="VW11" s="183"/>
      <c r="VX11" s="183"/>
      <c r="VY11" s="183"/>
      <c r="VZ11" s="183"/>
      <c r="WA11" s="183"/>
      <c r="WB11" s="183"/>
      <c r="WC11" s="183"/>
      <c r="WD11" s="183"/>
      <c r="WE11" s="183"/>
      <c r="WF11" s="183"/>
      <c r="WG11" s="183"/>
      <c r="WH11" s="183"/>
      <c r="WI11" s="183"/>
      <c r="WJ11" s="183"/>
      <c r="WK11" s="183"/>
      <c r="WL11" s="183"/>
      <c r="WM11" s="183"/>
      <c r="WN11" s="183"/>
      <c r="WO11" s="183"/>
      <c r="WP11" s="183"/>
      <c r="WQ11" s="183"/>
      <c r="WR11" s="183"/>
      <c r="WS11" s="183"/>
      <c r="WT11" s="183"/>
      <c r="WU11" s="183"/>
      <c r="WV11" s="183"/>
      <c r="WW11" s="183"/>
      <c r="WX11" s="183"/>
      <c r="WY11" s="183"/>
      <c r="WZ11" s="183"/>
      <c r="XA11" s="183"/>
      <c r="XB11" s="183"/>
      <c r="XC11" s="183"/>
      <c r="XD11" s="183"/>
      <c r="XE11" s="183"/>
      <c r="XF11" s="183"/>
      <c r="XG11" s="183"/>
      <c r="XH11" s="183"/>
      <c r="XI11" s="183"/>
      <c r="XJ11" s="183"/>
      <c r="XK11" s="183"/>
      <c r="XL11" s="183"/>
      <c r="XM11" s="183"/>
      <c r="XN11" s="183"/>
      <c r="XO11" s="183"/>
      <c r="XP11" s="183"/>
      <c r="XQ11" s="183"/>
      <c r="XR11" s="183"/>
      <c r="XS11" s="183"/>
      <c r="XT11" s="183"/>
      <c r="XU11" s="187"/>
      <c r="XV11" s="187"/>
      <c r="XW11" s="187"/>
      <c r="XX11" s="187"/>
      <c r="XY11" s="187"/>
      <c r="XZ11" s="186"/>
      <c r="YA11" s="186"/>
      <c r="YB11" s="186"/>
      <c r="YC11" s="186"/>
    </row>
    <row r="12" spans="1:764" ht="20.100000000000001" customHeight="1">
      <c r="A12" s="321">
        <v>5</v>
      </c>
      <c r="B12" s="188" t="str">
        <f>IF('1'!$A$1=1,D12,F12)</f>
        <v>Туреччина</v>
      </c>
      <c r="C12" s="388"/>
      <c r="D12" s="300" t="s">
        <v>152</v>
      </c>
      <c r="E12" s="300"/>
      <c r="F12" s="312" t="s">
        <v>37</v>
      </c>
      <c r="G12" s="380">
        <v>60031.004900548403</v>
      </c>
      <c r="H12" s="112">
        <v>51963.468900467138</v>
      </c>
      <c r="I12" s="112">
        <v>66246.443866193731</v>
      </c>
      <c r="J12" s="112">
        <v>63303.052701429129</v>
      </c>
      <c r="K12" s="112">
        <v>66715.613814371216</v>
      </c>
      <c r="L12" s="112">
        <v>64231.099057526255</v>
      </c>
      <c r="M12" s="112">
        <v>109335.5982886375</v>
      </c>
      <c r="N12" s="112">
        <v>95123.976853731059</v>
      </c>
      <c r="O12" s="112">
        <v>86599.047237892883</v>
      </c>
      <c r="P12" s="112">
        <v>87738.242263499444</v>
      </c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3"/>
      <c r="GH12" s="183"/>
      <c r="GI12" s="183"/>
      <c r="GJ12" s="160"/>
      <c r="GK12" s="160"/>
      <c r="GL12" s="160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5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  <c r="PY12" s="183"/>
      <c r="PZ12" s="183"/>
      <c r="QA12" s="183"/>
      <c r="QB12" s="183"/>
      <c r="QC12" s="183"/>
      <c r="QD12" s="183"/>
      <c r="QE12" s="183"/>
      <c r="QF12" s="183"/>
      <c r="QG12" s="183"/>
      <c r="QH12" s="183"/>
      <c r="QI12" s="183"/>
      <c r="QJ12" s="183"/>
      <c r="QK12" s="183"/>
      <c r="QL12" s="183"/>
      <c r="QM12" s="183"/>
      <c r="QN12" s="183"/>
      <c r="QO12" s="183"/>
      <c r="QP12" s="183"/>
      <c r="QQ12" s="183"/>
      <c r="QR12" s="183"/>
      <c r="QS12" s="183"/>
      <c r="QT12" s="183"/>
      <c r="QU12" s="183"/>
      <c r="QV12" s="183"/>
      <c r="QW12" s="183"/>
      <c r="QX12" s="183"/>
      <c r="QY12" s="183"/>
      <c r="QZ12" s="183"/>
      <c r="RA12" s="183"/>
      <c r="RB12" s="183"/>
      <c r="RC12" s="183"/>
      <c r="RD12" s="183"/>
      <c r="RE12" s="183"/>
      <c r="RF12" s="183"/>
      <c r="RG12" s="183"/>
      <c r="RH12" s="183"/>
      <c r="RI12" s="183"/>
      <c r="RJ12" s="183"/>
      <c r="RK12" s="183"/>
      <c r="RL12" s="183"/>
      <c r="RM12" s="183"/>
      <c r="RN12" s="183"/>
      <c r="RO12" s="183"/>
      <c r="RP12" s="183"/>
      <c r="RQ12" s="183"/>
      <c r="RR12" s="183"/>
      <c r="RS12" s="183"/>
      <c r="RT12" s="183"/>
      <c r="RU12" s="183"/>
      <c r="RV12" s="183"/>
      <c r="RW12" s="183"/>
      <c r="RX12" s="183"/>
      <c r="RY12" s="183"/>
      <c r="RZ12" s="183"/>
      <c r="SA12" s="183"/>
      <c r="SB12" s="183"/>
      <c r="SC12" s="183"/>
      <c r="SD12" s="183"/>
      <c r="SE12" s="183"/>
      <c r="SF12" s="183"/>
      <c r="SG12" s="183"/>
      <c r="SH12" s="183"/>
      <c r="SI12" s="183"/>
      <c r="SJ12" s="183"/>
      <c r="SK12" s="183"/>
      <c r="SL12" s="183"/>
      <c r="SM12" s="183"/>
      <c r="SN12" s="183"/>
      <c r="SO12" s="183"/>
      <c r="SP12" s="183"/>
      <c r="SQ12" s="183"/>
      <c r="SR12" s="183"/>
      <c r="SS12" s="183"/>
      <c r="ST12" s="183"/>
      <c r="SU12" s="183"/>
      <c r="SV12" s="183"/>
      <c r="SW12" s="183"/>
      <c r="SX12" s="183"/>
      <c r="SY12" s="183"/>
      <c r="SZ12" s="183"/>
      <c r="TA12" s="183"/>
      <c r="TB12" s="183"/>
      <c r="TC12" s="183"/>
      <c r="TD12" s="183"/>
      <c r="TE12" s="183"/>
      <c r="TF12" s="183"/>
      <c r="TG12" s="183"/>
      <c r="TH12" s="183"/>
      <c r="TI12" s="183"/>
      <c r="TJ12" s="183"/>
      <c r="TK12" s="183"/>
      <c r="TL12" s="183"/>
      <c r="TM12" s="183"/>
      <c r="TN12" s="183"/>
      <c r="TO12" s="183"/>
      <c r="TP12" s="183"/>
      <c r="TQ12" s="183"/>
      <c r="TR12" s="183"/>
      <c r="TS12" s="183"/>
      <c r="TT12" s="183"/>
      <c r="TU12" s="183"/>
      <c r="TV12" s="183"/>
      <c r="TW12" s="183"/>
      <c r="TX12" s="183"/>
      <c r="TY12" s="183"/>
      <c r="TZ12" s="183"/>
      <c r="UA12" s="183"/>
      <c r="UB12" s="183"/>
      <c r="UC12" s="183"/>
      <c r="UD12" s="183"/>
      <c r="UE12" s="183"/>
      <c r="UF12" s="183"/>
      <c r="UG12" s="183"/>
      <c r="UH12" s="183"/>
      <c r="UI12" s="183"/>
      <c r="UJ12" s="183"/>
      <c r="UK12" s="183"/>
      <c r="UL12" s="183"/>
      <c r="UM12" s="183"/>
      <c r="UN12" s="183"/>
      <c r="UO12" s="183"/>
      <c r="UP12" s="183"/>
      <c r="UQ12" s="183"/>
      <c r="UR12" s="183"/>
      <c r="US12" s="183"/>
      <c r="UT12" s="183"/>
      <c r="UU12" s="183"/>
      <c r="UV12" s="183"/>
      <c r="UW12" s="183"/>
      <c r="UX12" s="183"/>
      <c r="UY12" s="185"/>
      <c r="UZ12" s="183"/>
      <c r="VA12" s="183"/>
      <c r="VB12" s="183"/>
      <c r="VC12" s="183"/>
      <c r="VD12" s="183"/>
      <c r="VE12" s="183"/>
      <c r="VF12" s="183"/>
      <c r="VG12" s="183"/>
      <c r="VH12" s="183"/>
      <c r="VI12" s="183"/>
      <c r="VJ12" s="183"/>
      <c r="VK12" s="183"/>
      <c r="VL12" s="183"/>
      <c r="VM12" s="183"/>
      <c r="VN12" s="183"/>
      <c r="VO12" s="183"/>
      <c r="VP12" s="183"/>
      <c r="VQ12" s="183"/>
      <c r="VR12" s="183"/>
      <c r="VS12" s="183"/>
      <c r="VT12" s="183"/>
      <c r="VU12" s="183"/>
      <c r="VV12" s="183"/>
      <c r="VW12" s="183"/>
      <c r="VX12" s="183"/>
      <c r="VY12" s="183"/>
      <c r="VZ12" s="183"/>
      <c r="WA12" s="183"/>
      <c r="WB12" s="183"/>
      <c r="WC12" s="183"/>
      <c r="WD12" s="183"/>
      <c r="WE12" s="183"/>
      <c r="WF12" s="183"/>
      <c r="WG12" s="183"/>
      <c r="WH12" s="183"/>
      <c r="WI12" s="183"/>
      <c r="WJ12" s="183"/>
      <c r="WK12" s="183"/>
      <c r="WL12" s="183"/>
      <c r="WM12" s="183"/>
      <c r="WN12" s="183"/>
      <c r="WO12" s="183"/>
      <c r="WP12" s="183"/>
      <c r="WQ12" s="183"/>
      <c r="WR12" s="183"/>
      <c r="WS12" s="183"/>
      <c r="WT12" s="183"/>
      <c r="WU12" s="183"/>
      <c r="WV12" s="183"/>
      <c r="WW12" s="183"/>
      <c r="WX12" s="183"/>
      <c r="WY12" s="183"/>
      <c r="WZ12" s="183"/>
      <c r="XA12" s="183"/>
      <c r="XB12" s="183"/>
      <c r="XC12" s="183"/>
      <c r="XD12" s="183"/>
      <c r="XE12" s="183"/>
      <c r="XF12" s="183"/>
      <c r="XG12" s="183"/>
      <c r="XH12" s="183"/>
      <c r="XI12" s="183"/>
      <c r="XJ12" s="183"/>
      <c r="XK12" s="183"/>
      <c r="XL12" s="183"/>
      <c r="XM12" s="183"/>
      <c r="XN12" s="183"/>
      <c r="XO12" s="183"/>
      <c r="XP12" s="183"/>
      <c r="XQ12" s="183"/>
      <c r="XR12" s="183"/>
      <c r="XS12" s="183"/>
      <c r="XT12" s="183"/>
      <c r="XU12" s="187"/>
      <c r="XV12" s="187"/>
      <c r="XW12" s="187"/>
      <c r="XX12" s="187"/>
      <c r="XY12" s="187"/>
      <c r="XZ12" s="186"/>
      <c r="YA12" s="186"/>
      <c r="YB12" s="186"/>
      <c r="YC12" s="186"/>
      <c r="ZT12" s="190"/>
      <c r="ZU12" s="190"/>
      <c r="ZV12" s="190"/>
      <c r="ZW12" s="190"/>
      <c r="ZX12" s="190"/>
      <c r="ZY12" s="190"/>
      <c r="ZZ12" s="190"/>
      <c r="AAA12" s="190"/>
      <c r="AAB12" s="190"/>
    </row>
    <row r="13" spans="1:764" ht="20.100000000000001" customHeight="1">
      <c r="A13" s="322">
        <v>6</v>
      </c>
      <c r="B13" s="188" t="str">
        <f>IF('1'!$A$1=1,D13,F13)</f>
        <v>Нідерланди</v>
      </c>
      <c r="C13" s="388"/>
      <c r="D13" s="300" t="s">
        <v>169</v>
      </c>
      <c r="E13" s="300"/>
      <c r="F13" s="313" t="s">
        <v>48</v>
      </c>
      <c r="G13" s="380">
        <v>16428.50632101162</v>
      </c>
      <c r="H13" s="112">
        <v>22389.557532618128</v>
      </c>
      <c r="I13" s="112">
        <v>40923.982896431451</v>
      </c>
      <c r="J13" s="112">
        <v>39166.083235012658</v>
      </c>
      <c r="K13" s="112">
        <v>44369.410753581491</v>
      </c>
      <c r="L13" s="112">
        <v>43584.579100500399</v>
      </c>
      <c r="M13" s="112">
        <v>57558.482281673583</v>
      </c>
      <c r="N13" s="112">
        <v>45854.061850176804</v>
      </c>
      <c r="O13" s="112">
        <v>54133.63286228689</v>
      </c>
      <c r="P13" s="112">
        <v>79087.61532852627</v>
      </c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5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  <c r="RH13" s="183"/>
      <c r="RI13" s="183"/>
      <c r="RJ13" s="183"/>
      <c r="RK13" s="183"/>
      <c r="RL13" s="183"/>
      <c r="RM13" s="183"/>
      <c r="RN13" s="183"/>
      <c r="RO13" s="183"/>
      <c r="RP13" s="183"/>
      <c r="RQ13" s="183"/>
      <c r="RR13" s="183"/>
      <c r="RS13" s="183"/>
      <c r="RT13" s="183"/>
      <c r="RU13" s="183"/>
      <c r="RV13" s="183"/>
      <c r="RW13" s="183"/>
      <c r="RX13" s="183"/>
      <c r="RY13" s="183"/>
      <c r="RZ13" s="183"/>
      <c r="SA13" s="183"/>
      <c r="SB13" s="183"/>
      <c r="SC13" s="183"/>
      <c r="SD13" s="183"/>
      <c r="SE13" s="183"/>
      <c r="SF13" s="183"/>
      <c r="SG13" s="183"/>
      <c r="SH13" s="183"/>
      <c r="SI13" s="183"/>
      <c r="SJ13" s="183"/>
      <c r="SK13" s="183"/>
      <c r="SL13" s="183"/>
      <c r="SM13" s="183"/>
      <c r="SN13" s="183"/>
      <c r="SO13" s="183"/>
      <c r="SP13" s="183"/>
      <c r="SQ13" s="183"/>
      <c r="SR13" s="183"/>
      <c r="SS13" s="183"/>
      <c r="ST13" s="183"/>
      <c r="SU13" s="183"/>
      <c r="SV13" s="183"/>
      <c r="SW13" s="183"/>
      <c r="SX13" s="183"/>
      <c r="SY13" s="183"/>
      <c r="SZ13" s="183"/>
      <c r="TA13" s="183"/>
      <c r="TB13" s="183"/>
      <c r="TC13" s="183"/>
      <c r="TD13" s="183"/>
      <c r="TE13" s="183"/>
      <c r="TF13" s="183"/>
      <c r="TG13" s="183"/>
      <c r="TH13" s="183"/>
      <c r="TI13" s="183"/>
      <c r="TJ13" s="183"/>
      <c r="TK13" s="183"/>
      <c r="TL13" s="183"/>
      <c r="TM13" s="183"/>
      <c r="TN13" s="183"/>
      <c r="TO13" s="183"/>
      <c r="TP13" s="183"/>
      <c r="TQ13" s="183"/>
      <c r="TR13" s="183"/>
      <c r="TS13" s="183"/>
      <c r="TT13" s="183"/>
      <c r="TU13" s="183"/>
      <c r="TV13" s="183"/>
      <c r="TW13" s="183"/>
      <c r="TX13" s="183"/>
      <c r="TY13" s="183"/>
      <c r="TZ13" s="183"/>
      <c r="UA13" s="183"/>
      <c r="UB13" s="183"/>
      <c r="UC13" s="183"/>
      <c r="UD13" s="183"/>
      <c r="UE13" s="183"/>
      <c r="UF13" s="183"/>
      <c r="UG13" s="183"/>
      <c r="UH13" s="183"/>
      <c r="UI13" s="183"/>
      <c r="UJ13" s="183"/>
      <c r="UK13" s="183"/>
      <c r="UL13" s="183"/>
      <c r="UM13" s="183"/>
      <c r="UN13" s="183"/>
      <c r="UO13" s="183"/>
      <c r="UP13" s="183"/>
      <c r="UQ13" s="183"/>
      <c r="UR13" s="183"/>
      <c r="US13" s="183"/>
      <c r="UT13" s="183"/>
      <c r="UU13" s="183"/>
      <c r="UV13" s="183"/>
      <c r="UW13" s="183"/>
      <c r="UX13" s="183"/>
      <c r="UY13" s="185"/>
      <c r="UZ13" s="183"/>
      <c r="VA13" s="183"/>
      <c r="VB13" s="183"/>
      <c r="VC13" s="183"/>
      <c r="VD13" s="183"/>
      <c r="VE13" s="183"/>
      <c r="VF13" s="183"/>
      <c r="VG13" s="183"/>
      <c r="VH13" s="183"/>
      <c r="VI13" s="183"/>
      <c r="VJ13" s="183"/>
      <c r="VK13" s="183"/>
      <c r="VL13" s="183"/>
      <c r="VM13" s="183"/>
      <c r="VN13" s="183"/>
      <c r="VO13" s="183"/>
      <c r="VP13" s="183"/>
      <c r="VQ13" s="183"/>
      <c r="VR13" s="183"/>
      <c r="VS13" s="183"/>
      <c r="VT13" s="183"/>
      <c r="VU13" s="183"/>
      <c r="VV13" s="183"/>
      <c r="VW13" s="183"/>
      <c r="VX13" s="183"/>
      <c r="VY13" s="183"/>
      <c r="VZ13" s="183"/>
      <c r="WA13" s="183"/>
      <c r="WB13" s="183"/>
      <c r="WC13" s="183"/>
      <c r="WD13" s="183"/>
      <c r="WE13" s="183"/>
      <c r="WF13" s="183"/>
      <c r="WG13" s="183"/>
      <c r="WH13" s="183"/>
      <c r="WI13" s="183"/>
      <c r="WJ13" s="183"/>
      <c r="WK13" s="183"/>
      <c r="WL13" s="183"/>
      <c r="WM13" s="183"/>
      <c r="WN13" s="183"/>
      <c r="WO13" s="183"/>
      <c r="WP13" s="183"/>
      <c r="WQ13" s="183"/>
      <c r="WR13" s="183"/>
      <c r="WS13" s="183"/>
      <c r="WT13" s="183"/>
      <c r="WU13" s="183"/>
      <c r="WV13" s="183"/>
      <c r="WW13" s="183"/>
      <c r="WX13" s="183"/>
      <c r="WY13" s="183"/>
      <c r="WZ13" s="183"/>
      <c r="XA13" s="183"/>
      <c r="XB13" s="183"/>
      <c r="XC13" s="183"/>
      <c r="XD13" s="183"/>
      <c r="XE13" s="183"/>
      <c r="XF13" s="183"/>
      <c r="XG13" s="183"/>
      <c r="XH13" s="183"/>
      <c r="XI13" s="183"/>
      <c r="XJ13" s="183"/>
      <c r="XK13" s="183"/>
      <c r="XL13" s="183"/>
      <c r="XM13" s="183"/>
      <c r="XN13" s="183"/>
      <c r="XO13" s="183"/>
      <c r="XP13" s="183"/>
      <c r="XQ13" s="183"/>
      <c r="XR13" s="183"/>
      <c r="XS13" s="183"/>
      <c r="XT13" s="183"/>
      <c r="XU13" s="187"/>
      <c r="XV13" s="187"/>
      <c r="XW13" s="187"/>
      <c r="XX13" s="187"/>
      <c r="XY13" s="187"/>
      <c r="XZ13" s="186"/>
      <c r="YA13" s="186"/>
      <c r="YB13" s="186"/>
      <c r="YC13" s="186"/>
    </row>
    <row r="14" spans="1:764" ht="20.100000000000001" customHeight="1">
      <c r="A14" s="321">
        <v>7</v>
      </c>
      <c r="B14" s="188" t="str">
        <f>IF('1'!$A$1=1,D14,F14)</f>
        <v>Італія</v>
      </c>
      <c r="C14" s="388"/>
      <c r="D14" s="310" t="s">
        <v>153</v>
      </c>
      <c r="E14" s="300"/>
      <c r="F14" s="312" t="s">
        <v>42</v>
      </c>
      <c r="G14" s="380">
        <v>39772.531639852692</v>
      </c>
      <c r="H14" s="112">
        <v>45428.503822651801</v>
      </c>
      <c r="I14" s="112">
        <v>61965.740193009202</v>
      </c>
      <c r="J14" s="112">
        <v>67779.927502463092</v>
      </c>
      <c r="K14" s="112">
        <v>59305.796494014168</v>
      </c>
      <c r="L14" s="112">
        <v>50103.575967949393</v>
      </c>
      <c r="M14" s="112">
        <v>90829.830450897396</v>
      </c>
      <c r="N14" s="112">
        <v>50837.245983513705</v>
      </c>
      <c r="O14" s="112">
        <v>55639.912034083995</v>
      </c>
      <c r="P14" s="112">
        <v>76210.657863892775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2"/>
      <c r="EX14" s="182"/>
      <c r="EY14" s="182"/>
      <c r="EZ14" s="280"/>
      <c r="FA14" s="149" t="s">
        <v>149</v>
      </c>
      <c r="FB14" s="280"/>
      <c r="FC14" s="280"/>
      <c r="FD14" s="343" t="s">
        <v>150</v>
      </c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5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  <c r="RH14" s="183"/>
      <c r="RI14" s="183"/>
      <c r="RJ14" s="183"/>
      <c r="RK14" s="183"/>
      <c r="RL14" s="183"/>
      <c r="RM14" s="183"/>
      <c r="RN14" s="183"/>
      <c r="RO14" s="183"/>
      <c r="RP14" s="183"/>
      <c r="RQ14" s="183"/>
      <c r="RR14" s="183"/>
      <c r="RS14" s="183"/>
      <c r="RT14" s="183"/>
      <c r="RU14" s="183"/>
      <c r="RV14" s="183"/>
      <c r="RW14" s="183"/>
      <c r="RX14" s="183"/>
      <c r="RY14" s="183"/>
      <c r="RZ14" s="183"/>
      <c r="SA14" s="183"/>
      <c r="SB14" s="183"/>
      <c r="SC14" s="183"/>
      <c r="SD14" s="183"/>
      <c r="SE14" s="183"/>
      <c r="SF14" s="183"/>
      <c r="SG14" s="183"/>
      <c r="SH14" s="183"/>
      <c r="SI14" s="183"/>
      <c r="SJ14" s="183"/>
      <c r="SK14" s="183"/>
      <c r="SL14" s="183"/>
      <c r="SM14" s="183"/>
      <c r="SN14" s="183"/>
      <c r="SO14" s="183"/>
      <c r="SP14" s="183"/>
      <c r="SQ14" s="183"/>
      <c r="SR14" s="183"/>
      <c r="SS14" s="183"/>
      <c r="ST14" s="183"/>
      <c r="SU14" s="183"/>
      <c r="SV14" s="183"/>
      <c r="SW14" s="183"/>
      <c r="SX14" s="183"/>
      <c r="SY14" s="183"/>
      <c r="SZ14" s="183"/>
      <c r="TA14" s="183"/>
      <c r="TB14" s="183"/>
      <c r="TC14" s="183"/>
      <c r="TD14" s="183"/>
      <c r="TE14" s="183"/>
      <c r="TF14" s="183"/>
      <c r="TG14" s="183"/>
      <c r="TH14" s="183"/>
      <c r="TI14" s="183"/>
      <c r="TJ14" s="183"/>
      <c r="TK14" s="183"/>
      <c r="TL14" s="183"/>
      <c r="TM14" s="183"/>
      <c r="TN14" s="183"/>
      <c r="TO14" s="183"/>
      <c r="TP14" s="183"/>
      <c r="TQ14" s="183"/>
      <c r="TR14" s="183"/>
      <c r="TS14" s="183"/>
      <c r="TT14" s="183"/>
      <c r="TU14" s="183"/>
      <c r="TV14" s="183"/>
      <c r="TW14" s="183"/>
      <c r="TX14" s="183"/>
      <c r="TY14" s="183"/>
      <c r="TZ14" s="183"/>
      <c r="UA14" s="183"/>
      <c r="UB14" s="183"/>
      <c r="UC14" s="183"/>
      <c r="UD14" s="183"/>
      <c r="UE14" s="183"/>
      <c r="UF14" s="183"/>
      <c r="UG14" s="183"/>
      <c r="UH14" s="183"/>
      <c r="UI14" s="183"/>
      <c r="UJ14" s="183"/>
      <c r="UK14" s="183"/>
      <c r="UL14" s="183"/>
      <c r="UM14" s="183"/>
      <c r="UN14" s="183"/>
      <c r="UO14" s="183"/>
      <c r="UP14" s="183"/>
      <c r="UQ14" s="183"/>
      <c r="UR14" s="183"/>
      <c r="US14" s="183"/>
      <c r="UT14" s="183"/>
      <c r="UU14" s="183"/>
      <c r="UV14" s="183"/>
      <c r="UW14" s="183"/>
      <c r="UX14" s="183"/>
      <c r="UY14" s="185"/>
      <c r="UZ14" s="183"/>
      <c r="VA14" s="183"/>
      <c r="VB14" s="183"/>
      <c r="VC14" s="183"/>
      <c r="VD14" s="183"/>
      <c r="VE14" s="183"/>
      <c r="VF14" s="183"/>
      <c r="VG14" s="183"/>
      <c r="VH14" s="183"/>
      <c r="VI14" s="183"/>
      <c r="VJ14" s="183"/>
      <c r="VK14" s="183"/>
      <c r="VL14" s="183"/>
      <c r="VM14" s="183"/>
      <c r="VN14" s="183"/>
      <c r="VO14" s="183"/>
      <c r="VP14" s="183"/>
      <c r="VQ14" s="183"/>
      <c r="VR14" s="183"/>
      <c r="VS14" s="183"/>
      <c r="VT14" s="183"/>
      <c r="VU14" s="183"/>
      <c r="VV14" s="183"/>
      <c r="VW14" s="183"/>
      <c r="VX14" s="183"/>
      <c r="VY14" s="183"/>
      <c r="VZ14" s="183"/>
      <c r="WA14" s="183"/>
      <c r="WB14" s="183"/>
      <c r="WC14" s="183"/>
      <c r="WD14" s="183"/>
      <c r="WE14" s="183"/>
      <c r="WF14" s="183"/>
      <c r="WG14" s="183"/>
      <c r="WH14" s="183"/>
      <c r="WI14" s="183"/>
      <c r="WJ14" s="183"/>
      <c r="WK14" s="183"/>
      <c r="WL14" s="183"/>
      <c r="WM14" s="183"/>
      <c r="WN14" s="183"/>
      <c r="WO14" s="183"/>
      <c r="WP14" s="183"/>
      <c r="WQ14" s="183"/>
      <c r="WR14" s="183"/>
      <c r="WS14" s="183"/>
      <c r="WT14" s="183"/>
      <c r="WU14" s="183"/>
      <c r="WV14" s="183"/>
      <c r="WW14" s="183"/>
      <c r="WX14" s="183"/>
      <c r="WY14" s="183"/>
      <c r="WZ14" s="183"/>
      <c r="XA14" s="183"/>
      <c r="XB14" s="183"/>
      <c r="XC14" s="183"/>
      <c r="XD14" s="183"/>
      <c r="XE14" s="183"/>
      <c r="XF14" s="183"/>
      <c r="XG14" s="183"/>
      <c r="XH14" s="183"/>
      <c r="XI14" s="183"/>
      <c r="XJ14" s="183"/>
      <c r="XK14" s="183"/>
      <c r="XL14" s="183"/>
      <c r="XM14" s="183"/>
      <c r="XN14" s="183"/>
      <c r="XO14" s="183"/>
      <c r="XP14" s="183"/>
      <c r="XQ14" s="183"/>
      <c r="XR14" s="183"/>
      <c r="XS14" s="183"/>
      <c r="XT14" s="183"/>
      <c r="XU14" s="187"/>
      <c r="XV14" s="187"/>
      <c r="XW14" s="187"/>
      <c r="XX14" s="187"/>
      <c r="XY14" s="187"/>
      <c r="XZ14" s="186"/>
      <c r="YA14" s="186"/>
      <c r="YB14" s="186"/>
      <c r="YC14" s="186"/>
    </row>
    <row r="15" spans="1:764" ht="20.100000000000001" customHeight="1">
      <c r="A15" s="321">
        <v>8</v>
      </c>
      <c r="B15" s="188" t="str">
        <f>IF('1'!$A$1=1,D15,F15)</f>
        <v>Єгипет</v>
      </c>
      <c r="C15" s="388"/>
      <c r="D15" s="310" t="s">
        <v>171</v>
      </c>
      <c r="E15" s="300"/>
      <c r="F15" s="312" t="s">
        <v>64</v>
      </c>
      <c r="G15" s="380">
        <v>44899.97618036015</v>
      </c>
      <c r="H15" s="112">
        <v>57738.042260939372</v>
      </c>
      <c r="I15" s="112">
        <v>48896.053636142584</v>
      </c>
      <c r="J15" s="112">
        <v>42052.856325280183</v>
      </c>
      <c r="K15" s="112">
        <v>58330.740255189346</v>
      </c>
      <c r="L15" s="112">
        <v>42982.586346617602</v>
      </c>
      <c r="M15" s="112">
        <v>52632.25739666287</v>
      </c>
      <c r="N15" s="112">
        <v>24607.215885381753</v>
      </c>
      <c r="O15" s="112">
        <v>39710.149345982711</v>
      </c>
      <c r="P15" s="112">
        <v>65311.609649613158</v>
      </c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66" t="s">
        <v>104</v>
      </c>
      <c r="FO15" s="166"/>
      <c r="FP15" s="166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5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  <c r="RH15" s="183"/>
      <c r="RI15" s="183"/>
      <c r="RJ15" s="183"/>
      <c r="RK15" s="183"/>
      <c r="RL15" s="183"/>
      <c r="RM15" s="183"/>
      <c r="RN15" s="183"/>
      <c r="RO15" s="183"/>
      <c r="RP15" s="183"/>
      <c r="RQ15" s="183"/>
      <c r="RR15" s="183"/>
      <c r="RS15" s="183"/>
      <c r="RT15" s="183"/>
      <c r="RU15" s="183"/>
      <c r="RV15" s="183"/>
      <c r="RW15" s="183"/>
      <c r="RX15" s="183"/>
      <c r="RY15" s="183"/>
      <c r="RZ15" s="183"/>
      <c r="SA15" s="183"/>
      <c r="SB15" s="183"/>
      <c r="SC15" s="183"/>
      <c r="SD15" s="183"/>
      <c r="SE15" s="183"/>
      <c r="SF15" s="183"/>
      <c r="SG15" s="183"/>
      <c r="SH15" s="183"/>
      <c r="SI15" s="183"/>
      <c r="SJ15" s="183"/>
      <c r="SK15" s="183"/>
      <c r="SL15" s="183"/>
      <c r="SM15" s="183"/>
      <c r="SN15" s="183"/>
      <c r="SO15" s="183"/>
      <c r="SP15" s="183"/>
      <c r="SQ15" s="183"/>
      <c r="SR15" s="183"/>
      <c r="SS15" s="183"/>
      <c r="ST15" s="183"/>
      <c r="SU15" s="183"/>
      <c r="SV15" s="183"/>
      <c r="SW15" s="183"/>
      <c r="SX15" s="183"/>
      <c r="SY15" s="183"/>
      <c r="SZ15" s="183"/>
      <c r="TA15" s="183"/>
      <c r="TB15" s="183"/>
      <c r="TC15" s="183"/>
      <c r="TD15" s="183"/>
      <c r="TE15" s="183"/>
      <c r="TF15" s="183"/>
      <c r="TG15" s="183"/>
      <c r="TH15" s="183"/>
      <c r="TI15" s="183"/>
      <c r="TJ15" s="183"/>
      <c r="TK15" s="183"/>
      <c r="TL15" s="183"/>
      <c r="TM15" s="183"/>
      <c r="TN15" s="183"/>
      <c r="TO15" s="183"/>
      <c r="TP15" s="183"/>
      <c r="TQ15" s="183"/>
      <c r="TR15" s="183"/>
      <c r="TS15" s="183"/>
      <c r="TT15" s="183"/>
      <c r="TU15" s="183"/>
      <c r="TV15" s="183"/>
      <c r="TW15" s="183"/>
      <c r="TX15" s="183"/>
      <c r="TY15" s="183"/>
      <c r="TZ15" s="183"/>
      <c r="UA15" s="183"/>
      <c r="UB15" s="183"/>
      <c r="UC15" s="183"/>
      <c r="UD15" s="183"/>
      <c r="UE15" s="183"/>
      <c r="UF15" s="183"/>
      <c r="UG15" s="183"/>
      <c r="UH15" s="183"/>
      <c r="UI15" s="183"/>
      <c r="UJ15" s="183"/>
      <c r="UK15" s="183"/>
      <c r="UL15" s="183"/>
      <c r="UM15" s="183"/>
      <c r="UN15" s="183"/>
      <c r="UO15" s="183"/>
      <c r="UP15" s="183"/>
      <c r="UQ15" s="183"/>
      <c r="UR15" s="183"/>
      <c r="US15" s="183"/>
      <c r="UT15" s="183"/>
      <c r="UU15" s="183"/>
      <c r="UV15" s="183"/>
      <c r="UW15" s="183"/>
      <c r="UX15" s="183"/>
      <c r="UY15" s="185"/>
      <c r="UZ15" s="183"/>
      <c r="VA15" s="183"/>
      <c r="VB15" s="183"/>
      <c r="VC15" s="183"/>
      <c r="VD15" s="183"/>
      <c r="VE15" s="183"/>
      <c r="VF15" s="183"/>
      <c r="VG15" s="183"/>
      <c r="VH15" s="183"/>
      <c r="VI15" s="183"/>
      <c r="VJ15" s="183"/>
      <c r="VK15" s="183"/>
      <c r="VL15" s="183"/>
      <c r="VM15" s="183"/>
      <c r="VN15" s="183"/>
      <c r="VO15" s="183"/>
      <c r="VP15" s="183"/>
      <c r="VQ15" s="183"/>
      <c r="VR15" s="183"/>
      <c r="VS15" s="183"/>
      <c r="VT15" s="183"/>
      <c r="VU15" s="183"/>
      <c r="VV15" s="183"/>
      <c r="VW15" s="183"/>
      <c r="VX15" s="183"/>
      <c r="VY15" s="183"/>
      <c r="VZ15" s="183"/>
      <c r="WA15" s="183"/>
      <c r="WB15" s="183"/>
      <c r="WC15" s="183"/>
      <c r="WD15" s="183"/>
      <c r="WE15" s="183"/>
      <c r="WF15" s="183"/>
      <c r="WG15" s="183"/>
      <c r="WH15" s="183"/>
      <c r="WI15" s="183"/>
      <c r="WJ15" s="183"/>
      <c r="WK15" s="183"/>
      <c r="WL15" s="183"/>
      <c r="WM15" s="183"/>
      <c r="WN15" s="183"/>
      <c r="WO15" s="183"/>
      <c r="WP15" s="183"/>
      <c r="WQ15" s="183"/>
      <c r="WR15" s="183"/>
      <c r="WS15" s="183"/>
      <c r="WT15" s="183"/>
      <c r="WU15" s="183"/>
      <c r="WV15" s="183"/>
      <c r="WW15" s="183"/>
      <c r="WX15" s="183"/>
      <c r="WY15" s="183"/>
      <c r="WZ15" s="183"/>
      <c r="XA15" s="183"/>
      <c r="XB15" s="183"/>
      <c r="XC15" s="183"/>
      <c r="XD15" s="183"/>
      <c r="XE15" s="183"/>
      <c r="XF15" s="183"/>
      <c r="XG15" s="183"/>
      <c r="XH15" s="183"/>
      <c r="XI15" s="183"/>
      <c r="XJ15" s="183"/>
      <c r="XK15" s="183"/>
      <c r="XL15" s="183"/>
      <c r="XM15" s="183"/>
      <c r="XN15" s="183"/>
      <c r="XO15" s="183"/>
      <c r="XP15" s="183"/>
      <c r="XQ15" s="183"/>
      <c r="XR15" s="183"/>
      <c r="XS15" s="183"/>
      <c r="XT15" s="183"/>
      <c r="XU15" s="187"/>
      <c r="XV15" s="187"/>
      <c r="XW15" s="187"/>
      <c r="XX15" s="187"/>
      <c r="XY15" s="187"/>
      <c r="XZ15" s="186"/>
      <c r="YA15" s="186"/>
      <c r="YB15" s="186"/>
      <c r="YC15" s="186"/>
    </row>
    <row r="16" spans="1:764" ht="20.100000000000001" customHeight="1">
      <c r="A16" s="321">
        <v>9</v>
      </c>
      <c r="B16" s="188" t="str">
        <f>IF('1'!$A$1=1,D16,F16)</f>
        <v>Румунія</v>
      </c>
      <c r="C16" s="388"/>
      <c r="D16" s="300" t="s">
        <v>38</v>
      </c>
      <c r="E16" s="300"/>
      <c r="F16" s="389" t="s">
        <v>39</v>
      </c>
      <c r="G16" s="380">
        <v>10263.761537052525</v>
      </c>
      <c r="H16" s="112">
        <v>13622.446567900894</v>
      </c>
      <c r="I16" s="112">
        <v>15627.066581146089</v>
      </c>
      <c r="J16" s="112">
        <v>17726.538403231491</v>
      </c>
      <c r="K16" s="112">
        <v>17634.402719571961</v>
      </c>
      <c r="L16" s="112">
        <v>21263.417397114492</v>
      </c>
      <c r="M16" s="112">
        <v>32719.6789452456</v>
      </c>
      <c r="N16" s="112">
        <v>122303.32665285465</v>
      </c>
      <c r="O16" s="112">
        <v>132749.61906613156</v>
      </c>
      <c r="P16" s="112">
        <v>60882.351233223701</v>
      </c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5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  <c r="RH16" s="183"/>
      <c r="RI16" s="183"/>
      <c r="RJ16" s="183"/>
      <c r="RK16" s="183"/>
      <c r="RL16" s="183"/>
      <c r="RM16" s="183"/>
      <c r="RN16" s="183"/>
      <c r="RO16" s="183"/>
      <c r="RP16" s="183"/>
      <c r="RQ16" s="183"/>
      <c r="RR16" s="183"/>
      <c r="RS16" s="183"/>
      <c r="RT16" s="183"/>
      <c r="RU16" s="183"/>
      <c r="RV16" s="183"/>
      <c r="RW16" s="183"/>
      <c r="RX16" s="183"/>
      <c r="RY16" s="183"/>
      <c r="RZ16" s="183"/>
      <c r="SA16" s="183"/>
      <c r="SB16" s="183"/>
      <c r="SC16" s="183"/>
      <c r="SD16" s="183"/>
      <c r="SE16" s="183"/>
      <c r="SF16" s="183"/>
      <c r="SG16" s="183"/>
      <c r="SH16" s="183"/>
      <c r="SI16" s="183"/>
      <c r="SJ16" s="183"/>
      <c r="SK16" s="183"/>
      <c r="SL16" s="183"/>
      <c r="SM16" s="183"/>
      <c r="SN16" s="183"/>
      <c r="SO16" s="183"/>
      <c r="SP16" s="183"/>
      <c r="SQ16" s="183"/>
      <c r="SR16" s="183"/>
      <c r="SS16" s="183"/>
      <c r="ST16" s="183"/>
      <c r="SU16" s="183"/>
      <c r="SV16" s="183"/>
      <c r="SW16" s="183"/>
      <c r="SX16" s="183"/>
      <c r="SY16" s="183"/>
      <c r="SZ16" s="183"/>
      <c r="TA16" s="183"/>
      <c r="TB16" s="183"/>
      <c r="TC16" s="183"/>
      <c r="TD16" s="183"/>
      <c r="TE16" s="183"/>
      <c r="TF16" s="183"/>
      <c r="TG16" s="183"/>
      <c r="TH16" s="183"/>
      <c r="TI16" s="183"/>
      <c r="TJ16" s="183"/>
      <c r="TK16" s="183"/>
      <c r="TL16" s="183"/>
      <c r="TM16" s="183"/>
      <c r="TN16" s="183"/>
      <c r="TO16" s="183"/>
      <c r="TP16" s="183"/>
      <c r="TQ16" s="183"/>
      <c r="TR16" s="183"/>
      <c r="TS16" s="183"/>
      <c r="TT16" s="183"/>
      <c r="TU16" s="183"/>
      <c r="TV16" s="183"/>
      <c r="TW16" s="183"/>
      <c r="TX16" s="183"/>
      <c r="TY16" s="183"/>
      <c r="TZ16" s="183"/>
      <c r="UA16" s="183"/>
      <c r="UB16" s="183"/>
      <c r="UC16" s="183"/>
      <c r="UD16" s="183"/>
      <c r="UE16" s="183"/>
      <c r="UF16" s="183"/>
      <c r="UG16" s="183"/>
      <c r="UH16" s="183"/>
      <c r="UI16" s="183"/>
      <c r="UJ16" s="183"/>
      <c r="UK16" s="183"/>
      <c r="UL16" s="183"/>
      <c r="UM16" s="183"/>
      <c r="UN16" s="183"/>
      <c r="UO16" s="183"/>
      <c r="UP16" s="183"/>
      <c r="UQ16" s="183"/>
      <c r="UR16" s="183"/>
      <c r="US16" s="183"/>
      <c r="UT16" s="183"/>
      <c r="UU16" s="183"/>
      <c r="UV16" s="183"/>
      <c r="UW16" s="183"/>
      <c r="UX16" s="183"/>
      <c r="UY16" s="185"/>
      <c r="UZ16" s="183"/>
      <c r="VA16" s="183"/>
      <c r="VB16" s="183"/>
      <c r="VC16" s="183"/>
      <c r="VD16" s="183"/>
      <c r="VE16" s="183"/>
      <c r="VF16" s="183"/>
      <c r="VG16" s="183"/>
      <c r="VH16" s="183"/>
      <c r="VI16" s="183"/>
      <c r="VJ16" s="183"/>
      <c r="VK16" s="183"/>
      <c r="VL16" s="183"/>
      <c r="VM16" s="183"/>
      <c r="VN16" s="183"/>
      <c r="VO16" s="183"/>
      <c r="VP16" s="183"/>
      <c r="VQ16" s="183"/>
      <c r="VR16" s="183"/>
      <c r="VS16" s="183"/>
      <c r="VT16" s="183"/>
      <c r="VU16" s="183"/>
      <c r="VV16" s="183"/>
      <c r="VW16" s="183"/>
      <c r="VX16" s="183"/>
      <c r="VY16" s="183"/>
      <c r="VZ16" s="183"/>
      <c r="WA16" s="183"/>
      <c r="WB16" s="183"/>
      <c r="WC16" s="183"/>
      <c r="WD16" s="183"/>
      <c r="WE16" s="183"/>
      <c r="WF16" s="183"/>
      <c r="WG16" s="183"/>
      <c r="WH16" s="183"/>
      <c r="WI16" s="183"/>
      <c r="WJ16" s="183"/>
      <c r="WK16" s="183"/>
      <c r="WL16" s="183"/>
      <c r="WM16" s="183"/>
      <c r="WN16" s="183"/>
      <c r="WO16" s="183"/>
      <c r="WP16" s="183"/>
      <c r="WQ16" s="183"/>
      <c r="WR16" s="183"/>
      <c r="WS16" s="183"/>
      <c r="WT16" s="183"/>
      <c r="WU16" s="183"/>
      <c r="WV16" s="183"/>
      <c r="WW16" s="183"/>
      <c r="WX16" s="183"/>
      <c r="WY16" s="183"/>
      <c r="WZ16" s="183"/>
      <c r="XA16" s="183"/>
      <c r="XB16" s="183"/>
      <c r="XC16" s="183"/>
      <c r="XD16" s="183"/>
      <c r="XE16" s="183"/>
      <c r="XF16" s="183"/>
      <c r="XG16" s="183"/>
      <c r="XH16" s="183"/>
      <c r="XI16" s="183"/>
      <c r="XJ16" s="183"/>
      <c r="XK16" s="183"/>
      <c r="XL16" s="183"/>
      <c r="XM16" s="183"/>
      <c r="XN16" s="183"/>
      <c r="XO16" s="183"/>
      <c r="XP16" s="183"/>
      <c r="XQ16" s="183"/>
      <c r="XR16" s="183"/>
      <c r="XS16" s="183"/>
      <c r="XT16" s="183"/>
      <c r="XU16" s="187"/>
      <c r="XV16" s="187"/>
      <c r="XW16" s="187"/>
      <c r="XX16" s="187"/>
      <c r="XY16" s="187"/>
      <c r="XZ16" s="186"/>
      <c r="YA16" s="186"/>
      <c r="YB16" s="186"/>
      <c r="YC16" s="186"/>
    </row>
    <row r="17" spans="1:764" ht="20.100000000000001" customHeight="1">
      <c r="A17" s="321">
        <v>10</v>
      </c>
      <c r="B17" s="188" t="str">
        <f>IF('1'!$A$1=1,D17,F17)</f>
        <v>Болгарія</v>
      </c>
      <c r="C17" s="388"/>
      <c r="D17" s="300" t="s">
        <v>167</v>
      </c>
      <c r="E17" s="300"/>
      <c r="F17" s="313" t="s">
        <v>41</v>
      </c>
      <c r="G17" s="380">
        <v>9233.9235189631472</v>
      </c>
      <c r="H17" s="112">
        <v>10680.965375265998</v>
      </c>
      <c r="I17" s="112">
        <v>11403.138536684059</v>
      </c>
      <c r="J17" s="112">
        <v>13890.893859737171</v>
      </c>
      <c r="K17" s="112">
        <v>12130.277102625259</v>
      </c>
      <c r="L17" s="112">
        <v>13427.871876745776</v>
      </c>
      <c r="M17" s="112">
        <v>21954.880582667793</v>
      </c>
      <c r="N17" s="112">
        <v>45755.689438633664</v>
      </c>
      <c r="O17" s="112">
        <v>33088.510700046281</v>
      </c>
      <c r="P17" s="112">
        <v>45325.384372101602</v>
      </c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5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  <c r="RH17" s="183"/>
      <c r="RI17" s="183"/>
      <c r="RJ17" s="183"/>
      <c r="RK17" s="183"/>
      <c r="RL17" s="183"/>
      <c r="RM17" s="183"/>
      <c r="RN17" s="183"/>
      <c r="RO17" s="183"/>
      <c r="RP17" s="183"/>
      <c r="RQ17" s="183"/>
      <c r="RR17" s="183"/>
      <c r="RS17" s="183"/>
      <c r="RT17" s="183"/>
      <c r="RU17" s="183"/>
      <c r="RV17" s="183"/>
      <c r="RW17" s="183"/>
      <c r="RX17" s="183"/>
      <c r="RY17" s="183"/>
      <c r="RZ17" s="183"/>
      <c r="SA17" s="183"/>
      <c r="SB17" s="183"/>
      <c r="SC17" s="183"/>
      <c r="SD17" s="183"/>
      <c r="SE17" s="183"/>
      <c r="SF17" s="183"/>
      <c r="SG17" s="183"/>
      <c r="SH17" s="183"/>
      <c r="SI17" s="183"/>
      <c r="SJ17" s="183"/>
      <c r="SK17" s="183"/>
      <c r="SL17" s="183"/>
      <c r="SM17" s="183"/>
      <c r="SN17" s="183"/>
      <c r="SO17" s="183"/>
      <c r="SP17" s="183"/>
      <c r="SQ17" s="183"/>
      <c r="SR17" s="183"/>
      <c r="SS17" s="183"/>
      <c r="ST17" s="183"/>
      <c r="SU17" s="183"/>
      <c r="SV17" s="183"/>
      <c r="SW17" s="183"/>
      <c r="SX17" s="183"/>
      <c r="SY17" s="183"/>
      <c r="SZ17" s="183"/>
      <c r="TA17" s="183"/>
      <c r="TB17" s="183"/>
      <c r="TC17" s="183"/>
      <c r="TD17" s="183"/>
      <c r="TE17" s="183"/>
      <c r="TF17" s="183"/>
      <c r="TG17" s="183"/>
      <c r="TH17" s="183"/>
      <c r="TI17" s="183"/>
      <c r="TJ17" s="183"/>
      <c r="TK17" s="183"/>
      <c r="TL17" s="183"/>
      <c r="TM17" s="183"/>
      <c r="TN17" s="183"/>
      <c r="TO17" s="183"/>
      <c r="TP17" s="183"/>
      <c r="TQ17" s="183"/>
      <c r="TR17" s="183"/>
      <c r="TS17" s="183"/>
      <c r="TT17" s="183"/>
      <c r="TU17" s="183"/>
      <c r="TV17" s="183"/>
      <c r="TW17" s="183"/>
      <c r="TX17" s="183"/>
      <c r="TY17" s="183"/>
      <c r="TZ17" s="183"/>
      <c r="UA17" s="183"/>
      <c r="UB17" s="183"/>
      <c r="UC17" s="183"/>
      <c r="UD17" s="183"/>
      <c r="UE17" s="183"/>
      <c r="UF17" s="183"/>
      <c r="UG17" s="183"/>
      <c r="UH17" s="183"/>
      <c r="UI17" s="183"/>
      <c r="UJ17" s="183"/>
      <c r="UK17" s="183"/>
      <c r="UL17" s="183"/>
      <c r="UM17" s="183"/>
      <c r="UN17" s="183"/>
      <c r="UO17" s="183"/>
      <c r="UP17" s="183"/>
      <c r="UQ17" s="183"/>
      <c r="UR17" s="183"/>
      <c r="US17" s="183"/>
      <c r="UT17" s="183"/>
      <c r="UU17" s="183"/>
      <c r="UV17" s="183"/>
      <c r="UW17" s="183"/>
      <c r="UX17" s="183"/>
      <c r="UY17" s="185"/>
      <c r="UZ17" s="183"/>
      <c r="VA17" s="183"/>
      <c r="VB17" s="183"/>
      <c r="VC17" s="183"/>
      <c r="VD17" s="183"/>
      <c r="VE17" s="183"/>
      <c r="VF17" s="183"/>
      <c r="VG17" s="183"/>
      <c r="VH17" s="183"/>
      <c r="VI17" s="183"/>
      <c r="VJ17" s="183"/>
      <c r="VK17" s="183"/>
      <c r="VL17" s="183"/>
      <c r="VM17" s="183"/>
      <c r="VN17" s="183"/>
      <c r="VO17" s="183"/>
      <c r="VP17" s="183"/>
      <c r="VQ17" s="183"/>
      <c r="VR17" s="183"/>
      <c r="VS17" s="183"/>
      <c r="VT17" s="183"/>
      <c r="VU17" s="183"/>
      <c r="VV17" s="183"/>
      <c r="VW17" s="183"/>
      <c r="VX17" s="183"/>
      <c r="VY17" s="183"/>
      <c r="VZ17" s="183"/>
      <c r="WA17" s="183"/>
      <c r="WB17" s="183"/>
      <c r="WC17" s="183"/>
      <c r="WD17" s="183"/>
      <c r="WE17" s="183"/>
      <c r="WF17" s="183"/>
      <c r="WG17" s="183"/>
      <c r="WH17" s="183"/>
      <c r="WI17" s="183"/>
      <c r="WJ17" s="183"/>
      <c r="WK17" s="183"/>
      <c r="WL17" s="183"/>
      <c r="WM17" s="183"/>
      <c r="WN17" s="183"/>
      <c r="WO17" s="183"/>
      <c r="WP17" s="183"/>
      <c r="WQ17" s="183"/>
      <c r="WR17" s="183"/>
      <c r="WS17" s="183"/>
      <c r="WT17" s="183"/>
      <c r="WU17" s="183"/>
      <c r="WV17" s="183"/>
      <c r="WW17" s="183"/>
      <c r="WX17" s="183"/>
      <c r="WY17" s="183"/>
      <c r="WZ17" s="183"/>
      <c r="XA17" s="183"/>
      <c r="XB17" s="183"/>
      <c r="XC17" s="183"/>
      <c r="XD17" s="183"/>
      <c r="XE17" s="183"/>
      <c r="XF17" s="183"/>
      <c r="XG17" s="183"/>
      <c r="XH17" s="183"/>
      <c r="XI17" s="183"/>
      <c r="XJ17" s="183"/>
      <c r="XK17" s="183"/>
      <c r="XL17" s="183"/>
      <c r="XM17" s="183"/>
      <c r="XN17" s="183"/>
      <c r="XO17" s="183"/>
      <c r="XP17" s="183"/>
      <c r="XQ17" s="183"/>
      <c r="XR17" s="183"/>
      <c r="XS17" s="183"/>
      <c r="XT17" s="183"/>
      <c r="XU17" s="187"/>
      <c r="XV17" s="187"/>
      <c r="XW17" s="187"/>
      <c r="XX17" s="187"/>
      <c r="XY17" s="187"/>
      <c r="XZ17" s="186"/>
      <c r="YA17" s="186"/>
      <c r="YB17" s="186"/>
      <c r="YC17" s="186"/>
    </row>
    <row r="18" spans="1:764" ht="20.100000000000001" customHeight="1">
      <c r="A18" s="321">
        <v>11</v>
      </c>
      <c r="B18" s="188" t="str">
        <f>IF('1'!$A$1=1,D18,F18)</f>
        <v>Індія</v>
      </c>
      <c r="C18" s="388"/>
      <c r="D18" s="300" t="s">
        <v>189</v>
      </c>
      <c r="E18" s="300"/>
      <c r="F18" s="312" t="s">
        <v>44</v>
      </c>
      <c r="G18" s="380">
        <v>31741.025849307458</v>
      </c>
      <c r="H18" s="112">
        <v>48848.115819174825</v>
      </c>
      <c r="I18" s="112">
        <v>58416.46944962367</v>
      </c>
      <c r="J18" s="112">
        <v>58652.023855948952</v>
      </c>
      <c r="K18" s="112">
        <v>50540.956624749262</v>
      </c>
      <c r="L18" s="112">
        <v>52378.144006751711</v>
      </c>
      <c r="M18" s="112">
        <v>67673.373712532033</v>
      </c>
      <c r="N18" s="112">
        <v>28492.632883054306</v>
      </c>
      <c r="O18" s="112">
        <v>19863.291176352439</v>
      </c>
      <c r="P18" s="112">
        <v>40083.53307914699</v>
      </c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5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  <c r="RH18" s="183"/>
      <c r="RI18" s="183"/>
      <c r="RJ18" s="183"/>
      <c r="RK18" s="183"/>
      <c r="RL18" s="183"/>
      <c r="RM18" s="183"/>
      <c r="RN18" s="183"/>
      <c r="RO18" s="183"/>
      <c r="RP18" s="183"/>
      <c r="RQ18" s="183"/>
      <c r="RR18" s="183"/>
      <c r="RS18" s="183"/>
      <c r="RT18" s="183"/>
      <c r="RU18" s="183"/>
      <c r="RV18" s="183"/>
      <c r="RW18" s="183"/>
      <c r="RX18" s="183"/>
      <c r="RY18" s="183"/>
      <c r="RZ18" s="183"/>
      <c r="SA18" s="183"/>
      <c r="SB18" s="183"/>
      <c r="SC18" s="183"/>
      <c r="SD18" s="183"/>
      <c r="SE18" s="183"/>
      <c r="SF18" s="183"/>
      <c r="SG18" s="183"/>
      <c r="SH18" s="183"/>
      <c r="SI18" s="183"/>
      <c r="SJ18" s="183"/>
      <c r="SK18" s="183"/>
      <c r="SL18" s="183"/>
      <c r="SM18" s="183"/>
      <c r="SN18" s="183"/>
      <c r="SO18" s="183"/>
      <c r="SP18" s="183"/>
      <c r="SQ18" s="183"/>
      <c r="SR18" s="183"/>
      <c r="SS18" s="183"/>
      <c r="ST18" s="183"/>
      <c r="SU18" s="183"/>
      <c r="SV18" s="183"/>
      <c r="SW18" s="183"/>
      <c r="SX18" s="183"/>
      <c r="SY18" s="183"/>
      <c r="SZ18" s="183"/>
      <c r="TA18" s="183"/>
      <c r="TB18" s="183"/>
      <c r="TC18" s="183"/>
      <c r="TD18" s="183"/>
      <c r="TE18" s="183"/>
      <c r="TF18" s="183"/>
      <c r="TG18" s="183"/>
      <c r="TH18" s="183"/>
      <c r="TI18" s="183"/>
      <c r="TJ18" s="183"/>
      <c r="TK18" s="183"/>
      <c r="TL18" s="183"/>
      <c r="TM18" s="183"/>
      <c r="TN18" s="183"/>
      <c r="TO18" s="183"/>
      <c r="TP18" s="183"/>
      <c r="TQ18" s="183"/>
      <c r="TR18" s="183"/>
      <c r="TS18" s="183"/>
      <c r="TT18" s="183"/>
      <c r="TU18" s="183"/>
      <c r="TV18" s="183"/>
      <c r="TW18" s="183"/>
      <c r="TX18" s="183"/>
      <c r="TY18" s="183"/>
      <c r="TZ18" s="183"/>
      <c r="UA18" s="183"/>
      <c r="UB18" s="183"/>
      <c r="UC18" s="183"/>
      <c r="UD18" s="183"/>
      <c r="UE18" s="183"/>
      <c r="UF18" s="183"/>
      <c r="UG18" s="183"/>
      <c r="UH18" s="183"/>
      <c r="UI18" s="183"/>
      <c r="UJ18" s="183"/>
      <c r="UK18" s="183"/>
      <c r="UL18" s="183"/>
      <c r="UM18" s="183"/>
      <c r="UN18" s="183"/>
      <c r="UO18" s="183"/>
      <c r="UP18" s="183"/>
      <c r="UQ18" s="183"/>
      <c r="UR18" s="183"/>
      <c r="US18" s="183"/>
      <c r="UT18" s="183"/>
      <c r="UU18" s="183"/>
      <c r="UV18" s="183"/>
      <c r="UW18" s="183"/>
      <c r="UX18" s="183"/>
      <c r="UY18" s="185"/>
      <c r="UZ18" s="183"/>
      <c r="VA18" s="183"/>
      <c r="VB18" s="183"/>
      <c r="VC18" s="183"/>
      <c r="VD18" s="183"/>
      <c r="VE18" s="183"/>
      <c r="VF18" s="183"/>
      <c r="VG18" s="183"/>
      <c r="VH18" s="183"/>
      <c r="VI18" s="183"/>
      <c r="VJ18" s="183"/>
      <c r="VK18" s="183"/>
      <c r="VL18" s="183"/>
      <c r="VM18" s="183"/>
      <c r="VN18" s="183"/>
      <c r="VO18" s="183"/>
      <c r="VP18" s="183"/>
      <c r="VQ18" s="183"/>
      <c r="VR18" s="183"/>
      <c r="VS18" s="183"/>
      <c r="VT18" s="183"/>
      <c r="VU18" s="183"/>
      <c r="VV18" s="183"/>
      <c r="VW18" s="183"/>
      <c r="VX18" s="183"/>
      <c r="VY18" s="183"/>
      <c r="VZ18" s="183"/>
      <c r="WA18" s="183"/>
      <c r="WB18" s="183"/>
      <c r="WC18" s="183"/>
      <c r="WD18" s="183"/>
      <c r="WE18" s="183"/>
      <c r="WF18" s="183"/>
      <c r="WG18" s="183"/>
      <c r="WH18" s="183"/>
      <c r="WI18" s="183"/>
      <c r="WJ18" s="183"/>
      <c r="WK18" s="183"/>
      <c r="WL18" s="183"/>
      <c r="WM18" s="183"/>
      <c r="WN18" s="183"/>
      <c r="WO18" s="183"/>
      <c r="WP18" s="183"/>
      <c r="WQ18" s="183"/>
      <c r="WR18" s="183"/>
      <c r="WS18" s="183"/>
      <c r="WT18" s="183"/>
      <c r="WU18" s="183"/>
      <c r="WV18" s="183"/>
      <c r="WW18" s="183"/>
      <c r="WX18" s="183"/>
      <c r="WY18" s="183"/>
      <c r="WZ18" s="183"/>
      <c r="XA18" s="183"/>
      <c r="XB18" s="183"/>
      <c r="XC18" s="183"/>
      <c r="XD18" s="183"/>
      <c r="XE18" s="183"/>
      <c r="XF18" s="183"/>
      <c r="XG18" s="183"/>
      <c r="XH18" s="183"/>
      <c r="XI18" s="183"/>
      <c r="XJ18" s="183"/>
      <c r="XK18" s="183"/>
      <c r="XL18" s="183"/>
      <c r="XM18" s="183"/>
      <c r="XN18" s="183"/>
      <c r="XO18" s="183"/>
      <c r="XP18" s="183"/>
      <c r="XQ18" s="183"/>
      <c r="XR18" s="183"/>
      <c r="XS18" s="183"/>
      <c r="XT18" s="183"/>
      <c r="XU18" s="187"/>
      <c r="XV18" s="187"/>
      <c r="XW18" s="187"/>
      <c r="XX18" s="187"/>
      <c r="XY18" s="187"/>
      <c r="XZ18" s="186"/>
      <c r="YA18" s="186"/>
      <c r="YB18" s="186"/>
      <c r="YC18" s="186"/>
    </row>
    <row r="19" spans="1:764" ht="20.100000000000001" customHeight="1">
      <c r="A19" s="321">
        <v>12</v>
      </c>
      <c r="B19" s="188" t="str">
        <f>IF('1'!$A$1=1,D19,F19)</f>
        <v>Молдова</v>
      </c>
      <c r="C19" s="390"/>
      <c r="D19" s="306" t="s">
        <v>183</v>
      </c>
      <c r="E19" s="306"/>
      <c r="F19" s="312" t="s">
        <v>58</v>
      </c>
      <c r="G19" s="380">
        <v>11397.918631758381</v>
      </c>
      <c r="H19" s="112">
        <v>12151.705945397973</v>
      </c>
      <c r="I19" s="112">
        <v>18599.623864081597</v>
      </c>
      <c r="J19" s="112">
        <v>21296.877786430428</v>
      </c>
      <c r="K19" s="112">
        <v>18612.289258559689</v>
      </c>
      <c r="L19" s="112">
        <v>18385.654766607742</v>
      </c>
      <c r="M19" s="112">
        <v>23354.406846219346</v>
      </c>
      <c r="N19" s="112">
        <v>29912.797435125794</v>
      </c>
      <c r="O19" s="112">
        <v>29950.661373494899</v>
      </c>
      <c r="P19" s="112">
        <v>38074.263725181852</v>
      </c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5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  <c r="RH19" s="183"/>
      <c r="RI19" s="183"/>
      <c r="RJ19" s="183"/>
      <c r="RK19" s="183"/>
      <c r="RL19" s="183"/>
      <c r="RM19" s="183"/>
      <c r="RN19" s="183"/>
      <c r="RO19" s="183"/>
      <c r="RP19" s="183"/>
      <c r="RQ19" s="183"/>
      <c r="RR19" s="183"/>
      <c r="RS19" s="183"/>
      <c r="RT19" s="183"/>
      <c r="RU19" s="183"/>
      <c r="RV19" s="183"/>
      <c r="RW19" s="183"/>
      <c r="RX19" s="183"/>
      <c r="RY19" s="183"/>
      <c r="RZ19" s="183"/>
      <c r="SA19" s="183"/>
      <c r="SB19" s="183"/>
      <c r="SC19" s="183"/>
      <c r="SD19" s="183"/>
      <c r="SE19" s="183"/>
      <c r="SF19" s="183"/>
      <c r="SG19" s="183"/>
      <c r="SH19" s="183"/>
      <c r="SI19" s="183"/>
      <c r="SJ19" s="183"/>
      <c r="SK19" s="183"/>
      <c r="SL19" s="183"/>
      <c r="SM19" s="183"/>
      <c r="SN19" s="183"/>
      <c r="SO19" s="183"/>
      <c r="SP19" s="183"/>
      <c r="SQ19" s="183"/>
      <c r="SR19" s="183"/>
      <c r="SS19" s="183"/>
      <c r="ST19" s="183"/>
      <c r="SU19" s="183"/>
      <c r="SV19" s="183"/>
      <c r="SW19" s="183"/>
      <c r="SX19" s="183"/>
      <c r="SY19" s="183"/>
      <c r="SZ19" s="183"/>
      <c r="TA19" s="183"/>
      <c r="TB19" s="183"/>
      <c r="TC19" s="183"/>
      <c r="TD19" s="183"/>
      <c r="TE19" s="183"/>
      <c r="TF19" s="183"/>
      <c r="TG19" s="183"/>
      <c r="TH19" s="183"/>
      <c r="TI19" s="183"/>
      <c r="TJ19" s="183"/>
      <c r="TK19" s="183"/>
      <c r="TL19" s="183"/>
      <c r="TM19" s="183"/>
      <c r="TN19" s="183"/>
      <c r="TO19" s="183"/>
      <c r="TP19" s="183"/>
      <c r="TQ19" s="183"/>
      <c r="TR19" s="183"/>
      <c r="TS19" s="183"/>
      <c r="TT19" s="183"/>
      <c r="TU19" s="183"/>
      <c r="TV19" s="183"/>
      <c r="TW19" s="183"/>
      <c r="TX19" s="183"/>
      <c r="TY19" s="183"/>
      <c r="TZ19" s="183"/>
      <c r="UA19" s="183"/>
      <c r="UB19" s="183"/>
      <c r="UC19" s="183"/>
      <c r="UD19" s="183"/>
      <c r="UE19" s="183"/>
      <c r="UF19" s="183"/>
      <c r="UG19" s="183"/>
      <c r="UH19" s="183"/>
      <c r="UI19" s="183"/>
      <c r="UJ19" s="183"/>
      <c r="UK19" s="183"/>
      <c r="UL19" s="183"/>
      <c r="UM19" s="183"/>
      <c r="UN19" s="183"/>
      <c r="UO19" s="183"/>
      <c r="UP19" s="183"/>
      <c r="UQ19" s="183"/>
      <c r="UR19" s="183"/>
      <c r="US19" s="183"/>
      <c r="UT19" s="183"/>
      <c r="UU19" s="183"/>
      <c r="UV19" s="183"/>
      <c r="UW19" s="183"/>
      <c r="UX19" s="183"/>
      <c r="UY19" s="185"/>
      <c r="UZ19" s="183"/>
      <c r="VA19" s="183"/>
      <c r="VB19" s="183"/>
      <c r="VC19" s="183"/>
      <c r="VD19" s="183"/>
      <c r="VE19" s="183"/>
      <c r="VF19" s="183"/>
      <c r="VG19" s="183"/>
      <c r="VH19" s="183"/>
      <c r="VI19" s="183"/>
      <c r="VJ19" s="183"/>
      <c r="VK19" s="183"/>
      <c r="VL19" s="183"/>
      <c r="VM19" s="183"/>
      <c r="VN19" s="183"/>
      <c r="VO19" s="183"/>
      <c r="VP19" s="183"/>
      <c r="VQ19" s="183"/>
      <c r="VR19" s="183"/>
      <c r="VS19" s="183"/>
      <c r="VT19" s="183"/>
      <c r="VU19" s="183"/>
      <c r="VV19" s="183"/>
      <c r="VW19" s="183"/>
      <c r="VX19" s="183"/>
      <c r="VY19" s="183"/>
      <c r="VZ19" s="183"/>
      <c r="WA19" s="183"/>
      <c r="WB19" s="183"/>
      <c r="WC19" s="183"/>
      <c r="WD19" s="183"/>
      <c r="WE19" s="183"/>
      <c r="WF19" s="183"/>
      <c r="WG19" s="183"/>
      <c r="WH19" s="183"/>
      <c r="WI19" s="183"/>
      <c r="WJ19" s="183"/>
      <c r="WK19" s="183"/>
      <c r="WL19" s="183"/>
      <c r="WM19" s="183"/>
      <c r="WN19" s="183"/>
      <c r="WO19" s="183"/>
      <c r="WP19" s="183"/>
      <c r="WQ19" s="183"/>
      <c r="WR19" s="183"/>
      <c r="WS19" s="183"/>
      <c r="WT19" s="183"/>
      <c r="WU19" s="183"/>
      <c r="WV19" s="183"/>
      <c r="WW19" s="183"/>
      <c r="WX19" s="183"/>
      <c r="WY19" s="183"/>
      <c r="WZ19" s="183"/>
      <c r="XA19" s="183"/>
      <c r="XB19" s="183"/>
      <c r="XC19" s="183"/>
      <c r="XD19" s="183"/>
      <c r="XE19" s="183"/>
      <c r="XF19" s="183"/>
      <c r="XG19" s="183"/>
      <c r="XH19" s="183"/>
      <c r="XI19" s="183"/>
      <c r="XJ19" s="183"/>
      <c r="XK19" s="183"/>
      <c r="XL19" s="183"/>
      <c r="XM19" s="183"/>
      <c r="XN19" s="183"/>
      <c r="XO19" s="183"/>
      <c r="XP19" s="183"/>
      <c r="XQ19" s="183"/>
      <c r="XR19" s="183"/>
      <c r="XS19" s="183"/>
      <c r="XT19" s="183"/>
      <c r="XU19" s="187"/>
      <c r="XV19" s="187"/>
      <c r="XW19" s="187"/>
      <c r="XX19" s="187"/>
      <c r="XY19" s="187"/>
      <c r="XZ19" s="186"/>
      <c r="YA19" s="186"/>
      <c r="YB19" s="186"/>
      <c r="YC19" s="186"/>
    </row>
    <row r="20" spans="1:764" ht="20.100000000000001" customHeight="1">
      <c r="A20" s="321">
        <v>13</v>
      </c>
      <c r="B20" s="188" t="str">
        <f>IF('1'!$A$1=1,D20,F20)</f>
        <v>Словаччина</v>
      </c>
      <c r="C20" s="388"/>
      <c r="D20" s="300" t="s">
        <v>154</v>
      </c>
      <c r="E20" s="300"/>
      <c r="F20" s="313" t="s">
        <v>51</v>
      </c>
      <c r="G20" s="380">
        <v>8110.4162896508697</v>
      </c>
      <c r="H20" s="112">
        <v>9598.9453534082695</v>
      </c>
      <c r="I20" s="112">
        <v>14728.716405098652</v>
      </c>
      <c r="J20" s="112">
        <v>19395.323191289812</v>
      </c>
      <c r="K20" s="112">
        <v>14396.628664594989</v>
      </c>
      <c r="L20" s="112">
        <v>9496.084478892757</v>
      </c>
      <c r="M20" s="112">
        <v>25110.064392963322</v>
      </c>
      <c r="N20" s="112">
        <v>46026.610619256186</v>
      </c>
      <c r="O20" s="112">
        <v>38574.100099108487</v>
      </c>
      <c r="P20" s="112">
        <v>35932.9948348939</v>
      </c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5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5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7"/>
      <c r="XV20" s="187"/>
      <c r="XW20" s="187"/>
      <c r="XX20" s="187"/>
      <c r="XY20" s="187"/>
      <c r="XZ20" s="186"/>
      <c r="YA20" s="186"/>
      <c r="YB20" s="186"/>
      <c r="YC20" s="186"/>
    </row>
    <row r="21" spans="1:764" ht="20.100000000000001" customHeight="1">
      <c r="A21" s="321">
        <v>14</v>
      </c>
      <c r="B21" s="188" t="str">
        <f>IF('1'!$A$1=1,D21,F21)</f>
        <v>Сполучені Штати Америки</v>
      </c>
      <c r="C21" s="388"/>
      <c r="D21" s="300" t="s">
        <v>46</v>
      </c>
      <c r="E21" s="300"/>
      <c r="F21" s="314" t="s">
        <v>47</v>
      </c>
      <c r="G21" s="380">
        <v>10014.37506756501</v>
      </c>
      <c r="H21" s="112">
        <v>10637.328633437202</v>
      </c>
      <c r="I21" s="112">
        <v>21693.546267538459</v>
      </c>
      <c r="J21" s="112">
        <v>29703.238995586202</v>
      </c>
      <c r="K21" s="112">
        <v>24788.337093408765</v>
      </c>
      <c r="L21" s="112">
        <v>26260.030663530357</v>
      </c>
      <c r="M21" s="112">
        <v>43397.286693579146</v>
      </c>
      <c r="N21" s="112">
        <v>27582.707223279682</v>
      </c>
      <c r="O21" s="112">
        <v>18945.314574653661</v>
      </c>
      <c r="P21" s="112">
        <v>34907.893950627091</v>
      </c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5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5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7"/>
      <c r="XV21" s="187"/>
      <c r="XW21" s="187"/>
      <c r="XX21" s="187"/>
      <c r="XY21" s="187"/>
      <c r="XZ21" s="186"/>
      <c r="YA21" s="186"/>
      <c r="YB21" s="186"/>
      <c r="YC21" s="186"/>
    </row>
    <row r="22" spans="1:764" s="193" customFormat="1" ht="20.100000000000001" customHeight="1">
      <c r="A22" s="275">
        <v>15</v>
      </c>
      <c r="B22" s="188" t="str">
        <f>IF('1'!$A$1=1,D22,F22)</f>
        <v>Бельгія</v>
      </c>
      <c r="C22" s="391"/>
      <c r="D22" s="304" t="s">
        <v>170</v>
      </c>
      <c r="E22" s="300"/>
      <c r="F22" s="389" t="s">
        <v>56</v>
      </c>
      <c r="G22" s="380">
        <v>6004.4114516409545</v>
      </c>
      <c r="H22" s="112">
        <v>5732.1619339665613</v>
      </c>
      <c r="I22" s="112">
        <v>11265.414543726311</v>
      </c>
      <c r="J22" s="112">
        <v>15668.514584445746</v>
      </c>
      <c r="K22" s="112">
        <v>16557.827610473654</v>
      </c>
      <c r="L22" s="112">
        <v>14423.935853659008</v>
      </c>
      <c r="M22" s="112">
        <v>16599.899318303906</v>
      </c>
      <c r="N22" s="112">
        <v>15072.26946289586</v>
      </c>
      <c r="O22" s="112">
        <v>12911.630514646644</v>
      </c>
      <c r="P22" s="112">
        <v>33756.344368020429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5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5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7"/>
      <c r="XV22" s="187"/>
      <c r="XW22" s="187"/>
      <c r="XX22" s="187"/>
      <c r="XY22" s="187"/>
      <c r="XZ22" s="186"/>
      <c r="YA22" s="186"/>
      <c r="YB22" s="186"/>
      <c r="YC22" s="186"/>
      <c r="YD22" s="194"/>
      <c r="YE22" s="195"/>
      <c r="YF22" s="195"/>
      <c r="YG22" s="195"/>
      <c r="YH22" s="195"/>
      <c r="YI22" s="194"/>
      <c r="YJ22" s="194"/>
      <c r="YK22" s="194"/>
      <c r="YL22" s="194"/>
      <c r="YM22" s="194"/>
      <c r="YN22" s="194"/>
      <c r="YO22" s="194"/>
      <c r="YP22" s="194"/>
      <c r="YQ22" s="194"/>
      <c r="YR22" s="194"/>
      <c r="YS22" s="194"/>
      <c r="YT22" s="194"/>
      <c r="YU22" s="194"/>
      <c r="YV22" s="194"/>
      <c r="YW22" s="194"/>
      <c r="YX22" s="194"/>
      <c r="YY22" s="194"/>
      <c r="YZ22" s="194"/>
      <c r="ZA22" s="194"/>
      <c r="ZB22" s="194"/>
      <c r="ZC22" s="194"/>
      <c r="ZD22" s="194"/>
      <c r="ZE22" s="194"/>
      <c r="ZF22" s="194"/>
      <c r="ZG22" s="194"/>
      <c r="ZH22" s="194"/>
      <c r="ZI22" s="194"/>
      <c r="ZJ22" s="194"/>
      <c r="ZK22" s="195"/>
      <c r="ZL22" s="195"/>
      <c r="ZM22" s="195"/>
      <c r="ZN22" s="195"/>
      <c r="ZO22" s="195"/>
      <c r="ZP22" s="194"/>
      <c r="ZQ22" s="194"/>
      <c r="ZR22" s="194"/>
      <c r="ZS22" s="194"/>
      <c r="AAC22" s="143"/>
      <c r="AAD22" s="143"/>
      <c r="AAE22" s="143"/>
      <c r="AAF22" s="143"/>
      <c r="AAG22" s="143"/>
      <c r="AAH22" s="143"/>
      <c r="AAI22" s="143"/>
      <c r="AAJ22" s="143"/>
      <c r="AAK22" s="143"/>
      <c r="AAL22" s="143"/>
      <c r="AAM22" s="143"/>
      <c r="AAN22" s="143"/>
      <c r="AAO22" s="143"/>
      <c r="AAP22" s="143"/>
      <c r="AAQ22" s="143"/>
      <c r="AAR22" s="143"/>
      <c r="AAS22" s="143"/>
      <c r="AAT22" s="143"/>
      <c r="AAU22" s="143"/>
      <c r="AAV22" s="143"/>
      <c r="AAW22" s="143"/>
      <c r="AAX22" s="143"/>
      <c r="AAY22" s="143"/>
      <c r="ABQ22" s="143"/>
      <c r="ABR22" s="143"/>
      <c r="ABS22" s="143"/>
      <c r="ABT22" s="143"/>
      <c r="ABU22" s="143"/>
      <c r="ABV22" s="143"/>
      <c r="ABW22" s="143"/>
      <c r="ABX22" s="143"/>
      <c r="ABY22" s="143"/>
      <c r="ABZ22" s="143"/>
      <c r="ACA22" s="143"/>
      <c r="ACB22" s="143"/>
      <c r="ACC22" s="143"/>
      <c r="ACD22" s="143"/>
      <c r="ACE22" s="143"/>
      <c r="ACF22" s="143"/>
      <c r="ACG22" s="143"/>
      <c r="ACH22" s="143"/>
      <c r="ACI22" s="143"/>
      <c r="ACJ22" s="143"/>
    </row>
    <row r="23" spans="1:764" ht="20.100000000000001" customHeight="1">
      <c r="A23" s="321">
        <v>16</v>
      </c>
      <c r="B23" s="188" t="str">
        <f>IF('1'!$A$1=1,D23,F23)</f>
        <v>Чехія</v>
      </c>
      <c r="C23" s="388"/>
      <c r="D23" s="300" t="s">
        <v>155</v>
      </c>
      <c r="E23" s="300"/>
      <c r="F23" s="313" t="s">
        <v>52</v>
      </c>
      <c r="G23" s="380">
        <v>8294.2000838934873</v>
      </c>
      <c r="H23" s="112">
        <v>10411.68716610477</v>
      </c>
      <c r="I23" s="112">
        <v>14102.102418882849</v>
      </c>
      <c r="J23" s="112">
        <v>17456.416755676863</v>
      </c>
      <c r="K23" s="112">
        <v>17308.144705622697</v>
      </c>
      <c r="L23" s="112">
        <v>16471.10915451777</v>
      </c>
      <c r="M23" s="112">
        <v>30121.73693416499</v>
      </c>
      <c r="N23" s="112">
        <v>33184.83213626971</v>
      </c>
      <c r="O23" s="112">
        <v>31010.213118581632</v>
      </c>
      <c r="P23" s="112">
        <v>29664.835673548274</v>
      </c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5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5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7"/>
      <c r="XV23" s="187"/>
      <c r="XW23" s="187"/>
      <c r="XX23" s="187"/>
      <c r="XY23" s="187"/>
      <c r="XZ23" s="186"/>
      <c r="YA23" s="186"/>
      <c r="YB23" s="186"/>
      <c r="YC23" s="186"/>
    </row>
    <row r="24" spans="1:764" ht="20.100000000000001" customHeight="1">
      <c r="A24" s="275">
        <v>17</v>
      </c>
      <c r="B24" s="188" t="str">
        <f>IF('1'!$A$1=1,D24,F24)</f>
        <v>Франція</v>
      </c>
      <c r="C24" s="390"/>
      <c r="D24" s="306" t="s">
        <v>156</v>
      </c>
      <c r="E24" s="306"/>
      <c r="F24" s="313" t="s">
        <v>53</v>
      </c>
      <c r="G24" s="380">
        <v>10263.306389578856</v>
      </c>
      <c r="H24" s="112">
        <v>10713.231279856143</v>
      </c>
      <c r="I24" s="112">
        <v>9964.4258943488312</v>
      </c>
      <c r="J24" s="112">
        <v>13398.065026210164</v>
      </c>
      <c r="K24" s="112">
        <v>14039.344148497883</v>
      </c>
      <c r="L24" s="112">
        <v>14617.460601220662</v>
      </c>
      <c r="M24" s="112">
        <v>22957.577737027939</v>
      </c>
      <c r="N24" s="112">
        <v>18246.82102220544</v>
      </c>
      <c r="O24" s="112">
        <v>17230.907136314272</v>
      </c>
      <c r="P24" s="112">
        <v>28902.686920185712</v>
      </c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5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5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7"/>
      <c r="XV24" s="187"/>
      <c r="XW24" s="187"/>
      <c r="XX24" s="187"/>
      <c r="XY24" s="187"/>
      <c r="XZ24" s="186"/>
      <c r="YA24" s="186"/>
      <c r="YB24" s="186"/>
      <c r="YC24" s="186"/>
    </row>
    <row r="25" spans="1:764" s="193" customFormat="1" ht="20.100000000000001" customHeight="1">
      <c r="A25" s="275">
        <v>18</v>
      </c>
      <c r="B25" s="188" t="str">
        <f>IF('1'!$A$1=1,D25,F25)</f>
        <v>Литва</v>
      </c>
      <c r="C25" s="388"/>
      <c r="D25" s="300" t="s">
        <v>158</v>
      </c>
      <c r="E25" s="300"/>
      <c r="F25" s="389" t="s">
        <v>45</v>
      </c>
      <c r="G25" s="380">
        <v>4877.3289346095435</v>
      </c>
      <c r="H25" s="112">
        <v>6151.2635654868409</v>
      </c>
      <c r="I25" s="112">
        <v>9523.8015843570684</v>
      </c>
      <c r="J25" s="112">
        <v>8994.4908958257001</v>
      </c>
      <c r="K25" s="112">
        <v>10238.388609115294</v>
      </c>
      <c r="L25" s="112">
        <v>11357.350801395793</v>
      </c>
      <c r="M25" s="112">
        <v>14797.37686195777</v>
      </c>
      <c r="N25" s="112">
        <v>20798.551463394273</v>
      </c>
      <c r="O25" s="112">
        <v>22899.359705404182</v>
      </c>
      <c r="P25" s="112">
        <v>22980.738503971108</v>
      </c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5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5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7"/>
      <c r="XV25" s="187"/>
      <c r="XW25" s="187"/>
      <c r="XX25" s="187"/>
      <c r="XY25" s="187"/>
      <c r="XZ25" s="186"/>
      <c r="YA25" s="186"/>
      <c r="YB25" s="186"/>
      <c r="YC25" s="186"/>
      <c r="YE25" s="143"/>
      <c r="YF25" s="143"/>
      <c r="YG25" s="143"/>
      <c r="YH25" s="143"/>
      <c r="ZK25" s="143"/>
      <c r="ZL25" s="143"/>
      <c r="ZM25" s="143"/>
      <c r="ZN25" s="143"/>
      <c r="ZO25" s="143"/>
      <c r="AAC25" s="143"/>
      <c r="AAD25" s="143"/>
      <c r="AAE25" s="143"/>
      <c r="AAF25" s="143"/>
      <c r="AAG25" s="143"/>
      <c r="AAH25" s="143"/>
      <c r="AAI25" s="143"/>
      <c r="AAJ25" s="143"/>
      <c r="AAK25" s="143"/>
      <c r="AAL25" s="143"/>
      <c r="AAM25" s="143"/>
      <c r="AAN25" s="143"/>
      <c r="AAO25" s="143"/>
      <c r="AAP25" s="143"/>
      <c r="AAQ25" s="143"/>
      <c r="AAR25" s="143"/>
      <c r="AAS25" s="143"/>
      <c r="AAT25" s="143"/>
      <c r="AAU25" s="143"/>
      <c r="AAV25" s="143"/>
      <c r="AAW25" s="143"/>
      <c r="AAX25" s="143"/>
      <c r="AAY25" s="143"/>
      <c r="ABQ25" s="143"/>
      <c r="ABR25" s="143"/>
      <c r="ABS25" s="143"/>
      <c r="ABT25" s="143"/>
      <c r="ABU25" s="143"/>
      <c r="ABV25" s="143"/>
      <c r="ABW25" s="143"/>
      <c r="ABX25" s="143"/>
      <c r="ABY25" s="143"/>
      <c r="ABZ25" s="143"/>
      <c r="ACA25" s="143"/>
      <c r="ACB25" s="143"/>
      <c r="ACC25" s="143"/>
      <c r="ACD25" s="143"/>
      <c r="ACE25" s="143"/>
      <c r="ACF25" s="143"/>
      <c r="ACG25" s="143"/>
      <c r="ACH25" s="143"/>
      <c r="ACI25" s="143"/>
      <c r="ACJ25" s="143"/>
    </row>
    <row r="26" spans="1:764" s="193" customFormat="1" ht="33" customHeight="1">
      <c r="A26" s="275">
        <v>19</v>
      </c>
      <c r="B26" s="200" t="str">
        <f>IF('1'!$A$1=1,D26,F26)</f>
        <v>Сполучене Королівство Великої Британії та Північної Ірландії</v>
      </c>
      <c r="C26" s="391"/>
      <c r="D26" s="311" t="s">
        <v>54</v>
      </c>
      <c r="E26" s="303"/>
      <c r="F26" s="392" t="s">
        <v>55</v>
      </c>
      <c r="G26" s="380">
        <v>7067.7014955969516</v>
      </c>
      <c r="H26" s="112">
        <v>7266.1550943898546</v>
      </c>
      <c r="I26" s="112">
        <v>11727.865477700432</v>
      </c>
      <c r="J26" s="112">
        <v>14617.596332179113</v>
      </c>
      <c r="K26" s="112">
        <v>14811.853820427139</v>
      </c>
      <c r="L26" s="112">
        <v>15894.263695521489</v>
      </c>
      <c r="M26" s="112">
        <v>26737.367266482499</v>
      </c>
      <c r="N26" s="112">
        <v>11736.865160882124</v>
      </c>
      <c r="O26" s="112">
        <v>13023.447905962834</v>
      </c>
      <c r="P26" s="112">
        <v>22928.848091356991</v>
      </c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5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5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7"/>
      <c r="XV26" s="187"/>
      <c r="XW26" s="187"/>
      <c r="XX26" s="187"/>
      <c r="XY26" s="187"/>
      <c r="XZ26" s="186"/>
      <c r="YA26" s="186"/>
      <c r="YB26" s="186"/>
      <c r="YC26" s="186"/>
      <c r="YD26" s="194"/>
      <c r="YE26" s="195"/>
      <c r="YF26" s="195"/>
      <c r="YG26" s="195"/>
      <c r="YH26" s="195"/>
      <c r="YI26" s="194"/>
      <c r="YJ26" s="194"/>
      <c r="YK26" s="194"/>
      <c r="YL26" s="194"/>
      <c r="YM26" s="194"/>
      <c r="YN26" s="194"/>
      <c r="YO26" s="194"/>
      <c r="YP26" s="194"/>
      <c r="YQ26" s="194"/>
      <c r="YR26" s="194"/>
      <c r="YS26" s="194"/>
      <c r="YT26" s="194"/>
      <c r="YU26" s="194"/>
      <c r="YV26" s="194"/>
      <c r="YW26" s="194"/>
      <c r="YX26" s="194"/>
      <c r="YY26" s="194"/>
      <c r="YZ26" s="194"/>
      <c r="ZA26" s="194"/>
      <c r="ZB26" s="194"/>
      <c r="ZC26" s="194"/>
      <c r="ZD26" s="194"/>
      <c r="ZE26" s="194"/>
      <c r="ZF26" s="194"/>
      <c r="ZG26" s="194"/>
      <c r="ZH26" s="194"/>
      <c r="ZI26" s="194"/>
      <c r="ZJ26" s="194"/>
      <c r="ZK26" s="195"/>
      <c r="ZL26" s="195"/>
      <c r="ZM26" s="195"/>
      <c r="ZN26" s="195"/>
      <c r="ZO26" s="195"/>
      <c r="ZP26" s="194"/>
      <c r="ZQ26" s="194"/>
      <c r="ZR26" s="194"/>
      <c r="ZS26" s="194"/>
      <c r="AAC26" s="143"/>
      <c r="AAD26" s="143"/>
      <c r="AAE26" s="143"/>
      <c r="AAF26" s="143"/>
      <c r="AAG26" s="143"/>
      <c r="AAH26" s="143"/>
      <c r="AAI26" s="143"/>
      <c r="AAJ26" s="143"/>
      <c r="AAK26" s="143"/>
      <c r="AAL26" s="143"/>
      <c r="AAM26" s="143"/>
      <c r="AAN26" s="143"/>
      <c r="AAO26" s="143"/>
      <c r="AAP26" s="143"/>
      <c r="AAQ26" s="143"/>
      <c r="AAR26" s="143"/>
      <c r="AAS26" s="143"/>
      <c r="AAT26" s="143"/>
      <c r="AAU26" s="143"/>
      <c r="AAV26" s="143"/>
      <c r="AAW26" s="143"/>
      <c r="AAX26" s="143"/>
      <c r="AAY26" s="143"/>
      <c r="ABQ26" s="143"/>
      <c r="ABR26" s="143"/>
      <c r="ABS26" s="143"/>
      <c r="ABT26" s="143"/>
      <c r="ABU26" s="143"/>
      <c r="ABV26" s="143"/>
      <c r="ABW26" s="143"/>
      <c r="ABX26" s="143"/>
      <c r="ABY26" s="143"/>
      <c r="ABZ26" s="143"/>
      <c r="ACA26" s="143"/>
      <c r="ACB26" s="143"/>
      <c r="ACC26" s="143"/>
      <c r="ACD26" s="143"/>
      <c r="ACE26" s="143"/>
      <c r="ACF26" s="143"/>
      <c r="ACG26" s="143"/>
      <c r="ACH26" s="143"/>
      <c r="ACI26" s="143"/>
      <c r="ACJ26" s="143"/>
    </row>
    <row r="27" spans="1:764" s="193" customFormat="1" ht="20.100000000000001" customHeight="1">
      <c r="A27" s="275">
        <v>20</v>
      </c>
      <c r="B27" s="188" t="str">
        <f>IF('1'!$A$1=1,D27,F27)</f>
        <v>Австрія</v>
      </c>
      <c r="C27" s="388"/>
      <c r="D27" s="300" t="s">
        <v>160</v>
      </c>
      <c r="E27" s="300"/>
      <c r="F27" s="389" t="s">
        <v>60</v>
      </c>
      <c r="G27" s="380">
        <v>6392.4509137601872</v>
      </c>
      <c r="H27" s="112">
        <v>7661.8746669117972</v>
      </c>
      <c r="I27" s="112">
        <v>12238.984265401938</v>
      </c>
      <c r="J27" s="112">
        <v>12838.605422724893</v>
      </c>
      <c r="K27" s="112">
        <v>13316.64239357509</v>
      </c>
      <c r="L27" s="112">
        <v>14085.726287393338</v>
      </c>
      <c r="M27" s="112">
        <v>23756.45861215924</v>
      </c>
      <c r="N27" s="112">
        <v>24152.664348304039</v>
      </c>
      <c r="O27" s="112">
        <v>20215.079980972849</v>
      </c>
      <c r="P27" s="112">
        <v>22567.902309015331</v>
      </c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5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5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7"/>
      <c r="XV27" s="187"/>
      <c r="XW27" s="187"/>
      <c r="XX27" s="187"/>
      <c r="XY27" s="187"/>
      <c r="XZ27" s="186"/>
      <c r="YA27" s="186"/>
      <c r="YB27" s="186"/>
      <c r="YC27" s="186"/>
      <c r="YE27" s="143"/>
      <c r="YF27" s="143"/>
      <c r="YG27" s="143"/>
      <c r="YH27" s="143"/>
      <c r="ZK27" s="143"/>
      <c r="ZL27" s="143"/>
      <c r="ZM27" s="143"/>
      <c r="ZN27" s="143"/>
      <c r="ZO27" s="143"/>
      <c r="AAC27" s="143"/>
      <c r="AAD27" s="143"/>
      <c r="AAE27" s="143"/>
      <c r="AAF27" s="143"/>
      <c r="AAG27" s="143"/>
      <c r="AAH27" s="143"/>
      <c r="AAI27" s="143"/>
      <c r="AAJ27" s="143"/>
      <c r="AAK27" s="143"/>
      <c r="AAL27" s="143"/>
      <c r="AAM27" s="143"/>
      <c r="AAN27" s="143"/>
      <c r="AAO27" s="143"/>
      <c r="AAP27" s="143"/>
      <c r="AAQ27" s="143"/>
      <c r="AAR27" s="143"/>
      <c r="AAS27" s="143"/>
      <c r="AAT27" s="143"/>
      <c r="AAU27" s="143"/>
      <c r="AAV27" s="143"/>
      <c r="AAW27" s="143"/>
      <c r="AAX27" s="143"/>
      <c r="AAY27" s="143"/>
      <c r="ABQ27" s="143"/>
      <c r="ABR27" s="143"/>
      <c r="ABS27" s="143"/>
      <c r="ABT27" s="143"/>
      <c r="ABU27" s="143"/>
      <c r="ABV27" s="143"/>
      <c r="ABW27" s="143"/>
      <c r="ABX27" s="143"/>
      <c r="ABY27" s="143"/>
      <c r="ABZ27" s="143"/>
      <c r="ACA27" s="143"/>
      <c r="ACB27" s="143"/>
      <c r="ACC27" s="143"/>
      <c r="ACD27" s="143"/>
      <c r="ACE27" s="143"/>
      <c r="ACF27" s="143"/>
      <c r="ACG27" s="143"/>
      <c r="ACH27" s="143"/>
      <c r="ACI27" s="143"/>
      <c r="ACJ27" s="143"/>
    </row>
    <row r="28" spans="1:764" ht="15.6" customHeight="1">
      <c r="A28" s="275">
        <v>21</v>
      </c>
      <c r="B28" s="188" t="str">
        <f>IF('1'!$A$1=1,D28,F28)</f>
        <v>Індонезія</v>
      </c>
      <c r="C28" s="393"/>
      <c r="D28" s="300" t="s">
        <v>200</v>
      </c>
      <c r="E28" s="319"/>
      <c r="F28" s="389" t="s">
        <v>204</v>
      </c>
      <c r="G28" s="380">
        <v>4100.0681884627065</v>
      </c>
      <c r="H28" s="112">
        <v>9320.5613043812591</v>
      </c>
      <c r="I28" s="112">
        <v>10528.610705457702</v>
      </c>
      <c r="J28" s="112">
        <v>16952.850160814698</v>
      </c>
      <c r="K28" s="112">
        <v>18743.025088895247</v>
      </c>
      <c r="L28" s="112">
        <v>20258.177667694392</v>
      </c>
      <c r="M28" s="112">
        <v>21790.589088967572</v>
      </c>
      <c r="N28" s="112">
        <v>3465.1554237932005</v>
      </c>
      <c r="O28" s="112">
        <v>4728.8726483193914</v>
      </c>
      <c r="P28" s="112">
        <v>21090.523547527671</v>
      </c>
    </row>
    <row r="29" spans="1:764" ht="20.100000000000001" customHeight="1">
      <c r="A29" s="321">
        <v>22</v>
      </c>
      <c r="B29" s="188" t="str">
        <f>IF('1'!$A$1=1,D29,F29)</f>
        <v>Угорщина</v>
      </c>
      <c r="C29" s="390"/>
      <c r="D29" s="306" t="s">
        <v>49</v>
      </c>
      <c r="E29" s="306"/>
      <c r="F29" s="313" t="s">
        <v>50</v>
      </c>
      <c r="G29" s="380">
        <v>8373.3163259635003</v>
      </c>
      <c r="H29" s="112">
        <v>11254.150741712296</v>
      </c>
      <c r="I29" s="112">
        <v>14656.405686597531</v>
      </c>
      <c r="J29" s="112">
        <v>19848.823529082012</v>
      </c>
      <c r="K29" s="112">
        <v>19435.516637625482</v>
      </c>
      <c r="L29" s="112">
        <v>13181.939689776236</v>
      </c>
      <c r="M29" s="112">
        <v>16536.543400618517</v>
      </c>
      <c r="N29" s="112">
        <v>44516.261414802626</v>
      </c>
      <c r="O29" s="112">
        <v>26470.440314224961</v>
      </c>
      <c r="P29" s="112">
        <v>18938.644478303861</v>
      </c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5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5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7"/>
      <c r="XV29" s="187"/>
      <c r="XW29" s="187"/>
      <c r="XX29" s="187"/>
      <c r="XY29" s="187"/>
      <c r="XZ29" s="186"/>
      <c r="YA29" s="186"/>
      <c r="YB29" s="186"/>
      <c r="YC29" s="186"/>
    </row>
    <row r="30" spans="1:764" ht="20.100000000000001" customHeight="1">
      <c r="A30" s="321">
        <v>23</v>
      </c>
      <c r="B30" s="188" t="str">
        <f>IF('1'!$A$1=1,D30,F30)</f>
        <v>Ізраїль</v>
      </c>
      <c r="C30" s="388"/>
      <c r="D30" s="300" t="s">
        <v>174</v>
      </c>
      <c r="E30" s="300"/>
      <c r="F30" s="312" t="s">
        <v>71</v>
      </c>
      <c r="G30" s="380">
        <v>12872.29546070568</v>
      </c>
      <c r="H30" s="112">
        <v>12310.186684493641</v>
      </c>
      <c r="I30" s="112">
        <v>16055.034828576863</v>
      </c>
      <c r="J30" s="112">
        <v>15632.538258573366</v>
      </c>
      <c r="K30" s="112">
        <v>16090.983349829203</v>
      </c>
      <c r="L30" s="112">
        <v>14852.809142173839</v>
      </c>
      <c r="M30" s="112">
        <v>19619.204458301036</v>
      </c>
      <c r="N30" s="112">
        <v>10627.660463216067</v>
      </c>
      <c r="O30" s="112">
        <v>11172.607036131947</v>
      </c>
      <c r="P30" s="112">
        <v>18328.377792494157</v>
      </c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5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5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7"/>
      <c r="XV30" s="187"/>
      <c r="XW30" s="187"/>
      <c r="XX30" s="187"/>
      <c r="XY30" s="187"/>
      <c r="XZ30" s="186"/>
      <c r="YA30" s="186"/>
      <c r="YB30" s="186"/>
      <c r="YC30" s="186"/>
    </row>
    <row r="31" spans="1:764" s="193" customFormat="1" ht="20.100000000000001" customHeight="1">
      <c r="A31" s="275">
        <v>24</v>
      </c>
      <c r="B31" s="188" t="str">
        <f>IF('1'!$A$1=1,D31,F31)</f>
        <v>Ліван</v>
      </c>
      <c r="C31" s="391"/>
      <c r="D31" s="307" t="s">
        <v>186</v>
      </c>
      <c r="E31" s="300"/>
      <c r="F31" s="389" t="s">
        <v>108</v>
      </c>
      <c r="G31" s="380">
        <v>6594.2099714667111</v>
      </c>
      <c r="H31" s="112">
        <v>8595.9610902790773</v>
      </c>
      <c r="I31" s="112">
        <v>11378.638006626139</v>
      </c>
      <c r="J31" s="112">
        <v>10988.835517038027</v>
      </c>
      <c r="K31" s="112">
        <v>9671.5079230301089</v>
      </c>
      <c r="L31" s="112">
        <v>8736.9779499498254</v>
      </c>
      <c r="M31" s="112">
        <v>10621.847702407285</v>
      </c>
      <c r="N31" s="112">
        <v>7317.7006898930576</v>
      </c>
      <c r="O31" s="112">
        <v>8764.0530604264422</v>
      </c>
      <c r="P31" s="112">
        <v>16525.118733592142</v>
      </c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5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  <c r="RH31" s="183"/>
      <c r="RI31" s="183"/>
      <c r="RJ31" s="183"/>
      <c r="RK31" s="183"/>
      <c r="RL31" s="183"/>
      <c r="RM31" s="183"/>
      <c r="RN31" s="183"/>
      <c r="RO31" s="183"/>
      <c r="RP31" s="183"/>
      <c r="RQ31" s="183"/>
      <c r="RR31" s="183"/>
      <c r="RS31" s="183"/>
      <c r="RT31" s="183"/>
      <c r="RU31" s="183"/>
      <c r="RV31" s="183"/>
      <c r="RW31" s="183"/>
      <c r="RX31" s="183"/>
      <c r="RY31" s="183"/>
      <c r="RZ31" s="183"/>
      <c r="SA31" s="183"/>
      <c r="SB31" s="183"/>
      <c r="SC31" s="183"/>
      <c r="SD31" s="183"/>
      <c r="SE31" s="183"/>
      <c r="SF31" s="183"/>
      <c r="SG31" s="183"/>
      <c r="SH31" s="183"/>
      <c r="SI31" s="183"/>
      <c r="SJ31" s="183"/>
      <c r="SK31" s="183"/>
      <c r="SL31" s="183"/>
      <c r="SM31" s="183"/>
      <c r="SN31" s="183"/>
      <c r="SO31" s="183"/>
      <c r="SP31" s="183"/>
      <c r="SQ31" s="183"/>
      <c r="SR31" s="183"/>
      <c r="SS31" s="183"/>
      <c r="ST31" s="183"/>
      <c r="SU31" s="183"/>
      <c r="SV31" s="183"/>
      <c r="SW31" s="183"/>
      <c r="SX31" s="183"/>
      <c r="SY31" s="183"/>
      <c r="SZ31" s="183"/>
      <c r="TA31" s="183"/>
      <c r="TB31" s="183"/>
      <c r="TC31" s="183"/>
      <c r="TD31" s="183"/>
      <c r="TE31" s="183"/>
      <c r="TF31" s="183"/>
      <c r="TG31" s="183"/>
      <c r="TH31" s="183"/>
      <c r="TI31" s="183"/>
      <c r="TJ31" s="183"/>
      <c r="TK31" s="183"/>
      <c r="TL31" s="183"/>
      <c r="TM31" s="183"/>
      <c r="TN31" s="183"/>
      <c r="TO31" s="183"/>
      <c r="TP31" s="183"/>
      <c r="TQ31" s="183"/>
      <c r="TR31" s="183"/>
      <c r="TS31" s="183"/>
      <c r="TT31" s="183"/>
      <c r="TU31" s="183"/>
      <c r="TV31" s="183"/>
      <c r="TW31" s="183"/>
      <c r="TX31" s="183"/>
      <c r="TY31" s="183"/>
      <c r="TZ31" s="183"/>
      <c r="UA31" s="183"/>
      <c r="UB31" s="183"/>
      <c r="UC31" s="183"/>
      <c r="UD31" s="183"/>
      <c r="UE31" s="183"/>
      <c r="UF31" s="183"/>
      <c r="UG31" s="183"/>
      <c r="UH31" s="183"/>
      <c r="UI31" s="183"/>
      <c r="UJ31" s="183"/>
      <c r="UK31" s="183"/>
      <c r="UL31" s="183"/>
      <c r="UM31" s="183"/>
      <c r="UN31" s="183"/>
      <c r="UO31" s="183"/>
      <c r="UP31" s="183"/>
      <c r="UQ31" s="183"/>
      <c r="UR31" s="183"/>
      <c r="US31" s="183"/>
      <c r="UT31" s="183"/>
      <c r="UU31" s="183"/>
      <c r="UV31" s="183"/>
      <c r="UW31" s="183"/>
      <c r="UX31" s="183"/>
      <c r="UY31" s="185"/>
      <c r="UZ31" s="183"/>
      <c r="VA31" s="183"/>
      <c r="VB31" s="183"/>
      <c r="VC31" s="183"/>
      <c r="VD31" s="183"/>
      <c r="VE31" s="183"/>
      <c r="VF31" s="183"/>
      <c r="VG31" s="183"/>
      <c r="VH31" s="183"/>
      <c r="VI31" s="183"/>
      <c r="VJ31" s="183"/>
      <c r="VK31" s="183"/>
      <c r="VL31" s="183"/>
      <c r="VM31" s="183"/>
      <c r="VN31" s="183"/>
      <c r="VO31" s="183"/>
      <c r="VP31" s="183"/>
      <c r="VQ31" s="183"/>
      <c r="VR31" s="183"/>
      <c r="VS31" s="183"/>
      <c r="VT31" s="183"/>
      <c r="VU31" s="183"/>
      <c r="VV31" s="183"/>
      <c r="VW31" s="183"/>
      <c r="VX31" s="183"/>
      <c r="VY31" s="183"/>
      <c r="VZ31" s="183"/>
      <c r="WA31" s="183"/>
      <c r="WB31" s="183"/>
      <c r="WC31" s="183"/>
      <c r="WD31" s="183"/>
      <c r="WE31" s="183"/>
      <c r="WF31" s="183"/>
      <c r="WG31" s="183"/>
      <c r="WH31" s="183"/>
      <c r="WI31" s="183"/>
      <c r="WJ31" s="183"/>
      <c r="WK31" s="183"/>
      <c r="WL31" s="183"/>
      <c r="WM31" s="183"/>
      <c r="WN31" s="183"/>
      <c r="WO31" s="183"/>
      <c r="WP31" s="183"/>
      <c r="WQ31" s="183"/>
      <c r="WR31" s="183"/>
      <c r="WS31" s="183"/>
      <c r="WT31" s="183"/>
      <c r="WU31" s="183"/>
      <c r="WV31" s="183"/>
      <c r="WW31" s="183"/>
      <c r="WX31" s="183"/>
      <c r="WY31" s="183"/>
      <c r="WZ31" s="183"/>
      <c r="XA31" s="183"/>
      <c r="XB31" s="183"/>
      <c r="XC31" s="183"/>
      <c r="XD31" s="183"/>
      <c r="XE31" s="183"/>
      <c r="XF31" s="183"/>
      <c r="XG31" s="183"/>
      <c r="XH31" s="183"/>
      <c r="XI31" s="183"/>
      <c r="XJ31" s="183"/>
      <c r="XK31" s="183"/>
      <c r="XL31" s="183"/>
      <c r="XM31" s="183"/>
      <c r="XN31" s="183"/>
      <c r="XO31" s="183"/>
      <c r="XP31" s="183"/>
      <c r="XQ31" s="183"/>
      <c r="XR31" s="183"/>
      <c r="XS31" s="183"/>
      <c r="XT31" s="183"/>
      <c r="XU31" s="187"/>
      <c r="XV31" s="187"/>
      <c r="XW31" s="187"/>
      <c r="XX31" s="187"/>
      <c r="XY31" s="187"/>
      <c r="XZ31" s="186"/>
      <c r="YA31" s="186"/>
      <c r="YB31" s="186"/>
      <c r="YC31" s="186"/>
      <c r="YD31" s="194"/>
      <c r="YE31" s="195"/>
      <c r="YF31" s="195"/>
      <c r="YG31" s="195"/>
      <c r="YH31" s="195"/>
      <c r="YI31" s="194"/>
      <c r="YJ31" s="194"/>
      <c r="YK31" s="194"/>
      <c r="YL31" s="194"/>
      <c r="YM31" s="194"/>
      <c r="YN31" s="194"/>
      <c r="YO31" s="194"/>
      <c r="YP31" s="194"/>
      <c r="YQ31" s="194"/>
      <c r="YR31" s="194"/>
      <c r="YS31" s="194"/>
      <c r="YT31" s="194"/>
      <c r="YU31" s="194"/>
      <c r="YV31" s="194"/>
      <c r="YW31" s="194"/>
      <c r="YX31" s="194"/>
      <c r="YY31" s="194"/>
      <c r="YZ31" s="194"/>
      <c r="ZA31" s="194"/>
      <c r="ZB31" s="194"/>
      <c r="ZC31" s="194"/>
      <c r="ZD31" s="194"/>
      <c r="ZE31" s="194"/>
      <c r="ZF31" s="194"/>
      <c r="ZG31" s="194"/>
      <c r="ZH31" s="194"/>
      <c r="ZI31" s="194"/>
      <c r="ZJ31" s="194"/>
      <c r="ZK31" s="195"/>
      <c r="ZL31" s="195"/>
      <c r="ZM31" s="195"/>
      <c r="ZN31" s="195"/>
      <c r="ZO31" s="195"/>
      <c r="ZP31" s="194"/>
      <c r="ZQ31" s="194"/>
      <c r="ZR31" s="194"/>
      <c r="ZS31" s="194"/>
      <c r="AAC31" s="143"/>
      <c r="AAD31" s="143"/>
      <c r="AAE31" s="143"/>
      <c r="AAF31" s="143"/>
      <c r="AAG31" s="143"/>
      <c r="AAH31" s="143"/>
      <c r="AAI31" s="143"/>
      <c r="AAJ31" s="143"/>
      <c r="AAK31" s="143"/>
      <c r="AAL31" s="143"/>
      <c r="AAM31" s="143"/>
      <c r="AAN31" s="143"/>
      <c r="AAO31" s="143"/>
      <c r="AAP31" s="143"/>
      <c r="AAQ31" s="143"/>
      <c r="AAR31" s="143"/>
      <c r="AAS31" s="143"/>
      <c r="AAT31" s="143"/>
      <c r="AAU31" s="143"/>
      <c r="AAV31" s="143"/>
      <c r="AAW31" s="143"/>
      <c r="AAX31" s="143"/>
      <c r="AAY31" s="143"/>
      <c r="ABQ31" s="143"/>
      <c r="ABR31" s="143"/>
      <c r="ABS31" s="143"/>
      <c r="ABT31" s="143"/>
      <c r="ABU31" s="143"/>
      <c r="ABV31" s="143"/>
      <c r="ABW31" s="143"/>
      <c r="ABX31" s="143"/>
      <c r="ABY31" s="143"/>
      <c r="ABZ31" s="143"/>
      <c r="ACA31" s="143"/>
      <c r="ACB31" s="143"/>
      <c r="ACC31" s="143"/>
      <c r="ACD31" s="143"/>
      <c r="ACE31" s="143"/>
      <c r="ACF31" s="143"/>
      <c r="ACG31" s="143"/>
      <c r="ACH31" s="143"/>
      <c r="ACI31" s="143"/>
      <c r="ACJ31" s="143"/>
    </row>
    <row r="32" spans="1:764" ht="20.100000000000001" customHeight="1">
      <c r="A32" s="275">
        <v>25</v>
      </c>
      <c r="B32" s="188" t="str">
        <f>IF('1'!$A$1=1,D32,F32)</f>
        <v>Греція</v>
      </c>
      <c r="C32" s="391"/>
      <c r="D32" s="300" t="s">
        <v>159</v>
      </c>
      <c r="E32" s="305"/>
      <c r="F32" s="312" t="s">
        <v>57</v>
      </c>
      <c r="G32" s="380">
        <v>3388.164938102997</v>
      </c>
      <c r="H32" s="112">
        <v>4071.166647236309</v>
      </c>
      <c r="I32" s="112">
        <v>5197.7280207801941</v>
      </c>
      <c r="J32" s="112">
        <v>7599.7978352950922</v>
      </c>
      <c r="K32" s="112">
        <v>7097.6522014061511</v>
      </c>
      <c r="L32" s="112">
        <v>4786.0447570971082</v>
      </c>
      <c r="M32" s="112">
        <v>5698.2372628407338</v>
      </c>
      <c r="N32" s="112">
        <v>6141.5990255781362</v>
      </c>
      <c r="O32" s="112">
        <v>9422.1872000617241</v>
      </c>
      <c r="P32" s="112">
        <v>16407.430877023737</v>
      </c>
    </row>
    <row r="33" spans="1:764" s="193" customFormat="1" ht="20.100000000000001" customHeight="1">
      <c r="A33" s="275">
        <v>26</v>
      </c>
      <c r="B33" s="188" t="str">
        <f>IF('1'!$A$1=1,D33,F33)</f>
        <v>Саудівська Аравія</v>
      </c>
      <c r="C33" s="391"/>
      <c r="D33" s="310" t="s">
        <v>172</v>
      </c>
      <c r="E33" s="305"/>
      <c r="F33" s="313" t="s">
        <v>70</v>
      </c>
      <c r="G33" s="380">
        <v>16661.112679982314</v>
      </c>
      <c r="H33" s="112">
        <v>15121.32744268255</v>
      </c>
      <c r="I33" s="112">
        <v>13664.845725558798</v>
      </c>
      <c r="J33" s="112">
        <v>20586.220509494939</v>
      </c>
      <c r="K33" s="112">
        <v>19331.71960664244</v>
      </c>
      <c r="L33" s="112">
        <v>19460.48469647246</v>
      </c>
      <c r="M33" s="112">
        <v>20309.664503609085</v>
      </c>
      <c r="N33" s="112">
        <v>13762.545179157707</v>
      </c>
      <c r="O33" s="112">
        <v>10648.31001484877</v>
      </c>
      <c r="P33" s="112">
        <v>14818.692085308834</v>
      </c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345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7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196"/>
      <c r="UJ33" s="196"/>
      <c r="UK33" s="196"/>
      <c r="UL33" s="196"/>
      <c r="UM33" s="196"/>
      <c r="UN33" s="196"/>
      <c r="UO33" s="196"/>
      <c r="UP33" s="196"/>
      <c r="UQ33" s="196"/>
      <c r="UR33" s="196"/>
      <c r="US33" s="196"/>
      <c r="UT33" s="196"/>
      <c r="UU33" s="196"/>
      <c r="UV33" s="196"/>
      <c r="UW33" s="196"/>
      <c r="UX33" s="196"/>
      <c r="UY33" s="197"/>
      <c r="UZ33" s="196"/>
      <c r="VA33" s="196"/>
      <c r="VB33" s="196"/>
      <c r="VC33" s="196"/>
      <c r="VD33" s="196"/>
      <c r="VE33" s="196"/>
      <c r="VF33" s="196"/>
      <c r="VG33" s="196"/>
      <c r="VH33" s="196"/>
      <c r="VI33" s="196"/>
      <c r="VJ33" s="196"/>
      <c r="VK33" s="196"/>
      <c r="VL33" s="196"/>
      <c r="VM33" s="196"/>
      <c r="VN33" s="196"/>
      <c r="VO33" s="196"/>
      <c r="VP33" s="196"/>
      <c r="VQ33" s="196"/>
      <c r="VR33" s="196"/>
      <c r="VS33" s="196"/>
      <c r="VT33" s="196"/>
      <c r="VU33" s="196"/>
      <c r="VV33" s="196"/>
      <c r="VW33" s="196"/>
      <c r="VX33" s="196"/>
      <c r="VY33" s="196"/>
      <c r="VZ33" s="196"/>
      <c r="WA33" s="196"/>
      <c r="WB33" s="196"/>
      <c r="WC33" s="196"/>
      <c r="WD33" s="196"/>
      <c r="WE33" s="196"/>
      <c r="WF33" s="196"/>
      <c r="WG33" s="196"/>
      <c r="WH33" s="196"/>
      <c r="WI33" s="196"/>
      <c r="WJ33" s="196"/>
      <c r="WK33" s="196"/>
      <c r="WL33" s="196"/>
      <c r="WM33" s="196"/>
      <c r="WN33" s="196"/>
      <c r="WO33" s="196"/>
      <c r="WP33" s="196"/>
      <c r="WQ33" s="196"/>
      <c r="WR33" s="196"/>
      <c r="WS33" s="196"/>
      <c r="WT33" s="196"/>
      <c r="WU33" s="196"/>
      <c r="WV33" s="196"/>
      <c r="WW33" s="196"/>
      <c r="WX33" s="196"/>
      <c r="WY33" s="196"/>
      <c r="WZ33" s="196"/>
      <c r="XA33" s="196"/>
      <c r="XB33" s="196"/>
      <c r="XC33" s="196"/>
      <c r="XD33" s="196"/>
      <c r="XE33" s="196"/>
      <c r="XF33" s="196"/>
      <c r="XG33" s="196"/>
      <c r="XH33" s="196"/>
      <c r="XI33" s="196"/>
      <c r="XJ33" s="196"/>
      <c r="XK33" s="196"/>
      <c r="XL33" s="196"/>
      <c r="XM33" s="196"/>
      <c r="XN33" s="196"/>
      <c r="XO33" s="196"/>
      <c r="XP33" s="196"/>
      <c r="XQ33" s="196"/>
      <c r="XR33" s="196"/>
      <c r="XS33" s="196"/>
      <c r="XT33" s="196"/>
      <c r="XU33" s="199"/>
      <c r="XV33" s="199"/>
      <c r="XW33" s="199"/>
      <c r="XX33" s="199"/>
      <c r="XY33" s="199"/>
      <c r="XZ33" s="198"/>
      <c r="YA33" s="198"/>
      <c r="YB33" s="198"/>
      <c r="YC33" s="198"/>
      <c r="YE33" s="143"/>
      <c r="YF33" s="143"/>
      <c r="YG33" s="143"/>
      <c r="YH33" s="143"/>
      <c r="ZK33" s="143"/>
      <c r="ZL33" s="143"/>
      <c r="ZM33" s="143"/>
      <c r="ZN33" s="143"/>
      <c r="ZO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</row>
    <row r="34" spans="1:764" ht="20.100000000000001" customHeight="1">
      <c r="A34" s="275">
        <v>27</v>
      </c>
      <c r="B34" s="188" t="str">
        <f>IF('1'!$A$1=1,D34,F34)</f>
        <v>Туніс</v>
      </c>
      <c r="C34" s="393"/>
      <c r="D34" s="300" t="s">
        <v>187</v>
      </c>
      <c r="E34" s="319"/>
      <c r="F34" s="312" t="s">
        <v>188</v>
      </c>
      <c r="G34" s="380">
        <v>7355.6336122537632</v>
      </c>
      <c r="H34" s="112">
        <v>6021.2429871471068</v>
      </c>
      <c r="I34" s="112">
        <v>7712.0667193746449</v>
      </c>
      <c r="J34" s="112">
        <v>10634.778383987245</v>
      </c>
      <c r="K34" s="112">
        <v>9413.491361289216</v>
      </c>
      <c r="L34" s="112">
        <v>11202.789077941787</v>
      </c>
      <c r="M34" s="112">
        <v>10999.777479406868</v>
      </c>
      <c r="N34" s="112">
        <v>6060.2969901383995</v>
      </c>
      <c r="O34" s="112">
        <v>5491.4291077497101</v>
      </c>
      <c r="P34" s="112">
        <v>13239.647052029777</v>
      </c>
    </row>
    <row r="35" spans="1:764" ht="20.100000000000001" customHeight="1">
      <c r="A35" s="275">
        <v>28</v>
      </c>
      <c r="B35" s="188" t="str">
        <f>IF('1'!$A$1=1,D35,F35)</f>
        <v>Алжир</v>
      </c>
      <c r="C35" s="393"/>
      <c r="D35" s="300" t="s">
        <v>202</v>
      </c>
      <c r="E35" s="319"/>
      <c r="F35" s="312" t="s">
        <v>205</v>
      </c>
      <c r="G35" s="380">
        <v>4374.0227549323508</v>
      </c>
      <c r="H35" s="112">
        <v>6086.1178465420508</v>
      </c>
      <c r="I35" s="112">
        <v>14262.95152734224</v>
      </c>
      <c r="J35" s="112">
        <v>10526.256204731162</v>
      </c>
      <c r="K35" s="112">
        <v>15346.301117847222</v>
      </c>
      <c r="L35" s="112">
        <v>9333.5066445145567</v>
      </c>
      <c r="M35" s="112">
        <v>12323.136308847441</v>
      </c>
      <c r="N35" s="112">
        <v>7730.8352790498102</v>
      </c>
      <c r="O35" s="112">
        <v>1246.2157733864979</v>
      </c>
      <c r="P35" s="112">
        <v>12839.537346877507</v>
      </c>
    </row>
    <row r="36" spans="1:764" ht="20.100000000000001" customHeight="1">
      <c r="A36" s="275">
        <v>29</v>
      </c>
      <c r="B36" s="188" t="str">
        <f>IF('1'!$A$1=1,D36,F36)</f>
        <v>Ірак</v>
      </c>
      <c r="C36" s="391"/>
      <c r="D36" s="300" t="s">
        <v>185</v>
      </c>
      <c r="E36" s="305"/>
      <c r="F36" s="394" t="s">
        <v>105</v>
      </c>
      <c r="G36" s="380">
        <v>10371.427158282271</v>
      </c>
      <c r="H36" s="112">
        <v>9586.978111507</v>
      </c>
      <c r="I36" s="112">
        <v>12638.50425292864</v>
      </c>
      <c r="J36" s="112">
        <v>17484.998740216772</v>
      </c>
      <c r="K36" s="112">
        <v>15227.850376350871</v>
      </c>
      <c r="L36" s="112">
        <v>15997.74132473687</v>
      </c>
      <c r="M36" s="112">
        <v>19014.993804333095</v>
      </c>
      <c r="N36" s="112">
        <v>9155.4934838142653</v>
      </c>
      <c r="O36" s="112">
        <v>7093.4964369486779</v>
      </c>
      <c r="P36" s="112">
        <v>12236.939457676766</v>
      </c>
    </row>
    <row r="37" spans="1:764" ht="20.100000000000001" customHeight="1">
      <c r="A37" s="275">
        <v>30</v>
      </c>
      <c r="B37" s="188" t="str">
        <f>IF('1'!$A$1=1,D37,F37)</f>
        <v>Казахстан</v>
      </c>
      <c r="C37" s="391"/>
      <c r="D37" s="296" t="s">
        <v>175</v>
      </c>
      <c r="E37" s="305"/>
      <c r="F37" s="314" t="s">
        <v>67</v>
      </c>
      <c r="G37" s="380">
        <v>15379.269477564749</v>
      </c>
      <c r="H37" s="112">
        <v>9859.940893362309</v>
      </c>
      <c r="I37" s="112">
        <v>9854.5598270449391</v>
      </c>
      <c r="J37" s="112">
        <v>10202.28125241918</v>
      </c>
      <c r="K37" s="112">
        <v>9413.4045416645458</v>
      </c>
      <c r="L37" s="112">
        <v>8783.3854927999164</v>
      </c>
      <c r="M37" s="112">
        <v>11882.1825579006</v>
      </c>
      <c r="N37" s="112">
        <v>9624.2408400673739</v>
      </c>
      <c r="O37" s="112">
        <v>9695.7470178878302</v>
      </c>
      <c r="P37" s="112">
        <v>11712.50101541677</v>
      </c>
    </row>
    <row r="38" spans="1:764" ht="20.100000000000001" customHeight="1">
      <c r="A38" s="275">
        <v>31</v>
      </c>
      <c r="B38" s="188" t="str">
        <f>IF('1'!$A$1=1,D38,F38)</f>
        <v>Латвія</v>
      </c>
      <c r="C38" s="391"/>
      <c r="D38" s="299" t="s">
        <v>163</v>
      </c>
      <c r="E38" s="305"/>
      <c r="F38" s="313" t="s">
        <v>68</v>
      </c>
      <c r="G38" s="380">
        <v>2985.3320175019744</v>
      </c>
      <c r="H38" s="112">
        <v>3198.6892313792182</v>
      </c>
      <c r="I38" s="112">
        <v>5366.311910213436</v>
      </c>
      <c r="J38" s="112">
        <v>7683.2524643616216</v>
      </c>
      <c r="K38" s="112">
        <v>7234.008278146759</v>
      </c>
      <c r="L38" s="112">
        <v>6009.9755665450075</v>
      </c>
      <c r="M38" s="112">
        <v>7385.1824494530174</v>
      </c>
      <c r="N38" s="112">
        <v>9219.7545342656285</v>
      </c>
      <c r="O38" s="112">
        <v>11758.622549744108</v>
      </c>
      <c r="P38" s="112">
        <v>11694.651228745659</v>
      </c>
    </row>
    <row r="39" spans="1:764" ht="19.8" customHeight="1">
      <c r="A39" s="275">
        <v>32</v>
      </c>
      <c r="B39" s="188" t="str">
        <f>IF('1'!$A$1=1,D39,F39)</f>
        <v>Лівія</v>
      </c>
      <c r="C39" s="393"/>
      <c r="D39" s="299" t="s">
        <v>208</v>
      </c>
      <c r="E39" s="319"/>
      <c r="F39" s="313" t="s">
        <v>209</v>
      </c>
      <c r="G39" s="380">
        <v>3975.3753263326653</v>
      </c>
      <c r="H39" s="112">
        <v>6290.1851271537289</v>
      </c>
      <c r="I39" s="112">
        <v>5503.4649944204839</v>
      </c>
      <c r="J39" s="112">
        <v>8919.1494646007322</v>
      </c>
      <c r="K39" s="112">
        <v>8133.2727916927106</v>
      </c>
      <c r="L39" s="112">
        <v>8850.4252191153864</v>
      </c>
      <c r="M39" s="112">
        <v>12691.73348066329</v>
      </c>
      <c r="N39" s="112">
        <v>7963.1986789871735</v>
      </c>
      <c r="O39" s="112">
        <v>3912.3860058060895</v>
      </c>
      <c r="P39" s="112">
        <v>11177.935869883308</v>
      </c>
    </row>
    <row r="40" spans="1:764" s="193" customFormat="1" ht="20.100000000000001" customHeight="1">
      <c r="A40" s="275">
        <v>33</v>
      </c>
      <c r="B40" s="188" t="str">
        <f>IF('1'!$A$1=1,D40,F40)</f>
        <v>Об'єднані Арабські Емірати</v>
      </c>
      <c r="C40" s="390"/>
      <c r="D40" s="306" t="s">
        <v>109</v>
      </c>
      <c r="E40" s="306"/>
      <c r="F40" s="313" t="s">
        <v>110</v>
      </c>
      <c r="G40" s="380">
        <v>6598.9744677504968</v>
      </c>
      <c r="H40" s="112">
        <v>6946.0917539245229</v>
      </c>
      <c r="I40" s="112">
        <v>10218.647501058302</v>
      </c>
      <c r="J40" s="112">
        <v>13194.770950246841</v>
      </c>
      <c r="K40" s="112">
        <v>13482.80437504381</v>
      </c>
      <c r="L40" s="112">
        <v>11670.034302297991</v>
      </c>
      <c r="M40" s="112">
        <v>14342.289040612097</v>
      </c>
      <c r="N40" s="112">
        <v>6484.5993345349725</v>
      </c>
      <c r="O40" s="112">
        <v>7869.4199911135165</v>
      </c>
      <c r="P40" s="112">
        <v>10713.482791580427</v>
      </c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5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5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7"/>
      <c r="XV40" s="187"/>
      <c r="XW40" s="187"/>
      <c r="XX40" s="187"/>
      <c r="XY40" s="187"/>
      <c r="XZ40" s="186"/>
      <c r="YA40" s="186"/>
      <c r="YB40" s="186"/>
      <c r="YC40" s="186"/>
      <c r="YE40" s="143"/>
      <c r="YF40" s="143"/>
      <c r="YG40" s="143"/>
      <c r="YH40" s="143"/>
      <c r="ZK40" s="143"/>
      <c r="ZL40" s="143"/>
      <c r="ZM40" s="143"/>
      <c r="ZN40" s="143"/>
      <c r="ZO40" s="143"/>
      <c r="AAC40" s="143"/>
      <c r="AAD40" s="143"/>
      <c r="AAE40" s="143"/>
      <c r="AAF40" s="143"/>
      <c r="AAG40" s="143"/>
      <c r="AAH40" s="143"/>
      <c r="AAI40" s="143"/>
      <c r="AAJ40" s="143"/>
      <c r="AAK40" s="143"/>
      <c r="AAL40" s="143"/>
      <c r="AAM40" s="143"/>
      <c r="AAN40" s="143"/>
      <c r="AAO40" s="143"/>
      <c r="AAP40" s="143"/>
      <c r="AAQ40" s="143"/>
      <c r="AAR40" s="143"/>
      <c r="AAS40" s="143"/>
      <c r="AAT40" s="143"/>
      <c r="AAU40" s="143"/>
      <c r="AAV40" s="143"/>
      <c r="AAW40" s="143"/>
      <c r="AAX40" s="143"/>
      <c r="AAY40" s="143"/>
      <c r="ABQ40" s="143"/>
      <c r="ABR40" s="143"/>
      <c r="ABS40" s="143"/>
      <c r="ABT40" s="143"/>
      <c r="ABU40" s="143"/>
      <c r="ABV40" s="143"/>
      <c r="ABW40" s="143"/>
      <c r="ABX40" s="143"/>
      <c r="ABY40" s="143"/>
      <c r="ABZ40" s="143"/>
      <c r="ACA40" s="143"/>
      <c r="ACB40" s="143"/>
      <c r="ACC40" s="143"/>
      <c r="ACD40" s="143"/>
      <c r="ACE40" s="143"/>
      <c r="ACF40" s="143"/>
      <c r="ACG40" s="143"/>
      <c r="ACH40" s="143"/>
      <c r="ACI40" s="143"/>
      <c r="ACJ40" s="143"/>
    </row>
    <row r="41" spans="1:764" ht="19.2" customHeight="1">
      <c r="A41" s="275">
        <v>34</v>
      </c>
      <c r="B41" s="188" t="str">
        <f>IF('1'!$A$1=1,D41,F41)</f>
        <v>В'єтнам</v>
      </c>
      <c r="C41" s="393"/>
      <c r="D41" s="306" t="s">
        <v>173</v>
      </c>
      <c r="E41" s="319"/>
      <c r="F41" s="313" t="s">
        <v>72</v>
      </c>
      <c r="G41" s="380">
        <v>1904.8706135304951</v>
      </c>
      <c r="H41" s="112">
        <v>1996.254844372512</v>
      </c>
      <c r="I41" s="112">
        <v>2584.1436382623106</v>
      </c>
      <c r="J41" s="112">
        <v>3592.9047101538922</v>
      </c>
      <c r="K41" s="112">
        <v>2495.4763799986645</v>
      </c>
      <c r="L41" s="112">
        <v>5029.1916784129735</v>
      </c>
      <c r="M41" s="112">
        <v>7504.1483897010894</v>
      </c>
      <c r="N41" s="112">
        <v>3188.3629424657984</v>
      </c>
      <c r="O41" s="112">
        <v>2503.6223734897821</v>
      </c>
      <c r="P41" s="112">
        <v>10684.941839545216</v>
      </c>
    </row>
    <row r="42" spans="1:764" ht="22.2" customHeight="1">
      <c r="A42" s="275">
        <v>35</v>
      </c>
      <c r="B42" s="188" t="str">
        <f>IF('1'!$A$1=1,D42,F42)</f>
        <v>Грузія</v>
      </c>
      <c r="C42" s="391"/>
      <c r="D42" s="300" t="s">
        <v>106</v>
      </c>
      <c r="E42" s="305"/>
      <c r="F42" s="312" t="s">
        <v>107</v>
      </c>
      <c r="G42" s="381">
        <v>8797.4598310179063</v>
      </c>
      <c r="H42" s="202">
        <v>9973.6669619446238</v>
      </c>
      <c r="I42" s="202">
        <v>11105.899283336879</v>
      </c>
      <c r="J42" s="202">
        <v>13023.990837210629</v>
      </c>
      <c r="K42" s="202">
        <v>9968.4588099454613</v>
      </c>
      <c r="L42" s="202">
        <v>9916.2198034390894</v>
      </c>
      <c r="M42" s="202">
        <v>11862.528095374171</v>
      </c>
      <c r="N42" s="202">
        <v>8052.734340706158</v>
      </c>
      <c r="O42" s="202">
        <v>8651.3994067824078</v>
      </c>
      <c r="P42" s="112">
        <v>9752.8971137246772</v>
      </c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</row>
    <row r="43" spans="1:764" s="193" customFormat="1" ht="20.100000000000001" customHeight="1">
      <c r="A43" s="276"/>
      <c r="B43" s="203" t="str">
        <f>IF('1'!$A$1=1,D43,F43)</f>
        <v>російська федерація</v>
      </c>
      <c r="C43" s="395"/>
      <c r="D43" s="318" t="s">
        <v>144</v>
      </c>
      <c r="E43" s="308"/>
      <c r="F43" s="396" t="s">
        <v>145</v>
      </c>
      <c r="G43" s="382">
        <v>92238.666667749756</v>
      </c>
      <c r="H43" s="118">
        <v>78521.40250435943</v>
      </c>
      <c r="I43" s="118">
        <v>89806.959982921384</v>
      </c>
      <c r="J43" s="118">
        <v>82679.887829706233</v>
      </c>
      <c r="K43" s="118">
        <v>68189.40931842367</v>
      </c>
      <c r="L43" s="118">
        <v>59588.226674265723</v>
      </c>
      <c r="M43" s="118">
        <v>74272.882967413781</v>
      </c>
      <c r="N43" s="118">
        <v>9492.1924814972845</v>
      </c>
      <c r="O43" s="118">
        <v>0</v>
      </c>
      <c r="P43" s="118">
        <v>861.77790774777304</v>
      </c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345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7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  <c r="RH43" s="196"/>
      <c r="RI43" s="196"/>
      <c r="RJ43" s="196"/>
      <c r="RK43" s="196"/>
      <c r="RL43" s="196"/>
      <c r="RM43" s="196"/>
      <c r="RN43" s="196"/>
      <c r="RO43" s="196"/>
      <c r="RP43" s="196"/>
      <c r="RQ43" s="196"/>
      <c r="RR43" s="196"/>
      <c r="RS43" s="196"/>
      <c r="RT43" s="196"/>
      <c r="RU43" s="196"/>
      <c r="RV43" s="196"/>
      <c r="RW43" s="196"/>
      <c r="RX43" s="196"/>
      <c r="RY43" s="196"/>
      <c r="RZ43" s="196"/>
      <c r="SA43" s="196"/>
      <c r="SB43" s="196"/>
      <c r="SC43" s="196"/>
      <c r="SD43" s="196"/>
      <c r="SE43" s="196"/>
      <c r="SF43" s="196"/>
      <c r="SG43" s="196"/>
      <c r="SH43" s="196"/>
      <c r="SI43" s="196"/>
      <c r="SJ43" s="196"/>
      <c r="SK43" s="196"/>
      <c r="SL43" s="196"/>
      <c r="SM43" s="196"/>
      <c r="SN43" s="196"/>
      <c r="SO43" s="196"/>
      <c r="SP43" s="196"/>
      <c r="SQ43" s="196"/>
      <c r="SR43" s="196"/>
      <c r="SS43" s="196"/>
      <c r="ST43" s="196"/>
      <c r="SU43" s="196"/>
      <c r="SV43" s="196"/>
      <c r="SW43" s="196"/>
      <c r="SX43" s="196"/>
      <c r="SY43" s="196"/>
      <c r="SZ43" s="196"/>
      <c r="TA43" s="196"/>
      <c r="TB43" s="196"/>
      <c r="TC43" s="196"/>
      <c r="TD43" s="196"/>
      <c r="TE43" s="196"/>
      <c r="TF43" s="196"/>
      <c r="TG43" s="196"/>
      <c r="TH43" s="196"/>
      <c r="TI43" s="196"/>
      <c r="TJ43" s="196"/>
      <c r="TK43" s="196"/>
      <c r="TL43" s="196"/>
      <c r="TM43" s="196"/>
      <c r="TN43" s="196"/>
      <c r="TO43" s="196"/>
      <c r="TP43" s="196"/>
      <c r="TQ43" s="196"/>
      <c r="TR43" s="196"/>
      <c r="TS43" s="196"/>
      <c r="TT43" s="196"/>
      <c r="TU43" s="196"/>
      <c r="TV43" s="196"/>
      <c r="TW43" s="196"/>
      <c r="TX43" s="196"/>
      <c r="TY43" s="196"/>
      <c r="TZ43" s="196"/>
      <c r="UA43" s="196"/>
      <c r="UB43" s="196"/>
      <c r="UC43" s="196"/>
      <c r="UD43" s="196"/>
      <c r="UE43" s="196"/>
      <c r="UF43" s="196"/>
      <c r="UG43" s="196"/>
      <c r="UH43" s="196"/>
      <c r="UI43" s="196"/>
      <c r="UJ43" s="196"/>
      <c r="UK43" s="196"/>
      <c r="UL43" s="196"/>
      <c r="UM43" s="196"/>
      <c r="UN43" s="196"/>
      <c r="UO43" s="196"/>
      <c r="UP43" s="196"/>
      <c r="UQ43" s="196"/>
      <c r="UR43" s="196"/>
      <c r="US43" s="196"/>
      <c r="UT43" s="196"/>
      <c r="UU43" s="196"/>
      <c r="UV43" s="196"/>
      <c r="UW43" s="196"/>
      <c r="UX43" s="196"/>
      <c r="UY43" s="197"/>
      <c r="UZ43" s="196"/>
      <c r="VA43" s="196"/>
      <c r="VB43" s="196"/>
      <c r="VC43" s="196"/>
      <c r="VD43" s="196"/>
      <c r="VE43" s="196"/>
      <c r="VF43" s="196"/>
      <c r="VG43" s="196"/>
      <c r="VH43" s="196"/>
      <c r="VI43" s="196"/>
      <c r="VJ43" s="196"/>
      <c r="VK43" s="196"/>
      <c r="VL43" s="196"/>
      <c r="VM43" s="196"/>
      <c r="VN43" s="196"/>
      <c r="VO43" s="196"/>
      <c r="VP43" s="196"/>
      <c r="VQ43" s="196"/>
      <c r="VR43" s="196"/>
      <c r="VS43" s="196"/>
      <c r="VT43" s="196"/>
      <c r="VU43" s="196"/>
      <c r="VV43" s="196"/>
      <c r="VW43" s="196"/>
      <c r="VX43" s="196"/>
      <c r="VY43" s="196"/>
      <c r="VZ43" s="196"/>
      <c r="WA43" s="196"/>
      <c r="WB43" s="196"/>
      <c r="WC43" s="196"/>
      <c r="WD43" s="196"/>
      <c r="WE43" s="196"/>
      <c r="WF43" s="196"/>
      <c r="WG43" s="196"/>
      <c r="WH43" s="196"/>
      <c r="WI43" s="196"/>
      <c r="WJ43" s="196"/>
      <c r="WK43" s="196"/>
      <c r="WL43" s="196"/>
      <c r="WM43" s="196"/>
      <c r="WN43" s="196"/>
      <c r="WO43" s="196"/>
      <c r="WP43" s="196"/>
      <c r="WQ43" s="196"/>
      <c r="WR43" s="196"/>
      <c r="WS43" s="196"/>
      <c r="WT43" s="196"/>
      <c r="WU43" s="196"/>
      <c r="WV43" s="196"/>
      <c r="WW43" s="196"/>
      <c r="WX43" s="196"/>
      <c r="WY43" s="196"/>
      <c r="WZ43" s="196"/>
      <c r="XA43" s="196"/>
      <c r="XB43" s="196"/>
      <c r="XC43" s="196"/>
      <c r="XD43" s="196"/>
      <c r="XE43" s="196"/>
      <c r="XF43" s="196"/>
      <c r="XG43" s="196"/>
      <c r="XH43" s="196"/>
      <c r="XI43" s="196"/>
      <c r="XJ43" s="196"/>
      <c r="XK43" s="196"/>
      <c r="XL43" s="196"/>
      <c r="XM43" s="196"/>
      <c r="XN43" s="196"/>
      <c r="XO43" s="196"/>
      <c r="XP43" s="196"/>
      <c r="XQ43" s="196"/>
      <c r="XR43" s="196"/>
      <c r="XS43" s="196"/>
      <c r="XT43" s="196"/>
      <c r="XU43" s="199"/>
      <c r="XV43" s="199"/>
      <c r="XW43" s="199"/>
      <c r="XX43" s="199"/>
      <c r="XY43" s="199"/>
      <c r="XZ43" s="198"/>
      <c r="YA43" s="198"/>
      <c r="YB43" s="198"/>
      <c r="YC43" s="198"/>
      <c r="YE43" s="143"/>
      <c r="YF43" s="143"/>
      <c r="YG43" s="143"/>
      <c r="YH43" s="143"/>
      <c r="ZK43" s="143"/>
      <c r="ZL43" s="143"/>
      <c r="ZM43" s="143"/>
      <c r="ZN43" s="143"/>
      <c r="ZO43" s="143"/>
      <c r="AAC43" s="143"/>
      <c r="AAD43" s="143"/>
      <c r="AAE43" s="143"/>
      <c r="AAF43" s="143"/>
      <c r="AAG43" s="143"/>
      <c r="AAH43" s="143"/>
      <c r="AAI43" s="143"/>
      <c r="AAJ43" s="143"/>
      <c r="AAK43" s="143"/>
      <c r="AAL43" s="143"/>
      <c r="AAM43" s="143"/>
      <c r="AAN43" s="143"/>
      <c r="AAO43" s="143"/>
      <c r="AAP43" s="143"/>
      <c r="AAQ43" s="143"/>
      <c r="AAR43" s="143"/>
      <c r="AAS43" s="143"/>
      <c r="AAT43" s="143"/>
      <c r="AAU43" s="143"/>
      <c r="AAV43" s="143"/>
      <c r="AAW43" s="143"/>
      <c r="AAX43" s="143"/>
      <c r="AAY43" s="143"/>
      <c r="ABQ43" s="143"/>
      <c r="ABR43" s="143"/>
      <c r="ABS43" s="143"/>
      <c r="ABT43" s="143"/>
      <c r="ABU43" s="143"/>
      <c r="ABV43" s="143"/>
      <c r="ABW43" s="143"/>
      <c r="ABX43" s="143"/>
      <c r="ABY43" s="143"/>
      <c r="ABZ43" s="143"/>
      <c r="ACA43" s="143"/>
      <c r="ACB43" s="143"/>
      <c r="ACC43" s="143"/>
      <c r="ACD43" s="143"/>
      <c r="ACE43" s="143"/>
      <c r="ACF43" s="143"/>
      <c r="ACG43" s="143"/>
      <c r="ACH43" s="143"/>
      <c r="ACI43" s="143"/>
      <c r="ACJ43" s="143"/>
    </row>
    <row r="44" spans="1:764" ht="7.2" customHeight="1"/>
    <row r="45" spans="1:764" ht="0.6" hidden="1" customHeight="1"/>
    <row r="46" spans="1:764" ht="13.8" hidden="1" customHeight="1"/>
    <row r="47" spans="1:764" ht="13.8" hidden="1" customHeight="1"/>
    <row r="48" spans="1:764" ht="13.8" hidden="1" customHeight="1"/>
    <row r="49" spans="1:764" s="145" customFormat="1" ht="14.1" customHeight="1">
      <c r="A49" s="121" t="str">
        <f>IF('1'!$A$1=1,D49,F49)</f>
        <v xml:space="preserve">*Дані Державної служби статистики України </v>
      </c>
      <c r="B49" s="204"/>
      <c r="C49" s="126"/>
      <c r="D49" s="123" t="s">
        <v>73</v>
      </c>
      <c r="E49" s="126"/>
      <c r="F49" s="205" t="s">
        <v>74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  <c r="IO49" s="207"/>
      <c r="IP49" s="207"/>
      <c r="IQ49" s="207"/>
      <c r="IR49" s="207"/>
      <c r="IS49" s="207"/>
      <c r="IT49" s="207"/>
      <c r="IU49" s="207"/>
      <c r="IV49" s="207"/>
      <c r="IW49" s="207"/>
      <c r="IX49" s="207"/>
      <c r="IY49" s="207"/>
      <c r="IZ49" s="207"/>
      <c r="JA49" s="207"/>
      <c r="JB49" s="207"/>
      <c r="JC49" s="207"/>
      <c r="JD49" s="207"/>
      <c r="JE49" s="207"/>
      <c r="JF49" s="207"/>
      <c r="JG49" s="207"/>
      <c r="JH49" s="207"/>
      <c r="JI49" s="207"/>
      <c r="JJ49" s="207"/>
      <c r="JK49" s="207"/>
      <c r="JL49" s="207"/>
      <c r="JM49" s="207"/>
      <c r="JN49" s="207"/>
      <c r="JO49" s="207"/>
      <c r="JP49" s="207"/>
      <c r="JQ49" s="207"/>
      <c r="JR49" s="207"/>
      <c r="JS49" s="207"/>
      <c r="JT49" s="207"/>
      <c r="JU49" s="207"/>
      <c r="JV49" s="207"/>
      <c r="JW49" s="207"/>
      <c r="JX49" s="207"/>
      <c r="JY49" s="207"/>
      <c r="JZ49" s="207"/>
      <c r="KA49" s="207"/>
      <c r="KB49" s="207"/>
      <c r="KC49" s="207"/>
      <c r="KD49" s="207"/>
      <c r="KE49" s="207"/>
      <c r="KF49" s="207"/>
      <c r="KG49" s="207"/>
      <c r="KH49" s="207"/>
      <c r="KI49" s="207"/>
      <c r="KJ49" s="207"/>
      <c r="KK49" s="207"/>
      <c r="KL49" s="207"/>
      <c r="KM49" s="207"/>
      <c r="KN49" s="207"/>
      <c r="KO49" s="207"/>
      <c r="KP49" s="207"/>
      <c r="KQ49" s="207"/>
      <c r="KR49" s="207"/>
      <c r="KS49" s="207"/>
      <c r="KT49" s="207"/>
      <c r="KU49" s="207"/>
      <c r="KV49" s="207"/>
      <c r="KW49" s="207"/>
      <c r="KX49" s="207"/>
      <c r="KY49" s="208"/>
      <c r="KZ49" s="207"/>
      <c r="LA49" s="207"/>
      <c r="LB49" s="207"/>
      <c r="LC49" s="207"/>
      <c r="LD49" s="207"/>
      <c r="LE49" s="207"/>
      <c r="LF49" s="207"/>
      <c r="LG49" s="207"/>
      <c r="LH49" s="207"/>
      <c r="LI49" s="207"/>
      <c r="LJ49" s="207"/>
      <c r="LK49" s="207"/>
      <c r="LL49" s="207"/>
      <c r="LM49" s="207"/>
      <c r="LN49" s="207"/>
      <c r="LO49" s="207"/>
      <c r="LP49" s="207"/>
      <c r="LQ49" s="207"/>
      <c r="LR49" s="207"/>
      <c r="LS49" s="207"/>
      <c r="LT49" s="207"/>
      <c r="LU49" s="207"/>
      <c r="LV49" s="207"/>
      <c r="LW49" s="207"/>
      <c r="LX49" s="207"/>
      <c r="LY49" s="207"/>
      <c r="LZ49" s="207"/>
      <c r="MA49" s="207"/>
      <c r="MB49" s="207"/>
      <c r="MC49" s="207"/>
      <c r="MD49" s="207"/>
      <c r="ME49" s="207"/>
      <c r="MF49" s="207"/>
      <c r="MG49" s="207"/>
      <c r="MH49" s="207"/>
      <c r="MI49" s="207"/>
      <c r="MJ49" s="207"/>
      <c r="MK49" s="207"/>
      <c r="ML49" s="207"/>
      <c r="MM49" s="207"/>
      <c r="MN49" s="207"/>
      <c r="MO49" s="207"/>
      <c r="MP49" s="207"/>
      <c r="MQ49" s="207"/>
      <c r="MR49" s="207"/>
      <c r="MS49" s="207"/>
      <c r="MT49" s="207"/>
      <c r="MU49" s="207"/>
      <c r="MV49" s="207"/>
      <c r="MW49" s="207"/>
      <c r="MX49" s="207"/>
      <c r="MY49" s="207"/>
      <c r="MZ49" s="207"/>
      <c r="NA49" s="207"/>
      <c r="NB49" s="207"/>
      <c r="NC49" s="207"/>
      <c r="ND49" s="207"/>
      <c r="NE49" s="207"/>
      <c r="NF49" s="207"/>
      <c r="NG49" s="207"/>
      <c r="NH49" s="207"/>
      <c r="NI49" s="207"/>
      <c r="NJ49" s="207"/>
      <c r="NK49" s="207"/>
      <c r="NL49" s="207"/>
      <c r="NM49" s="207"/>
      <c r="NN49" s="207"/>
      <c r="NO49" s="207"/>
      <c r="NP49" s="207"/>
      <c r="NQ49" s="207"/>
      <c r="NR49" s="207"/>
      <c r="NS49" s="207"/>
      <c r="NT49" s="207"/>
      <c r="NU49" s="207"/>
      <c r="NV49" s="207"/>
      <c r="NW49" s="207"/>
      <c r="NX49" s="207"/>
      <c r="NY49" s="207"/>
      <c r="NZ49" s="207"/>
      <c r="OA49" s="207"/>
      <c r="OB49" s="207"/>
      <c r="OC49" s="207"/>
      <c r="OD49" s="207"/>
      <c r="OE49" s="207"/>
      <c r="OF49" s="207"/>
      <c r="OG49" s="207"/>
      <c r="OH49" s="207"/>
      <c r="OI49" s="207"/>
      <c r="OJ49" s="207"/>
      <c r="OK49" s="207"/>
      <c r="OL49" s="207"/>
      <c r="OM49" s="207"/>
      <c r="ON49" s="207"/>
      <c r="OO49" s="207"/>
      <c r="OP49" s="207"/>
      <c r="OQ49" s="207"/>
      <c r="OR49" s="207"/>
      <c r="OS49" s="207"/>
      <c r="OT49" s="207"/>
      <c r="OU49" s="207"/>
      <c r="OV49" s="207"/>
      <c r="OW49" s="207"/>
      <c r="OX49" s="207"/>
      <c r="OY49" s="207"/>
      <c r="OZ49" s="207"/>
      <c r="PA49" s="207"/>
      <c r="PB49" s="207"/>
      <c r="PC49" s="207"/>
      <c r="PD49" s="207"/>
      <c r="PE49" s="207"/>
      <c r="PF49" s="207"/>
      <c r="PG49" s="207"/>
      <c r="PH49" s="207"/>
      <c r="PI49" s="207"/>
      <c r="PJ49" s="207"/>
      <c r="PK49" s="207"/>
      <c r="PL49" s="207"/>
      <c r="PM49" s="207"/>
      <c r="PN49" s="207"/>
      <c r="PO49" s="207"/>
      <c r="PP49" s="207"/>
      <c r="PQ49" s="207"/>
      <c r="PR49" s="207"/>
      <c r="PS49" s="207"/>
      <c r="PT49" s="207"/>
      <c r="PU49" s="207"/>
      <c r="PV49" s="207"/>
      <c r="PW49" s="207"/>
      <c r="PX49" s="207"/>
      <c r="PY49" s="207"/>
      <c r="PZ49" s="207"/>
      <c r="QA49" s="207"/>
      <c r="QB49" s="207"/>
      <c r="QC49" s="207"/>
      <c r="QD49" s="207"/>
      <c r="QE49" s="207"/>
      <c r="QF49" s="207"/>
      <c r="QG49" s="207"/>
      <c r="QH49" s="207"/>
      <c r="QI49" s="207"/>
      <c r="QJ49" s="207"/>
      <c r="QK49" s="207"/>
      <c r="QL49" s="207"/>
      <c r="QM49" s="207"/>
      <c r="QN49" s="207"/>
      <c r="QO49" s="207"/>
      <c r="QP49" s="207"/>
      <c r="QQ49" s="207"/>
      <c r="QR49" s="207"/>
      <c r="QS49" s="207"/>
      <c r="QT49" s="207"/>
      <c r="QU49" s="207"/>
      <c r="QV49" s="207"/>
      <c r="QW49" s="207"/>
      <c r="QX49" s="207"/>
      <c r="QY49" s="207"/>
      <c r="QZ49" s="207"/>
      <c r="RA49" s="207"/>
      <c r="RB49" s="207"/>
      <c r="RC49" s="207"/>
      <c r="RD49" s="207"/>
      <c r="RE49" s="207"/>
      <c r="RF49" s="207"/>
      <c r="RG49" s="207"/>
      <c r="RH49" s="207"/>
      <c r="RI49" s="207"/>
      <c r="RJ49" s="207"/>
      <c r="RK49" s="207"/>
      <c r="RL49" s="207"/>
      <c r="RM49" s="207"/>
      <c r="RN49" s="207"/>
      <c r="RO49" s="207"/>
      <c r="RP49" s="207"/>
      <c r="RQ49" s="207"/>
      <c r="RR49" s="207"/>
      <c r="RS49" s="207"/>
      <c r="RT49" s="207"/>
      <c r="RU49" s="207"/>
      <c r="RV49" s="207"/>
      <c r="RW49" s="207"/>
      <c r="RX49" s="207"/>
      <c r="RY49" s="207"/>
      <c r="RZ49" s="207"/>
      <c r="SA49" s="207"/>
      <c r="SB49" s="207"/>
      <c r="SC49" s="207"/>
      <c r="SD49" s="207"/>
      <c r="SE49" s="207"/>
      <c r="SF49" s="207"/>
      <c r="SG49" s="207"/>
      <c r="SH49" s="207"/>
      <c r="SI49" s="207"/>
      <c r="SJ49" s="207"/>
      <c r="SK49" s="207"/>
      <c r="SL49" s="207"/>
      <c r="SM49" s="207"/>
      <c r="SN49" s="207"/>
      <c r="SO49" s="207"/>
      <c r="SP49" s="207"/>
      <c r="SQ49" s="207"/>
      <c r="SR49" s="207"/>
      <c r="SS49" s="207"/>
      <c r="ST49" s="207"/>
      <c r="SU49" s="207"/>
      <c r="SV49" s="207"/>
      <c r="SW49" s="207"/>
      <c r="SX49" s="207"/>
      <c r="SY49" s="207"/>
      <c r="SZ49" s="207"/>
      <c r="TA49" s="207"/>
      <c r="TB49" s="207"/>
      <c r="TC49" s="207"/>
      <c r="TD49" s="207"/>
      <c r="TE49" s="207"/>
      <c r="TF49" s="207"/>
      <c r="TG49" s="207"/>
      <c r="TH49" s="207"/>
      <c r="TI49" s="207"/>
      <c r="TJ49" s="207"/>
      <c r="TK49" s="207"/>
      <c r="TL49" s="207"/>
      <c r="TM49" s="207"/>
      <c r="TN49" s="207"/>
      <c r="TO49" s="207"/>
      <c r="TP49" s="207"/>
      <c r="TQ49" s="207"/>
      <c r="TR49" s="207"/>
      <c r="TS49" s="207"/>
      <c r="TT49" s="207"/>
      <c r="TU49" s="207"/>
      <c r="TV49" s="207"/>
      <c r="TW49" s="207"/>
      <c r="TX49" s="207"/>
      <c r="TY49" s="207"/>
      <c r="TZ49" s="207"/>
      <c r="UA49" s="207"/>
      <c r="UB49" s="207"/>
      <c r="UC49" s="207"/>
      <c r="UD49" s="207"/>
      <c r="UE49" s="207"/>
      <c r="UF49" s="207"/>
      <c r="UG49" s="207"/>
      <c r="UH49" s="207"/>
      <c r="UI49" s="207"/>
      <c r="UJ49" s="207"/>
      <c r="UK49" s="207"/>
      <c r="UL49" s="207"/>
      <c r="UM49" s="207"/>
      <c r="UN49" s="207"/>
      <c r="UO49" s="207"/>
      <c r="UP49" s="207"/>
      <c r="UQ49" s="207"/>
      <c r="UR49" s="207"/>
      <c r="US49" s="207"/>
      <c r="UT49" s="207"/>
      <c r="UU49" s="207"/>
      <c r="UV49" s="207"/>
      <c r="UW49" s="207"/>
      <c r="UX49" s="207"/>
      <c r="UY49" s="208"/>
      <c r="UZ49" s="207"/>
      <c r="VA49" s="207"/>
      <c r="VB49" s="207"/>
      <c r="VC49" s="207"/>
      <c r="VD49" s="207"/>
      <c r="VE49" s="207"/>
      <c r="VF49" s="207"/>
      <c r="VG49" s="207"/>
      <c r="VH49" s="207"/>
      <c r="VI49" s="207"/>
      <c r="VJ49" s="207"/>
      <c r="VK49" s="207"/>
      <c r="VL49" s="207"/>
      <c r="VM49" s="207"/>
      <c r="VN49" s="207"/>
      <c r="VO49" s="207"/>
      <c r="VP49" s="207"/>
      <c r="VQ49" s="207"/>
      <c r="VR49" s="207"/>
      <c r="VS49" s="207"/>
      <c r="VT49" s="207"/>
      <c r="VU49" s="207"/>
      <c r="VV49" s="207"/>
      <c r="VW49" s="207"/>
      <c r="VX49" s="207"/>
      <c r="VY49" s="207"/>
      <c r="VZ49" s="207"/>
      <c r="WA49" s="207"/>
      <c r="WB49" s="207"/>
      <c r="WC49" s="207"/>
      <c r="WD49" s="207"/>
      <c r="WE49" s="207"/>
      <c r="WF49" s="207"/>
      <c r="WG49" s="207"/>
      <c r="WH49" s="207"/>
      <c r="WI49" s="207"/>
      <c r="WJ49" s="207"/>
      <c r="WK49" s="207"/>
      <c r="WL49" s="207"/>
      <c r="WM49" s="207"/>
      <c r="WN49" s="207"/>
      <c r="WO49" s="207"/>
      <c r="WP49" s="207"/>
      <c r="WQ49" s="207"/>
      <c r="WR49" s="207"/>
      <c r="WS49" s="207"/>
      <c r="WT49" s="207"/>
      <c r="WU49" s="207"/>
      <c r="WV49" s="207"/>
      <c r="WW49" s="207"/>
      <c r="WX49" s="207"/>
      <c r="WY49" s="207"/>
      <c r="WZ49" s="207"/>
      <c r="XA49" s="207"/>
      <c r="XB49" s="207"/>
      <c r="XC49" s="207"/>
      <c r="XD49" s="207"/>
      <c r="XE49" s="207"/>
      <c r="XF49" s="207"/>
      <c r="XG49" s="207"/>
      <c r="XH49" s="207"/>
      <c r="XI49" s="207"/>
      <c r="XJ49" s="207"/>
      <c r="XK49" s="207"/>
      <c r="XL49" s="207"/>
      <c r="XM49" s="207"/>
      <c r="XN49" s="207"/>
      <c r="XO49" s="207"/>
      <c r="XP49" s="207"/>
      <c r="XQ49" s="207"/>
      <c r="XR49" s="207"/>
      <c r="XS49" s="207"/>
      <c r="XT49" s="207"/>
      <c r="XU49" s="210"/>
      <c r="XV49" s="210"/>
      <c r="XW49" s="210"/>
      <c r="XX49" s="210"/>
      <c r="XY49" s="210"/>
      <c r="XZ49" s="209"/>
      <c r="YA49" s="209"/>
      <c r="YB49" s="209"/>
      <c r="YC49" s="209"/>
      <c r="YE49" s="151"/>
      <c r="YF49" s="151"/>
      <c r="YG49" s="151"/>
      <c r="YH49" s="151"/>
      <c r="ZK49" s="151"/>
      <c r="ZL49" s="151"/>
      <c r="ZM49" s="151"/>
      <c r="ZN49" s="151"/>
      <c r="ZO49" s="151"/>
      <c r="AAC49" s="151"/>
      <c r="AAD49" s="151"/>
      <c r="AAE49" s="151"/>
      <c r="AAF49" s="151"/>
      <c r="AAG49" s="151"/>
      <c r="AAH49" s="151"/>
      <c r="AAI49" s="151"/>
      <c r="AAJ49" s="151"/>
      <c r="AAK49" s="151"/>
      <c r="AAL49" s="154"/>
      <c r="AAM49" s="154"/>
      <c r="AAN49" s="151"/>
      <c r="AAO49" s="151"/>
      <c r="AAP49" s="151"/>
      <c r="AAQ49" s="151"/>
      <c r="AAR49" s="151"/>
      <c r="AAS49" s="151"/>
      <c r="AAT49" s="151"/>
      <c r="AAU49" s="151"/>
      <c r="AAV49" s="151"/>
      <c r="AAW49" s="151"/>
      <c r="AAX49" s="151"/>
      <c r="AAY49" s="151"/>
      <c r="ABQ49" s="151"/>
      <c r="ABR49" s="151"/>
      <c r="ABS49" s="151"/>
      <c r="ABT49" s="151"/>
      <c r="ABU49" s="151"/>
      <c r="ABV49" s="151"/>
      <c r="ABW49" s="151"/>
      <c r="ABX49" s="151"/>
      <c r="ABY49" s="151"/>
      <c r="ABZ49" s="151"/>
      <c r="ACA49" s="151"/>
      <c r="ACB49" s="151"/>
      <c r="ACC49" s="151"/>
      <c r="ACD49" s="151"/>
      <c r="ACE49" s="151"/>
      <c r="ACF49" s="151"/>
      <c r="ACG49" s="151"/>
      <c r="ACH49" s="151"/>
      <c r="ACI49" s="151"/>
      <c r="ACJ49" s="151"/>
    </row>
    <row r="50" spans="1:764" s="8" customFormat="1" ht="15.75" customHeight="1">
      <c r="A50" s="211" t="str">
        <f>IF('1'!$A$1=1,D50,F50)</f>
        <v>Примітка:</v>
      </c>
      <c r="B50" s="204"/>
      <c r="C50" s="126"/>
      <c r="D50" s="212" t="s">
        <v>206</v>
      </c>
      <c r="E50" s="124"/>
      <c r="F50" s="49" t="s">
        <v>207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  <c r="IU50" s="213"/>
      <c r="IV50" s="213"/>
      <c r="IW50" s="213"/>
      <c r="IX50" s="213"/>
      <c r="IY50" s="213"/>
      <c r="IZ50" s="213"/>
      <c r="JA50" s="213"/>
      <c r="JB50" s="213"/>
      <c r="JC50" s="213"/>
      <c r="JD50" s="213"/>
      <c r="JE50" s="213"/>
      <c r="JF50" s="213"/>
      <c r="JG50" s="213"/>
      <c r="JH50" s="213"/>
      <c r="JI50" s="213"/>
      <c r="JJ50" s="213"/>
      <c r="JK50" s="213"/>
      <c r="JL50" s="213"/>
      <c r="JM50" s="213"/>
      <c r="JN50" s="213"/>
      <c r="JO50" s="213"/>
      <c r="JP50" s="213"/>
      <c r="JQ50" s="213"/>
      <c r="JR50" s="213"/>
      <c r="JS50" s="213"/>
      <c r="JT50" s="213"/>
      <c r="JU50" s="213"/>
      <c r="JV50" s="213"/>
      <c r="JW50" s="213"/>
      <c r="JX50" s="213"/>
      <c r="JY50" s="213"/>
      <c r="JZ50" s="213"/>
      <c r="KA50" s="213"/>
      <c r="KB50" s="213"/>
      <c r="KC50" s="213"/>
      <c r="KD50" s="213"/>
      <c r="KE50" s="213"/>
      <c r="KF50" s="213"/>
      <c r="KG50" s="213"/>
      <c r="KH50" s="213"/>
      <c r="KI50" s="213"/>
      <c r="KJ50" s="213"/>
      <c r="KK50" s="213"/>
      <c r="KL50" s="213"/>
      <c r="KM50" s="213"/>
      <c r="KN50" s="213"/>
      <c r="KO50" s="213"/>
      <c r="KP50" s="213"/>
      <c r="KQ50" s="213"/>
      <c r="KR50" s="213"/>
      <c r="KS50" s="213"/>
      <c r="KT50" s="213"/>
      <c r="KU50" s="213"/>
      <c r="KV50" s="213"/>
      <c r="KW50" s="213"/>
      <c r="KX50" s="213"/>
      <c r="KY50" s="214"/>
      <c r="KZ50" s="213"/>
      <c r="LA50" s="213"/>
      <c r="LB50" s="213"/>
      <c r="LC50" s="213"/>
      <c r="LD50" s="213"/>
      <c r="LE50" s="213"/>
      <c r="LF50" s="213"/>
      <c r="LG50" s="213"/>
      <c r="LH50" s="213"/>
      <c r="LI50" s="213"/>
      <c r="LJ50" s="213"/>
      <c r="LK50" s="213"/>
      <c r="LL50" s="213"/>
      <c r="LM50" s="213"/>
      <c r="LN50" s="213"/>
      <c r="LO50" s="213"/>
      <c r="LP50" s="213"/>
      <c r="LQ50" s="213"/>
      <c r="LR50" s="213"/>
      <c r="LS50" s="213"/>
      <c r="LT50" s="213"/>
      <c r="LU50" s="213"/>
      <c r="LV50" s="213"/>
      <c r="LW50" s="213"/>
      <c r="LX50" s="213"/>
      <c r="LY50" s="213"/>
      <c r="LZ50" s="213"/>
      <c r="MA50" s="213"/>
      <c r="MB50" s="213"/>
      <c r="MC50" s="213"/>
      <c r="MD50" s="213"/>
      <c r="ME50" s="213"/>
      <c r="MF50" s="213"/>
      <c r="MG50" s="213"/>
      <c r="MH50" s="213"/>
      <c r="MI50" s="213"/>
      <c r="MJ50" s="213"/>
      <c r="MK50" s="213"/>
      <c r="ML50" s="213"/>
      <c r="MM50" s="213"/>
      <c r="MN50" s="213"/>
      <c r="MO50" s="213"/>
      <c r="MP50" s="213"/>
      <c r="MQ50" s="213"/>
      <c r="MR50" s="213"/>
      <c r="MS50" s="213"/>
      <c r="MT50" s="213"/>
      <c r="MU50" s="213"/>
      <c r="MV50" s="213"/>
      <c r="MW50" s="213"/>
      <c r="MX50" s="213"/>
      <c r="MY50" s="213"/>
      <c r="MZ50" s="213"/>
      <c r="NA50" s="213"/>
      <c r="NB50" s="213"/>
      <c r="NC50" s="213"/>
      <c r="ND50" s="213"/>
      <c r="NE50" s="213"/>
      <c r="NF50" s="213"/>
      <c r="NG50" s="213"/>
      <c r="NH50" s="213"/>
      <c r="NI50" s="213"/>
      <c r="NJ50" s="213"/>
      <c r="NK50" s="213"/>
      <c r="NL50" s="213"/>
      <c r="NM50" s="213"/>
      <c r="NN50" s="213"/>
      <c r="NO50" s="213"/>
      <c r="NP50" s="213"/>
      <c r="NQ50" s="213"/>
      <c r="NR50" s="213"/>
      <c r="NS50" s="213"/>
      <c r="NT50" s="213"/>
      <c r="NU50" s="213"/>
      <c r="NV50" s="213"/>
      <c r="NW50" s="213"/>
      <c r="NX50" s="213"/>
      <c r="NY50" s="213"/>
      <c r="NZ50" s="213"/>
      <c r="OA50" s="213"/>
      <c r="OB50" s="213"/>
      <c r="OC50" s="213"/>
      <c r="OD50" s="213"/>
      <c r="OE50" s="213"/>
      <c r="OF50" s="213"/>
      <c r="OG50" s="213"/>
      <c r="OH50" s="213"/>
      <c r="OI50" s="213"/>
      <c r="OJ50" s="213"/>
      <c r="OK50" s="213"/>
      <c r="OL50" s="213"/>
      <c r="OM50" s="213"/>
      <c r="ON50" s="213"/>
      <c r="OO50" s="213"/>
      <c r="OP50" s="213"/>
      <c r="OQ50" s="213"/>
      <c r="OR50" s="213"/>
      <c r="OS50" s="213"/>
      <c r="OT50" s="213"/>
      <c r="OU50" s="213"/>
      <c r="OV50" s="213"/>
      <c r="OW50" s="213"/>
      <c r="OX50" s="213"/>
      <c r="OY50" s="213"/>
      <c r="OZ50" s="213"/>
      <c r="PA50" s="213"/>
      <c r="PB50" s="213"/>
      <c r="PC50" s="213"/>
      <c r="PD50" s="213"/>
      <c r="PE50" s="213"/>
      <c r="PF50" s="213"/>
      <c r="PG50" s="213"/>
      <c r="PH50" s="213"/>
      <c r="PI50" s="213"/>
      <c r="PJ50" s="213"/>
      <c r="PK50" s="213"/>
      <c r="PL50" s="213"/>
      <c r="PM50" s="213"/>
      <c r="PN50" s="213"/>
      <c r="PO50" s="213"/>
      <c r="PP50" s="213"/>
      <c r="PQ50" s="213"/>
      <c r="PR50" s="213"/>
      <c r="PS50" s="213"/>
      <c r="PT50" s="213"/>
      <c r="PU50" s="213"/>
      <c r="PV50" s="213"/>
      <c r="PW50" s="213"/>
      <c r="PX50" s="213"/>
      <c r="PY50" s="213"/>
      <c r="PZ50" s="213"/>
      <c r="QA50" s="213"/>
      <c r="QB50" s="213"/>
      <c r="QC50" s="213"/>
      <c r="QD50" s="213"/>
      <c r="QE50" s="213"/>
      <c r="QF50" s="213"/>
      <c r="QG50" s="213"/>
      <c r="QH50" s="213"/>
      <c r="QI50" s="213"/>
      <c r="QJ50" s="213"/>
      <c r="QK50" s="213"/>
      <c r="QL50" s="213"/>
      <c r="QM50" s="213"/>
      <c r="QN50" s="213"/>
      <c r="QO50" s="213"/>
      <c r="QP50" s="213"/>
      <c r="QQ50" s="213"/>
      <c r="QR50" s="213"/>
      <c r="QS50" s="213"/>
      <c r="QT50" s="213"/>
      <c r="QU50" s="213"/>
      <c r="QV50" s="213"/>
      <c r="QW50" s="213"/>
      <c r="QX50" s="213"/>
      <c r="QY50" s="213"/>
      <c r="QZ50" s="213"/>
      <c r="RA50" s="213"/>
      <c r="RB50" s="213"/>
      <c r="RC50" s="213"/>
      <c r="RD50" s="213"/>
      <c r="RE50" s="213"/>
      <c r="RF50" s="213"/>
      <c r="RG50" s="213"/>
      <c r="RH50" s="213"/>
      <c r="RI50" s="213"/>
      <c r="RJ50" s="213"/>
      <c r="RK50" s="213"/>
      <c r="RL50" s="213"/>
      <c r="RM50" s="213"/>
      <c r="RN50" s="213"/>
      <c r="RO50" s="213"/>
      <c r="RP50" s="213"/>
      <c r="RQ50" s="213"/>
      <c r="RR50" s="213"/>
      <c r="RS50" s="213"/>
      <c r="RT50" s="213"/>
      <c r="RU50" s="213"/>
      <c r="RV50" s="213"/>
      <c r="RW50" s="213"/>
      <c r="RX50" s="213"/>
      <c r="RY50" s="213"/>
      <c r="RZ50" s="213"/>
      <c r="SA50" s="213"/>
      <c r="SB50" s="213"/>
      <c r="SC50" s="213"/>
      <c r="SD50" s="213"/>
      <c r="SE50" s="213"/>
      <c r="SF50" s="213"/>
      <c r="SG50" s="213"/>
      <c r="SH50" s="213"/>
      <c r="SI50" s="213"/>
      <c r="SJ50" s="213"/>
      <c r="SK50" s="213"/>
      <c r="SL50" s="213"/>
      <c r="SM50" s="213"/>
      <c r="SN50" s="213"/>
      <c r="SO50" s="213"/>
      <c r="SP50" s="213"/>
      <c r="SQ50" s="213"/>
      <c r="SR50" s="213"/>
      <c r="SS50" s="213"/>
      <c r="ST50" s="213"/>
      <c r="SU50" s="213"/>
      <c r="SV50" s="213"/>
      <c r="SW50" s="213"/>
      <c r="SX50" s="213"/>
      <c r="SY50" s="213"/>
      <c r="SZ50" s="213"/>
      <c r="TA50" s="213"/>
      <c r="TB50" s="213"/>
      <c r="TC50" s="213"/>
      <c r="TD50" s="213"/>
      <c r="TE50" s="213"/>
      <c r="TF50" s="213"/>
      <c r="TG50" s="213"/>
      <c r="TH50" s="213"/>
      <c r="TI50" s="213"/>
      <c r="TJ50" s="213"/>
      <c r="TK50" s="213"/>
      <c r="TL50" s="213"/>
      <c r="TM50" s="213"/>
      <c r="TN50" s="213"/>
      <c r="TO50" s="213"/>
      <c r="TP50" s="213"/>
      <c r="TQ50" s="213"/>
      <c r="TR50" s="213"/>
      <c r="TS50" s="213"/>
      <c r="TT50" s="213"/>
      <c r="TU50" s="213"/>
      <c r="TV50" s="213"/>
      <c r="TW50" s="213"/>
      <c r="TX50" s="213"/>
      <c r="TY50" s="213"/>
      <c r="TZ50" s="213"/>
      <c r="UA50" s="213"/>
      <c r="UB50" s="213"/>
      <c r="UC50" s="213"/>
      <c r="UD50" s="213"/>
      <c r="UE50" s="213"/>
      <c r="UF50" s="213"/>
      <c r="UG50" s="213"/>
      <c r="UH50" s="213"/>
      <c r="UI50" s="213"/>
      <c r="UJ50" s="213"/>
      <c r="UK50" s="213"/>
      <c r="UL50" s="213"/>
      <c r="UM50" s="213"/>
      <c r="UN50" s="213"/>
      <c r="UO50" s="213"/>
      <c r="UP50" s="213"/>
      <c r="UQ50" s="213"/>
      <c r="UR50" s="213"/>
      <c r="US50" s="213"/>
      <c r="UT50" s="213"/>
      <c r="UU50" s="213"/>
      <c r="UV50" s="213"/>
      <c r="UW50" s="213"/>
      <c r="UX50" s="213"/>
      <c r="UY50" s="214"/>
      <c r="UZ50" s="213"/>
      <c r="VA50" s="213"/>
      <c r="VB50" s="213"/>
      <c r="VC50" s="213"/>
      <c r="VD50" s="213"/>
      <c r="VE50" s="213"/>
      <c r="VF50" s="213"/>
      <c r="VG50" s="213"/>
      <c r="VH50" s="213"/>
      <c r="VI50" s="213"/>
      <c r="VJ50" s="213"/>
      <c r="VK50" s="213"/>
      <c r="VL50" s="213"/>
      <c r="VM50" s="213"/>
      <c r="VN50" s="213"/>
      <c r="VO50" s="213"/>
      <c r="VP50" s="213"/>
      <c r="VQ50" s="213"/>
      <c r="VR50" s="213"/>
      <c r="VS50" s="213"/>
      <c r="VT50" s="213"/>
      <c r="VU50" s="213"/>
      <c r="VV50" s="213"/>
      <c r="VW50" s="213"/>
      <c r="VX50" s="213"/>
      <c r="VY50" s="213"/>
      <c r="VZ50" s="213"/>
      <c r="WA50" s="213"/>
      <c r="WB50" s="213"/>
      <c r="WC50" s="213"/>
      <c r="WD50" s="213"/>
      <c r="WE50" s="213"/>
      <c r="WF50" s="213"/>
      <c r="WG50" s="213"/>
      <c r="WH50" s="213"/>
      <c r="WI50" s="213"/>
      <c r="WJ50" s="213"/>
      <c r="WK50" s="213"/>
      <c r="WL50" s="213"/>
      <c r="WM50" s="213"/>
      <c r="WN50" s="213"/>
      <c r="WO50" s="213"/>
      <c r="WP50" s="213"/>
      <c r="WQ50" s="213"/>
      <c r="WR50" s="213"/>
      <c r="WS50" s="213"/>
      <c r="WT50" s="213"/>
      <c r="WU50" s="213"/>
      <c r="WV50" s="213"/>
      <c r="WW50" s="213"/>
      <c r="WX50" s="213"/>
      <c r="WY50" s="213"/>
      <c r="WZ50" s="213"/>
      <c r="XA50" s="213"/>
      <c r="XB50" s="213"/>
      <c r="XC50" s="213"/>
      <c r="XD50" s="213"/>
      <c r="XE50" s="213"/>
      <c r="XF50" s="213"/>
      <c r="XG50" s="213"/>
      <c r="XH50" s="213"/>
      <c r="XI50" s="213"/>
      <c r="XJ50" s="213"/>
      <c r="XK50" s="213"/>
      <c r="XL50" s="213"/>
      <c r="XM50" s="213"/>
      <c r="XN50" s="213"/>
      <c r="XO50" s="213"/>
      <c r="XP50" s="213"/>
      <c r="XQ50" s="213"/>
      <c r="XR50" s="213"/>
      <c r="XS50" s="213"/>
      <c r="XT50" s="213"/>
      <c r="XU50" s="215"/>
      <c r="XV50" s="215"/>
      <c r="XW50" s="215"/>
      <c r="XX50" s="215"/>
      <c r="XY50" s="215"/>
      <c r="XZ50" s="122"/>
      <c r="YA50" s="122"/>
      <c r="YB50" s="122"/>
      <c r="YC50" s="122"/>
      <c r="YD50" s="122"/>
      <c r="YE50" s="213"/>
      <c r="YF50" s="213"/>
      <c r="YG50" s="213"/>
      <c r="YH50" s="213"/>
      <c r="YI50" s="122"/>
      <c r="YJ50" s="122"/>
      <c r="YK50" s="122"/>
      <c r="YL50" s="122"/>
      <c r="YM50" s="122"/>
      <c r="YN50" s="122"/>
      <c r="YO50" s="122"/>
      <c r="YP50" s="122"/>
      <c r="YQ50" s="122"/>
      <c r="YR50" s="122"/>
      <c r="YS50" s="122"/>
      <c r="YT50" s="122"/>
      <c r="YU50" s="122"/>
      <c r="YV50" s="122"/>
      <c r="YW50" s="122"/>
      <c r="YX50" s="122"/>
      <c r="YY50" s="122"/>
      <c r="YZ50" s="122"/>
      <c r="ZA50" s="122"/>
      <c r="ZB50" s="122"/>
      <c r="ZC50" s="122"/>
      <c r="ZD50" s="122"/>
      <c r="ZE50" s="122"/>
      <c r="ZF50" s="122"/>
      <c r="ZG50" s="122"/>
      <c r="ZH50" s="122"/>
      <c r="ZI50" s="122"/>
      <c r="ZJ50" s="122"/>
      <c r="ZK50" s="213"/>
      <c r="ZL50" s="213"/>
      <c r="ZM50" s="213"/>
      <c r="ZN50" s="213"/>
      <c r="ZO50" s="213"/>
      <c r="ZP50" s="122"/>
      <c r="ZQ50" s="122"/>
      <c r="ZR50" s="122"/>
      <c r="ZS50" s="122"/>
      <c r="ZT50" s="122"/>
      <c r="ZU50" s="122"/>
      <c r="ZV50" s="122"/>
      <c r="ZW50" s="122"/>
      <c r="ZX50" s="122"/>
      <c r="ZY50" s="122"/>
      <c r="ZZ50" s="122"/>
      <c r="AAA50" s="122"/>
      <c r="AAB50" s="122"/>
      <c r="AAC50" s="213"/>
      <c r="AAD50" s="213"/>
      <c r="AAE50" s="213"/>
      <c r="AAF50" s="213"/>
      <c r="AAG50" s="213"/>
      <c r="AAH50" s="213"/>
      <c r="AAI50" s="213"/>
      <c r="AAJ50" s="213"/>
      <c r="AAK50" s="213"/>
      <c r="AAL50" s="216"/>
      <c r="AAM50" s="216"/>
      <c r="AAN50" s="213"/>
      <c r="AAO50" s="213"/>
      <c r="AAP50" s="213"/>
      <c r="AAQ50" s="213"/>
      <c r="AAR50" s="213"/>
      <c r="AAS50" s="213"/>
      <c r="AAT50" s="213"/>
      <c r="AAU50" s="213"/>
      <c r="AAV50" s="213"/>
      <c r="AAW50" s="213"/>
      <c r="AAX50" s="213"/>
      <c r="AAY50" s="213"/>
      <c r="AAZ50" s="122"/>
      <c r="ABA50" s="122"/>
      <c r="ABB50" s="122"/>
      <c r="ABC50" s="122"/>
      <c r="ABD50" s="122"/>
      <c r="ABE50" s="122"/>
      <c r="ABF50" s="122"/>
      <c r="ABG50" s="122"/>
      <c r="ABH50" s="122"/>
      <c r="ABI50" s="122"/>
      <c r="ABJ50" s="122"/>
      <c r="ABK50" s="122"/>
      <c r="ABL50" s="122"/>
      <c r="ABM50" s="122"/>
      <c r="ABN50" s="122"/>
      <c r="ABO50" s="122"/>
      <c r="ABP50" s="122"/>
      <c r="ABQ50" s="213"/>
      <c r="ABR50" s="213"/>
      <c r="ABS50" s="213"/>
      <c r="ABT50" s="213"/>
      <c r="ABU50" s="213"/>
      <c r="ABV50" s="213"/>
      <c r="ABW50" s="213"/>
      <c r="ABX50" s="213"/>
      <c r="ABY50" s="213"/>
      <c r="ABZ50" s="213"/>
      <c r="ACA50" s="213"/>
      <c r="ACB50" s="213"/>
      <c r="ACC50" s="213"/>
      <c r="ACD50" s="213"/>
      <c r="ACE50" s="213"/>
      <c r="ACF50" s="213"/>
      <c r="ACG50" s="213"/>
      <c r="ACH50" s="213"/>
      <c r="ACI50" s="213"/>
      <c r="ACJ50" s="213"/>
    </row>
    <row r="51" spans="1:764" s="230" customFormat="1" ht="16.350000000000001" customHeight="1">
      <c r="A51" s="217" t="str">
        <f>IF('1'!$A$1=1,D51,F51)</f>
        <v xml:space="preserve"> З 2014 року дані подаються без урахування тимчасово окупованої російською федерацією території України.</v>
      </c>
      <c r="B51" s="218"/>
      <c r="C51" s="219"/>
      <c r="D51" s="220" t="s">
        <v>147</v>
      </c>
      <c r="E51" s="221"/>
      <c r="F51" s="220" t="s">
        <v>146</v>
      </c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387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4"/>
      <c r="FJ51" s="224"/>
      <c r="FK51" s="224"/>
      <c r="FL51" s="224"/>
      <c r="FM51" s="224"/>
      <c r="FN51" s="224"/>
      <c r="FO51" s="224"/>
      <c r="FP51" s="224"/>
      <c r="FQ51" s="224"/>
      <c r="FR51" s="224"/>
      <c r="FS51" s="224"/>
      <c r="FT51" s="224"/>
      <c r="FU51" s="224"/>
      <c r="FV51" s="224"/>
      <c r="FW51" s="224"/>
      <c r="FX51" s="224"/>
      <c r="FY51" s="224"/>
      <c r="FZ51" s="224"/>
      <c r="GA51" s="224"/>
      <c r="GB51" s="224"/>
      <c r="GC51" s="224"/>
      <c r="GD51" s="224"/>
      <c r="GE51" s="224"/>
      <c r="GF51" s="224"/>
      <c r="GG51" s="225"/>
      <c r="GH51" s="225"/>
      <c r="GI51" s="225"/>
      <c r="GJ51" s="225"/>
      <c r="GK51" s="225"/>
      <c r="GL51" s="225"/>
      <c r="GM51" s="225"/>
      <c r="GN51" s="225"/>
      <c r="GO51" s="225"/>
      <c r="GP51" s="225"/>
      <c r="GQ51" s="225"/>
      <c r="GR51" s="225"/>
      <c r="GS51" s="225"/>
      <c r="GT51" s="229"/>
      <c r="GU51" s="225"/>
      <c r="GV51" s="225"/>
      <c r="GW51" s="225"/>
      <c r="GX51" s="225"/>
      <c r="GY51" s="225"/>
      <c r="GZ51" s="225"/>
      <c r="HA51" s="225"/>
      <c r="HB51" s="225"/>
      <c r="HC51" s="225"/>
      <c r="HD51" s="225"/>
      <c r="HE51" s="225"/>
      <c r="HF51" s="225"/>
      <c r="HG51" s="225"/>
      <c r="HH51" s="225"/>
      <c r="HI51" s="225"/>
      <c r="HJ51" s="225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  <c r="IQ51" s="225"/>
      <c r="IR51" s="225"/>
      <c r="IS51" s="225"/>
      <c r="IT51" s="225"/>
      <c r="IU51" s="225"/>
      <c r="IV51" s="225"/>
      <c r="IW51" s="225"/>
      <c r="IX51" s="225"/>
      <c r="IY51" s="225"/>
      <c r="IZ51" s="225"/>
      <c r="JA51" s="225"/>
      <c r="JB51" s="225"/>
      <c r="JC51" s="225"/>
      <c r="JD51" s="225"/>
      <c r="JE51" s="225"/>
      <c r="JF51" s="225"/>
      <c r="JG51" s="225"/>
      <c r="JH51" s="225"/>
      <c r="JI51" s="225"/>
      <c r="JJ51" s="225"/>
      <c r="JK51" s="225"/>
      <c r="JL51" s="225"/>
      <c r="JM51" s="225"/>
      <c r="JN51" s="225"/>
      <c r="JO51" s="225"/>
      <c r="JP51" s="225"/>
      <c r="JQ51" s="225"/>
      <c r="JR51" s="225"/>
      <c r="JS51" s="225"/>
      <c r="JT51" s="225"/>
      <c r="JU51" s="225"/>
      <c r="JV51" s="225"/>
      <c r="JW51" s="225"/>
      <c r="JX51" s="225"/>
      <c r="JY51" s="225"/>
      <c r="JZ51" s="225"/>
      <c r="KA51" s="225"/>
      <c r="KB51" s="225"/>
      <c r="KC51" s="225"/>
      <c r="KD51" s="225"/>
      <c r="KE51" s="225"/>
      <c r="KF51" s="225"/>
      <c r="KG51" s="225"/>
      <c r="KH51" s="225"/>
      <c r="KI51" s="225"/>
      <c r="KJ51" s="225"/>
      <c r="KK51" s="225"/>
      <c r="KL51" s="225"/>
      <c r="KM51" s="225"/>
      <c r="KN51" s="225"/>
      <c r="KO51" s="225"/>
      <c r="KP51" s="225"/>
      <c r="KQ51" s="225"/>
      <c r="KR51" s="225"/>
      <c r="KS51" s="225"/>
      <c r="KT51" s="225"/>
      <c r="KU51" s="225"/>
      <c r="KV51" s="225"/>
      <c r="KW51" s="225"/>
      <c r="KX51" s="225"/>
      <c r="KY51" s="226"/>
      <c r="KZ51" s="225"/>
      <c r="LA51" s="225"/>
      <c r="LB51" s="225"/>
      <c r="LC51" s="225"/>
      <c r="LD51" s="225"/>
      <c r="LE51" s="225"/>
      <c r="LF51" s="225"/>
      <c r="LG51" s="225"/>
      <c r="LH51" s="225"/>
      <c r="LI51" s="225"/>
      <c r="LJ51" s="225"/>
      <c r="LK51" s="225"/>
      <c r="LL51" s="225"/>
      <c r="LM51" s="225"/>
      <c r="LN51" s="225"/>
      <c r="LO51" s="225"/>
      <c r="LP51" s="225"/>
      <c r="LQ51" s="225"/>
      <c r="LR51" s="225"/>
      <c r="LS51" s="225"/>
      <c r="LT51" s="225"/>
      <c r="LU51" s="225"/>
      <c r="LV51" s="225"/>
      <c r="LW51" s="225"/>
      <c r="LX51" s="225"/>
      <c r="LY51" s="225"/>
      <c r="LZ51" s="225"/>
      <c r="MA51" s="225"/>
      <c r="MB51" s="225"/>
      <c r="MC51" s="225"/>
      <c r="MD51" s="225"/>
      <c r="ME51" s="225"/>
      <c r="MF51" s="225"/>
      <c r="MG51" s="225"/>
      <c r="MH51" s="225"/>
      <c r="MI51" s="225"/>
      <c r="MJ51" s="225"/>
      <c r="MK51" s="225"/>
      <c r="ML51" s="225"/>
      <c r="MM51" s="225"/>
      <c r="MN51" s="225"/>
      <c r="MO51" s="225"/>
      <c r="MP51" s="225"/>
      <c r="MQ51" s="225"/>
      <c r="MR51" s="225"/>
      <c r="MS51" s="225"/>
      <c r="MT51" s="225"/>
      <c r="MU51" s="225"/>
      <c r="MV51" s="225"/>
      <c r="MW51" s="225"/>
      <c r="MX51" s="225"/>
      <c r="MY51" s="225"/>
      <c r="MZ51" s="225"/>
      <c r="NA51" s="225"/>
      <c r="NB51" s="225"/>
      <c r="NC51" s="225"/>
      <c r="ND51" s="225"/>
      <c r="NE51" s="225"/>
      <c r="NF51" s="225"/>
      <c r="NG51" s="225"/>
      <c r="NH51" s="225"/>
      <c r="NI51" s="225"/>
      <c r="NJ51" s="225"/>
      <c r="NK51" s="225"/>
      <c r="NL51" s="225"/>
      <c r="NM51" s="225"/>
      <c r="NN51" s="225"/>
      <c r="NO51" s="225"/>
      <c r="NP51" s="225"/>
      <c r="NQ51" s="225"/>
      <c r="NR51" s="225"/>
      <c r="NS51" s="225"/>
      <c r="NT51" s="225"/>
      <c r="NU51" s="225"/>
      <c r="NV51" s="225"/>
      <c r="NW51" s="225"/>
      <c r="NX51" s="225"/>
      <c r="NY51" s="225"/>
      <c r="NZ51" s="225"/>
      <c r="OA51" s="225"/>
      <c r="OB51" s="225"/>
      <c r="OC51" s="225"/>
      <c r="OD51" s="225"/>
      <c r="OE51" s="225"/>
      <c r="OF51" s="225"/>
      <c r="OG51" s="225"/>
      <c r="OH51" s="225"/>
      <c r="OI51" s="225"/>
      <c r="OJ51" s="225"/>
      <c r="OK51" s="225"/>
      <c r="OL51" s="225"/>
      <c r="OM51" s="225"/>
      <c r="ON51" s="225"/>
      <c r="OO51" s="225"/>
      <c r="OP51" s="225"/>
      <c r="OQ51" s="225"/>
      <c r="OR51" s="225"/>
      <c r="OS51" s="225"/>
      <c r="OT51" s="225"/>
      <c r="OU51" s="225"/>
      <c r="OV51" s="225"/>
      <c r="OW51" s="225"/>
      <c r="OX51" s="225"/>
      <c r="OY51" s="225"/>
      <c r="OZ51" s="225"/>
      <c r="PA51" s="225"/>
      <c r="PB51" s="225"/>
      <c r="PC51" s="225"/>
      <c r="PD51" s="225"/>
      <c r="PE51" s="225"/>
      <c r="PF51" s="225"/>
      <c r="PG51" s="225"/>
      <c r="PH51" s="225"/>
      <c r="PI51" s="225"/>
      <c r="PJ51" s="225"/>
      <c r="PK51" s="225"/>
      <c r="PL51" s="225"/>
      <c r="PM51" s="225"/>
      <c r="PN51" s="225"/>
      <c r="PO51" s="225"/>
      <c r="PP51" s="225"/>
      <c r="PQ51" s="225"/>
      <c r="PR51" s="225"/>
      <c r="PS51" s="225"/>
      <c r="PT51" s="225"/>
      <c r="PU51" s="225"/>
      <c r="PV51" s="225"/>
      <c r="PW51" s="225"/>
      <c r="PX51" s="225"/>
      <c r="PY51" s="225"/>
      <c r="PZ51" s="225"/>
      <c r="QA51" s="225"/>
      <c r="QB51" s="225"/>
      <c r="QC51" s="225"/>
      <c r="QD51" s="225"/>
      <c r="QE51" s="225"/>
      <c r="QF51" s="225"/>
      <c r="QG51" s="225"/>
      <c r="QH51" s="225"/>
      <c r="QI51" s="225"/>
      <c r="QJ51" s="225"/>
      <c r="QK51" s="225"/>
      <c r="QL51" s="225"/>
      <c r="QM51" s="225"/>
      <c r="QN51" s="225"/>
      <c r="QO51" s="225"/>
      <c r="QP51" s="225"/>
      <c r="QQ51" s="225"/>
      <c r="QR51" s="225"/>
      <c r="QS51" s="225"/>
      <c r="QT51" s="225"/>
      <c r="QU51" s="225"/>
      <c r="QV51" s="225"/>
      <c r="QW51" s="225"/>
      <c r="QX51" s="225"/>
      <c r="QY51" s="225"/>
      <c r="QZ51" s="225"/>
      <c r="RA51" s="225"/>
      <c r="RB51" s="225"/>
      <c r="RC51" s="225"/>
      <c r="RD51" s="225"/>
      <c r="RE51" s="225"/>
      <c r="RF51" s="225"/>
      <c r="RG51" s="225"/>
      <c r="RH51" s="225"/>
      <c r="RI51" s="225"/>
      <c r="RJ51" s="225"/>
      <c r="RK51" s="225"/>
      <c r="RL51" s="225"/>
      <c r="RM51" s="225"/>
      <c r="RN51" s="225"/>
      <c r="RO51" s="225"/>
      <c r="RP51" s="225"/>
      <c r="RQ51" s="225"/>
      <c r="RR51" s="225"/>
      <c r="RS51" s="225"/>
      <c r="RT51" s="225"/>
      <c r="RU51" s="225"/>
      <c r="RV51" s="225"/>
      <c r="RW51" s="225"/>
      <c r="RX51" s="225"/>
      <c r="RY51" s="225"/>
      <c r="RZ51" s="225"/>
      <c r="SA51" s="225"/>
      <c r="SB51" s="225"/>
      <c r="SC51" s="225"/>
      <c r="SD51" s="225"/>
      <c r="SE51" s="225"/>
      <c r="SF51" s="225"/>
      <c r="SG51" s="225"/>
      <c r="SH51" s="225"/>
      <c r="SI51" s="225"/>
      <c r="SJ51" s="225"/>
      <c r="SK51" s="225"/>
      <c r="SL51" s="225"/>
      <c r="SM51" s="225"/>
      <c r="SN51" s="225"/>
      <c r="SO51" s="225"/>
      <c r="SP51" s="225"/>
      <c r="SQ51" s="225"/>
      <c r="SR51" s="225"/>
      <c r="SS51" s="225"/>
      <c r="ST51" s="225"/>
      <c r="SU51" s="225"/>
      <c r="SV51" s="225"/>
      <c r="SW51" s="225"/>
      <c r="SX51" s="225"/>
      <c r="SY51" s="225"/>
      <c r="SZ51" s="225"/>
      <c r="TA51" s="225"/>
      <c r="TB51" s="225"/>
      <c r="TC51" s="225"/>
      <c r="TD51" s="225"/>
      <c r="TE51" s="225"/>
      <c r="TF51" s="225"/>
      <c r="TG51" s="225"/>
      <c r="TH51" s="225"/>
      <c r="TI51" s="225"/>
      <c r="TJ51" s="225"/>
      <c r="TK51" s="225"/>
      <c r="TL51" s="225"/>
      <c r="TM51" s="225"/>
      <c r="TN51" s="225"/>
      <c r="TO51" s="225"/>
      <c r="TP51" s="225"/>
      <c r="TQ51" s="225"/>
      <c r="TR51" s="225"/>
      <c r="TS51" s="225"/>
      <c r="TT51" s="225"/>
      <c r="TU51" s="225"/>
      <c r="TV51" s="225"/>
      <c r="TW51" s="225"/>
      <c r="TX51" s="225"/>
      <c r="TY51" s="225"/>
      <c r="TZ51" s="225"/>
      <c r="UA51" s="225"/>
      <c r="UB51" s="225"/>
      <c r="UC51" s="225"/>
      <c r="UD51" s="225"/>
      <c r="UE51" s="225"/>
      <c r="UF51" s="225"/>
      <c r="UG51" s="225"/>
      <c r="UH51" s="225"/>
      <c r="UI51" s="225"/>
      <c r="UJ51" s="225"/>
      <c r="UK51" s="225"/>
      <c r="UL51" s="225"/>
      <c r="UM51" s="225"/>
      <c r="UN51" s="225"/>
      <c r="UO51" s="225"/>
      <c r="UP51" s="225"/>
      <c r="UQ51" s="225"/>
      <c r="UR51" s="225"/>
      <c r="US51" s="225"/>
      <c r="UT51" s="225"/>
      <c r="UU51" s="225"/>
      <c r="UV51" s="225"/>
      <c r="UW51" s="225"/>
      <c r="UX51" s="225"/>
      <c r="UY51" s="226"/>
      <c r="UZ51" s="225"/>
      <c r="VA51" s="225"/>
      <c r="VB51" s="225"/>
      <c r="VC51" s="225"/>
      <c r="VD51" s="225"/>
      <c r="VE51" s="225"/>
      <c r="VF51" s="225"/>
      <c r="VG51" s="225"/>
      <c r="VH51" s="225"/>
      <c r="VI51" s="225"/>
      <c r="VJ51" s="225"/>
      <c r="VK51" s="225"/>
      <c r="VL51" s="225"/>
      <c r="VM51" s="225"/>
      <c r="VN51" s="225"/>
      <c r="VO51" s="225"/>
      <c r="VP51" s="225"/>
      <c r="VQ51" s="225"/>
      <c r="VR51" s="225"/>
      <c r="VS51" s="225"/>
      <c r="VT51" s="225"/>
      <c r="VU51" s="225"/>
      <c r="VV51" s="225"/>
      <c r="VW51" s="225"/>
      <c r="VX51" s="225"/>
      <c r="VY51" s="225"/>
      <c r="VZ51" s="225"/>
      <c r="WA51" s="225"/>
      <c r="WB51" s="225"/>
      <c r="WC51" s="225"/>
      <c r="WD51" s="225"/>
      <c r="WE51" s="225"/>
      <c r="WF51" s="225"/>
      <c r="WG51" s="225"/>
      <c r="WH51" s="225"/>
      <c r="WI51" s="225"/>
      <c r="WJ51" s="225"/>
      <c r="WK51" s="225"/>
      <c r="WL51" s="225"/>
      <c r="WM51" s="225"/>
      <c r="WN51" s="225"/>
      <c r="WO51" s="225"/>
      <c r="WP51" s="225"/>
      <c r="WQ51" s="225"/>
      <c r="WR51" s="225"/>
      <c r="WS51" s="225"/>
      <c r="WT51" s="225"/>
      <c r="WU51" s="225"/>
      <c r="WV51" s="225"/>
      <c r="WW51" s="225"/>
      <c r="WX51" s="225"/>
      <c r="WY51" s="225"/>
      <c r="WZ51" s="225"/>
      <c r="XA51" s="225"/>
      <c r="XB51" s="225"/>
      <c r="XC51" s="225"/>
      <c r="XD51" s="225"/>
      <c r="XE51" s="225"/>
      <c r="XF51" s="225"/>
      <c r="XG51" s="225"/>
      <c r="XH51" s="225"/>
      <c r="XI51" s="225"/>
      <c r="XJ51" s="225"/>
      <c r="XK51" s="225"/>
      <c r="XL51" s="225"/>
      <c r="XM51" s="225"/>
      <c r="XN51" s="225"/>
      <c r="XO51" s="225"/>
      <c r="XP51" s="225"/>
      <c r="XQ51" s="225"/>
      <c r="XR51" s="225"/>
      <c r="XS51" s="225"/>
      <c r="XT51" s="225"/>
      <c r="XU51" s="227"/>
      <c r="XV51" s="227"/>
      <c r="XW51" s="227"/>
      <c r="XX51" s="227"/>
      <c r="XY51" s="227"/>
      <c r="XZ51" s="222"/>
      <c r="YA51" s="222"/>
      <c r="YB51" s="222"/>
      <c r="YC51" s="222"/>
      <c r="YD51" s="222"/>
      <c r="YE51" s="225"/>
      <c r="YF51" s="225"/>
      <c r="YG51" s="225"/>
      <c r="YH51" s="225"/>
      <c r="YI51" s="222"/>
      <c r="YJ51" s="222"/>
      <c r="YK51" s="222"/>
      <c r="YL51" s="222"/>
      <c r="YM51" s="222"/>
      <c r="YN51" s="222"/>
      <c r="YO51" s="222"/>
      <c r="YP51" s="222"/>
      <c r="YQ51" s="222"/>
      <c r="YR51" s="222"/>
      <c r="YS51" s="222"/>
      <c r="YT51" s="222"/>
      <c r="YU51" s="222"/>
      <c r="YV51" s="222"/>
      <c r="YW51" s="222"/>
      <c r="YX51" s="222"/>
      <c r="YY51" s="222"/>
      <c r="YZ51" s="222"/>
      <c r="ZA51" s="222"/>
      <c r="ZB51" s="222"/>
      <c r="ZC51" s="222"/>
      <c r="ZD51" s="222"/>
      <c r="ZE51" s="222"/>
      <c r="ZF51" s="222"/>
      <c r="ZG51" s="222"/>
      <c r="ZH51" s="222"/>
      <c r="ZI51" s="222"/>
      <c r="ZJ51" s="222"/>
      <c r="ZK51" s="225"/>
      <c r="ZL51" s="225"/>
      <c r="ZM51" s="225"/>
      <c r="ZN51" s="225"/>
      <c r="ZO51" s="225"/>
      <c r="ZP51" s="222"/>
      <c r="ZQ51" s="222"/>
      <c r="ZR51" s="222"/>
      <c r="ZS51" s="222"/>
      <c r="ZT51" s="222"/>
      <c r="ZU51" s="222"/>
      <c r="ZV51" s="222"/>
      <c r="ZW51" s="222"/>
      <c r="ZX51" s="222"/>
      <c r="ZY51" s="222"/>
      <c r="ZZ51" s="222"/>
      <c r="AAA51" s="222"/>
      <c r="AAB51" s="222"/>
      <c r="AAC51" s="225"/>
      <c r="AAD51" s="225"/>
      <c r="AAE51" s="225"/>
      <c r="AAF51" s="225"/>
      <c r="AAG51" s="225"/>
      <c r="AAH51" s="225"/>
      <c r="AAI51" s="225"/>
      <c r="AAJ51" s="225"/>
      <c r="AAK51" s="225"/>
      <c r="AAL51" s="225"/>
      <c r="AAM51" s="225"/>
      <c r="AAN51" s="225"/>
      <c r="AAO51" s="225"/>
      <c r="AAP51" s="225"/>
      <c r="AAQ51" s="225"/>
      <c r="AAR51" s="225"/>
      <c r="AAS51" s="225"/>
      <c r="AAT51" s="225"/>
      <c r="AAU51" s="225"/>
      <c r="AAV51" s="225"/>
      <c r="AAW51" s="225"/>
      <c r="AAX51" s="225"/>
      <c r="AAY51" s="225"/>
      <c r="AAZ51" s="222"/>
      <c r="ABA51" s="222"/>
      <c r="ABB51" s="222"/>
      <c r="ABC51" s="222"/>
      <c r="ABD51" s="222"/>
      <c r="ABE51" s="222"/>
      <c r="ABF51" s="222"/>
      <c r="ABG51" s="222"/>
      <c r="ABH51" s="222"/>
      <c r="ABI51" s="222"/>
      <c r="ABJ51" s="222"/>
      <c r="ABK51" s="222"/>
      <c r="ABL51" s="222"/>
      <c r="ABM51" s="222"/>
      <c r="ABN51" s="222"/>
      <c r="ABO51" s="222"/>
      <c r="ABP51" s="222"/>
      <c r="ABQ51" s="225"/>
      <c r="ABR51" s="225"/>
      <c r="ABS51" s="225"/>
      <c r="ABT51" s="228"/>
      <c r="ABU51" s="228"/>
      <c r="ABV51" s="228"/>
      <c r="ABW51" s="228"/>
      <c r="ABX51" s="229"/>
      <c r="ABY51" s="229"/>
      <c r="ABZ51" s="229"/>
      <c r="ACA51" s="229"/>
      <c r="ACB51" s="229"/>
      <c r="ACC51" s="229"/>
      <c r="ACD51" s="229"/>
      <c r="ACE51" s="229"/>
      <c r="ACF51" s="229"/>
      <c r="ACG51" s="229"/>
      <c r="ACH51" s="229"/>
      <c r="ACI51" s="229"/>
      <c r="ACJ51" s="229"/>
    </row>
    <row r="56" spans="1:764">
      <c r="E56" s="231"/>
    </row>
  </sheetData>
  <sortState ref="A8:B43">
    <sortCondition ref="A43"/>
  </sortState>
  <mergeCells count="16">
    <mergeCell ref="P5:P6"/>
    <mergeCell ref="F5:F6"/>
    <mergeCell ref="O5:O6"/>
    <mergeCell ref="N5:N6"/>
    <mergeCell ref="G5:G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QA51"/>
  <sheetViews>
    <sheetView tabSelected="1" zoomScale="73" zoomScaleNormal="73" workbookViewId="0">
      <selection activeCell="T16" sqref="T16"/>
    </sheetView>
  </sheetViews>
  <sheetFormatPr defaultColWidth="8" defaultRowHeight="13.2" outlineLevelCol="2"/>
  <cols>
    <col min="1" max="1" width="6.44140625" style="233" customWidth="1"/>
    <col min="2" max="2" width="38.5546875" style="233" customWidth="1"/>
    <col min="3" max="3" width="4.44140625" style="234" hidden="1" customWidth="1" outlineLevel="2"/>
    <col min="4" max="4" width="15.44140625" style="234" hidden="1" customWidth="1" outlineLevel="2"/>
    <col min="5" max="5" width="4.44140625" style="234" hidden="1" customWidth="1" outlineLevel="2"/>
    <col min="6" max="6" width="17.109375" style="234" hidden="1" customWidth="1" outlineLevel="2"/>
    <col min="7" max="15" width="11.77734375" style="235" customWidth="1" collapsed="1"/>
    <col min="16" max="16" width="11.33203125" style="235" customWidth="1"/>
    <col min="17" max="19" width="8" style="398" customWidth="1"/>
    <col min="20" max="45" width="8" style="235" customWidth="1"/>
    <col min="46" max="50" width="8" style="346" customWidth="1"/>
    <col min="51" max="76" width="8" style="236" customWidth="1"/>
    <col min="77" max="84" width="8" style="235" customWidth="1"/>
    <col min="85" max="90" width="8" style="236" customWidth="1"/>
    <col min="91" max="142" width="8" style="235" customWidth="1"/>
    <col min="143" max="152" width="8" style="236" customWidth="1"/>
    <col min="153" max="211" width="8" style="235" customWidth="1"/>
    <col min="212" max="218" width="8" style="236" customWidth="1"/>
    <col min="219" max="228" width="8" style="154" customWidth="1"/>
    <col min="229" max="229" width="12.5546875" style="154" customWidth="1"/>
    <col min="230" max="230" width="10.33203125" style="154" customWidth="1"/>
    <col min="231" max="240" width="8" style="154" customWidth="1"/>
    <col min="241" max="241" width="25.33203125" style="154" customWidth="1"/>
    <col min="242" max="276" width="8" style="154" customWidth="1"/>
    <col min="277" max="306" width="8" style="233" customWidth="1"/>
    <col min="307" max="309" width="8" style="154" customWidth="1"/>
    <col min="310" max="310" width="10.44140625" style="241" customWidth="1"/>
    <col min="311" max="311" width="12.5546875" style="154" customWidth="1"/>
    <col min="312" max="353" width="8" style="154" customWidth="1"/>
    <col min="354" max="354" width="14.33203125" style="154" customWidth="1"/>
    <col min="355" max="355" width="8" style="154" customWidth="1"/>
    <col min="356" max="393" width="8" style="237" customWidth="1"/>
    <col min="394" max="394" width="8.44140625" style="154" customWidth="1"/>
    <col min="395" max="396" width="8" style="154" customWidth="1"/>
    <col min="397" max="412" width="8" style="159"/>
    <col min="413" max="413" width="36.5546875" style="159" customWidth="1"/>
    <col min="414" max="414" width="48.5546875" style="159" customWidth="1"/>
    <col min="415" max="415" width="27.6640625" style="154" customWidth="1"/>
    <col min="416" max="417" width="8" style="154"/>
    <col min="418" max="418" width="8" style="154" customWidth="1"/>
    <col min="419" max="419" width="7.5546875" style="154" customWidth="1"/>
    <col min="420" max="420" width="10.44140625" style="154" customWidth="1"/>
    <col min="421" max="421" width="8" style="154" customWidth="1"/>
    <col min="422" max="422" width="8" style="154"/>
    <col min="423" max="423" width="10.109375" style="154" customWidth="1"/>
    <col min="424" max="424" width="14.33203125" style="154" customWidth="1"/>
    <col min="425" max="425" width="17.5546875" style="154" customWidth="1"/>
    <col min="426" max="426" width="16.5546875" style="154" customWidth="1"/>
    <col min="427" max="427" width="19.44140625" style="154" customWidth="1"/>
    <col min="428" max="443" width="8" style="154"/>
    <col min="444" max="16384" width="8" style="233"/>
  </cols>
  <sheetData>
    <row r="1" spans="1:443" ht="13.8">
      <c r="A1" s="232" t="str">
        <f>IF('1'!$A$1=1,PJ2,PJ8)</f>
        <v>до змісту</v>
      </c>
      <c r="J1" s="91"/>
      <c r="R1" s="383"/>
      <c r="S1" s="111"/>
      <c r="HG1" s="236" t="s">
        <v>111</v>
      </c>
      <c r="HJ1" s="236" t="s">
        <v>112</v>
      </c>
      <c r="HK1" s="236"/>
      <c r="HL1" s="236"/>
    </row>
    <row r="2" spans="1:443">
      <c r="A2" s="238" t="str">
        <f>IF('1'!$A$1=1,PJ3,PJ9)</f>
        <v>1.5 Динаміка імпорту товарів у розрізі країн світу*</v>
      </c>
      <c r="HF2" s="236" t="s">
        <v>75</v>
      </c>
      <c r="HG2" s="236" t="s">
        <v>24</v>
      </c>
      <c r="HK2" s="236"/>
      <c r="HL2" s="236"/>
      <c r="HP2" s="154" t="s">
        <v>75</v>
      </c>
      <c r="HQ2" s="154" t="s">
        <v>24</v>
      </c>
      <c r="HS2" s="154" t="s">
        <v>76</v>
      </c>
      <c r="HV2" s="154" t="s">
        <v>77</v>
      </c>
      <c r="PJ2" s="239" t="s">
        <v>113</v>
      </c>
      <c r="PK2" s="239"/>
      <c r="PL2" s="239"/>
      <c r="PM2" s="239"/>
      <c r="PN2" s="239"/>
      <c r="PO2" s="239"/>
      <c r="PP2" s="239"/>
    </row>
    <row r="3" spans="1:443">
      <c r="A3" s="240" t="str">
        <f>IF('1'!$A$1=1,PJ4,PK4)</f>
        <v>(відповідно до КПБ6)</v>
      </c>
      <c r="HK3" s="236"/>
      <c r="HL3" s="236"/>
      <c r="PC3" s="241"/>
      <c r="PJ3" s="239" t="s">
        <v>194</v>
      </c>
      <c r="PK3" s="239"/>
      <c r="PL3" s="239"/>
      <c r="PM3" s="239"/>
      <c r="PN3" s="239"/>
      <c r="PO3" s="239"/>
      <c r="PP3" s="239"/>
    </row>
    <row r="4" spans="1:443" ht="17.7" customHeight="1">
      <c r="A4" s="99" t="str">
        <f>IF('1'!$A$1=1," Млн грн","Million UAH")</f>
        <v xml:space="preserve"> Млн грн</v>
      </c>
      <c r="B4" s="242"/>
      <c r="C4" s="243"/>
      <c r="D4" s="243"/>
      <c r="E4" s="243"/>
      <c r="F4" s="243"/>
      <c r="IF4" s="160" t="s">
        <v>85</v>
      </c>
      <c r="IG4" s="143"/>
      <c r="IH4" s="143"/>
      <c r="II4" s="165" t="s">
        <v>91</v>
      </c>
      <c r="IJ4" s="143"/>
      <c r="LV4" s="154" t="s">
        <v>114</v>
      </c>
      <c r="LZ4" s="154" t="s">
        <v>115</v>
      </c>
      <c r="PB4" s="159"/>
      <c r="PC4" s="159"/>
      <c r="PJ4" s="239" t="s">
        <v>78</v>
      </c>
      <c r="PK4" s="338" t="s">
        <v>79</v>
      </c>
      <c r="PL4" s="239"/>
      <c r="PM4" s="239"/>
      <c r="PN4" s="239"/>
      <c r="PO4" s="239"/>
      <c r="PP4" s="239"/>
    </row>
    <row r="5" spans="1:443" ht="6" hidden="1" customHeight="1">
      <c r="B5" s="244"/>
      <c r="C5" s="245"/>
      <c r="D5" s="245"/>
      <c r="E5" s="245"/>
      <c r="F5" s="245"/>
      <c r="PB5" s="159"/>
      <c r="PC5" s="159"/>
      <c r="PJ5" s="239" t="s">
        <v>116</v>
      </c>
      <c r="PK5" s="239"/>
      <c r="PL5" s="239"/>
      <c r="PM5" s="239"/>
      <c r="PN5" s="239"/>
      <c r="PO5" s="239"/>
      <c r="PP5" s="239"/>
    </row>
    <row r="6" spans="1:443" ht="18" customHeight="1">
      <c r="A6" s="433" t="str">
        <f>IF('1'!$A$1=1,C6,E6)</f>
        <v>№</v>
      </c>
      <c r="B6" s="435" t="str">
        <f>IF('1'!$A$1=1,D6,F6)</f>
        <v>Країни</v>
      </c>
      <c r="C6" s="437" t="s">
        <v>117</v>
      </c>
      <c r="D6" s="431" t="s">
        <v>32</v>
      </c>
      <c r="E6" s="431" t="s">
        <v>33</v>
      </c>
      <c r="F6" s="431" t="s">
        <v>34</v>
      </c>
      <c r="G6" s="408">
        <v>2015</v>
      </c>
      <c r="H6" s="408">
        <v>2016</v>
      </c>
      <c r="I6" s="408">
        <v>2017</v>
      </c>
      <c r="J6" s="408">
        <v>2018</v>
      </c>
      <c r="K6" s="408">
        <v>2019</v>
      </c>
      <c r="L6" s="408">
        <v>2020</v>
      </c>
      <c r="M6" s="408">
        <v>2021</v>
      </c>
      <c r="N6" s="408">
        <v>2022</v>
      </c>
      <c r="O6" s="429">
        <v>2023</v>
      </c>
      <c r="P6" s="408">
        <v>2024</v>
      </c>
      <c r="KX6" s="148" t="s">
        <v>75</v>
      </c>
      <c r="KY6" s="148" t="s">
        <v>24</v>
      </c>
      <c r="KZ6" s="149"/>
      <c r="LA6" s="150" t="s">
        <v>89</v>
      </c>
      <c r="LB6" s="150"/>
      <c r="LC6" s="150"/>
      <c r="LD6" s="150" t="s">
        <v>90</v>
      </c>
      <c r="LE6" s="150"/>
      <c r="LF6" s="150"/>
      <c r="OJ6" s="246" t="s">
        <v>75</v>
      </c>
      <c r="OK6" s="154" t="s">
        <v>24</v>
      </c>
      <c r="OL6" s="154"/>
      <c r="OM6" s="154"/>
      <c r="ON6" s="154"/>
      <c r="OO6" s="154"/>
      <c r="OP6" s="154"/>
      <c r="OQ6" s="154"/>
      <c r="OR6" s="154"/>
      <c r="OS6" s="154"/>
      <c r="OT6" s="154"/>
      <c r="OX6" s="247" t="s">
        <v>118</v>
      </c>
      <c r="OY6" s="247" t="s">
        <v>119</v>
      </c>
      <c r="PB6" s="159"/>
      <c r="PC6" s="247" t="s">
        <v>120</v>
      </c>
      <c r="PD6" s="247" t="s">
        <v>121</v>
      </c>
      <c r="PH6" s="248" t="s">
        <v>122</v>
      </c>
      <c r="PI6" s="248" t="s">
        <v>123</v>
      </c>
      <c r="PJ6" s="341" t="s">
        <v>116</v>
      </c>
      <c r="PK6" s="239"/>
      <c r="PL6" s="239"/>
      <c r="PM6" s="239"/>
      <c r="PN6" s="239"/>
      <c r="PO6" s="239"/>
      <c r="PP6" s="239"/>
    </row>
    <row r="7" spans="1:443" ht="30.6" customHeight="1">
      <c r="A7" s="434"/>
      <c r="B7" s="436"/>
      <c r="C7" s="438"/>
      <c r="D7" s="432"/>
      <c r="E7" s="432"/>
      <c r="F7" s="432"/>
      <c r="G7" s="409"/>
      <c r="H7" s="409"/>
      <c r="I7" s="409"/>
      <c r="J7" s="409"/>
      <c r="K7" s="409"/>
      <c r="L7" s="409"/>
      <c r="M7" s="409"/>
      <c r="N7" s="409"/>
      <c r="O7" s="430"/>
      <c r="P7" s="409"/>
      <c r="HU7" s="241"/>
      <c r="LJ7" s="154" t="s">
        <v>87</v>
      </c>
      <c r="LM7" s="154" t="s">
        <v>88</v>
      </c>
      <c r="OY7" s="241" t="s">
        <v>94</v>
      </c>
      <c r="OZ7" s="241"/>
      <c r="PA7" s="241"/>
      <c r="PB7" s="154" t="s">
        <v>124</v>
      </c>
      <c r="PJ7" s="239"/>
      <c r="PK7" s="239"/>
      <c r="PL7" s="239"/>
      <c r="PM7" s="239"/>
      <c r="PN7" s="239"/>
      <c r="PO7" s="239"/>
      <c r="PP7" s="239"/>
    </row>
    <row r="8" spans="1:443" ht="22.05" customHeight="1">
      <c r="A8" s="326"/>
      <c r="B8" s="249"/>
      <c r="C8" s="401"/>
      <c r="D8" s="250"/>
      <c r="E8" s="250"/>
      <c r="F8" s="250"/>
      <c r="G8" s="405">
        <v>768225.32309391838</v>
      </c>
      <c r="H8" s="251">
        <v>940253.47686469927</v>
      </c>
      <c r="I8" s="251">
        <v>1239574.3524892326</v>
      </c>
      <c r="J8" s="251">
        <v>1468829.2282761531</v>
      </c>
      <c r="K8" s="251">
        <v>1484413.6405021111</v>
      </c>
      <c r="L8" s="251">
        <v>1390701.8656610032</v>
      </c>
      <c r="M8" s="251">
        <v>1882894.6840738235</v>
      </c>
      <c r="N8" s="251">
        <v>1726248.6431480702</v>
      </c>
      <c r="O8" s="251">
        <v>2255291.3897738261</v>
      </c>
      <c r="P8" s="251">
        <v>2752925.7652097596</v>
      </c>
      <c r="HU8" s="241"/>
      <c r="OF8" s="247" t="s">
        <v>122</v>
      </c>
      <c r="OY8" s="241"/>
      <c r="OZ8" s="241"/>
      <c r="PA8" s="241"/>
      <c r="PE8" s="247" t="s">
        <v>122</v>
      </c>
      <c r="PJ8" s="350" t="s">
        <v>125</v>
      </c>
      <c r="PN8" s="239"/>
      <c r="PO8" s="239"/>
      <c r="PP8" s="239"/>
    </row>
    <row r="9" spans="1:443" ht="20.100000000000001" customHeight="1">
      <c r="A9" s="275">
        <v>1</v>
      </c>
      <c r="B9" s="188" t="str">
        <f>IF('1'!$A$1=1,D9,F9)</f>
        <v>Китай</v>
      </c>
      <c r="C9" s="388"/>
      <c r="D9" s="300" t="s">
        <v>151</v>
      </c>
      <c r="E9" s="300"/>
      <c r="F9" s="300" t="s">
        <v>35</v>
      </c>
      <c r="G9" s="406">
        <v>79071.853360608104</v>
      </c>
      <c r="H9" s="192">
        <v>114975.36395918876</v>
      </c>
      <c r="I9" s="192">
        <v>143666.0721246922</v>
      </c>
      <c r="J9" s="192">
        <v>199249.4539110022</v>
      </c>
      <c r="K9" s="192">
        <v>228851.8830912495</v>
      </c>
      <c r="L9" s="192">
        <v>216176.09754707842</v>
      </c>
      <c r="M9" s="192">
        <v>284955.70640376169</v>
      </c>
      <c r="N9" s="192">
        <v>272704.17536231317</v>
      </c>
      <c r="O9" s="192">
        <v>370698.48414162913</v>
      </c>
      <c r="P9" s="192">
        <v>563887.73421269609</v>
      </c>
      <c r="Q9" s="399"/>
      <c r="R9" s="399"/>
      <c r="S9" s="399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347"/>
      <c r="AU9" s="347"/>
      <c r="AV9" s="347"/>
      <c r="AW9" s="347"/>
      <c r="AX9" s="347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2"/>
      <c r="BZ9" s="252"/>
      <c r="CA9" s="252"/>
      <c r="CB9" s="252"/>
      <c r="CC9" s="252"/>
      <c r="CD9" s="252"/>
      <c r="CE9" s="252"/>
      <c r="CF9" s="252"/>
      <c r="CG9" s="253"/>
      <c r="CH9" s="253"/>
      <c r="CI9" s="253"/>
      <c r="CJ9" s="253"/>
      <c r="CK9" s="253"/>
      <c r="CL9" s="253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3"/>
      <c r="HE9" s="253"/>
      <c r="HF9" s="253"/>
      <c r="HG9" s="253"/>
      <c r="HH9" s="253"/>
      <c r="HI9" s="253"/>
      <c r="HJ9" s="253"/>
      <c r="HK9" s="254"/>
      <c r="HL9" s="254"/>
      <c r="HM9" s="254"/>
      <c r="HN9" s="254"/>
      <c r="HO9" s="254"/>
      <c r="HP9" s="254"/>
      <c r="HQ9" s="254" t="str">
        <f>IF('[13]1'!$A$1=1,PJ19,PM19)</f>
        <v xml:space="preserve"> 2021 у % до 2020</v>
      </c>
      <c r="HR9" s="254"/>
      <c r="HS9" s="254"/>
      <c r="HT9" s="254"/>
      <c r="HU9" s="255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  <c r="IR9" s="254"/>
      <c r="IS9" s="254"/>
      <c r="IT9" s="254"/>
      <c r="IU9" s="254"/>
      <c r="IV9" s="254"/>
      <c r="IW9" s="254"/>
      <c r="IX9" s="254"/>
      <c r="IY9" s="254"/>
      <c r="IZ9" s="254"/>
      <c r="JA9" s="254"/>
      <c r="JB9" s="254"/>
      <c r="JC9" s="254"/>
      <c r="JD9" s="254"/>
      <c r="JE9" s="254"/>
      <c r="JF9" s="254"/>
      <c r="JG9" s="254"/>
      <c r="JH9" s="254"/>
      <c r="JI9" s="254"/>
      <c r="JJ9" s="254"/>
      <c r="JK9" s="254"/>
      <c r="JL9" s="254"/>
      <c r="JM9" s="254"/>
      <c r="JN9" s="254"/>
      <c r="JO9" s="254"/>
      <c r="JP9" s="254"/>
      <c r="JQ9" s="256"/>
      <c r="JR9" s="256"/>
      <c r="JS9" s="256"/>
      <c r="JT9" s="256"/>
      <c r="JU9" s="256"/>
      <c r="JV9" s="256"/>
      <c r="JW9" s="256"/>
      <c r="JX9" s="256"/>
      <c r="JY9" s="256"/>
      <c r="JZ9" s="256"/>
      <c r="KA9" s="256"/>
      <c r="KB9" s="256"/>
      <c r="KC9" s="256"/>
      <c r="KD9" s="256"/>
      <c r="KE9" s="256"/>
      <c r="KF9" s="256"/>
      <c r="KG9" s="256"/>
      <c r="KH9" s="256"/>
      <c r="KI9" s="256"/>
      <c r="KJ9" s="256"/>
      <c r="KK9" s="256"/>
      <c r="KL9" s="256"/>
      <c r="KM9" s="256"/>
      <c r="KN9" s="256"/>
      <c r="KO9" s="256"/>
      <c r="KP9" s="256"/>
      <c r="KQ9" s="256"/>
      <c r="KR9" s="256"/>
      <c r="KS9" s="256"/>
      <c r="KT9" s="256"/>
      <c r="KU9" s="254"/>
      <c r="KV9" s="254"/>
      <c r="KW9" s="254"/>
      <c r="KX9" s="255"/>
      <c r="KY9" s="254"/>
      <c r="KZ9" s="254"/>
      <c r="LA9" s="254"/>
      <c r="LB9" s="254"/>
      <c r="LC9" s="254"/>
      <c r="LD9" s="254"/>
      <c r="LE9" s="254"/>
      <c r="LF9" s="254"/>
      <c r="LG9" s="254"/>
      <c r="LH9" s="254"/>
      <c r="LI9" s="254"/>
      <c r="LJ9" s="254"/>
      <c r="LK9" s="254"/>
      <c r="LL9" s="254"/>
      <c r="LM9" s="254"/>
      <c r="LN9" s="254"/>
      <c r="LO9" s="254"/>
      <c r="LP9" s="254"/>
      <c r="LQ9" s="254"/>
      <c r="LR9" s="254"/>
      <c r="LS9" s="254"/>
      <c r="LT9" s="254"/>
      <c r="LU9" s="254"/>
      <c r="LV9" s="254"/>
      <c r="LW9" s="254"/>
      <c r="LX9" s="254"/>
      <c r="LY9" s="254"/>
      <c r="LZ9" s="254"/>
      <c r="MA9" s="254"/>
      <c r="MB9" s="254"/>
      <c r="MC9" s="254"/>
      <c r="MD9" s="254"/>
      <c r="ME9" s="254"/>
      <c r="MF9" s="254"/>
      <c r="MG9" s="254"/>
      <c r="MH9" s="254"/>
      <c r="MI9" s="254"/>
      <c r="MJ9" s="254"/>
      <c r="MK9" s="254"/>
      <c r="OY9" s="241"/>
      <c r="OZ9" s="241"/>
      <c r="PA9" s="241"/>
      <c r="PC9" s="241"/>
      <c r="PJ9" s="351" t="s">
        <v>195</v>
      </c>
      <c r="PN9" s="239"/>
      <c r="PO9" s="239"/>
      <c r="PP9" s="239"/>
    </row>
    <row r="10" spans="1:443" ht="20.100000000000001" customHeight="1">
      <c r="A10" s="275">
        <v>2</v>
      </c>
      <c r="B10" s="188" t="str">
        <f>IF('1'!$A$1=1,D10,F10)</f>
        <v>Польща</v>
      </c>
      <c r="C10" s="388"/>
      <c r="D10" s="300" t="s">
        <v>165</v>
      </c>
      <c r="E10" s="300"/>
      <c r="F10" s="300" t="s">
        <v>36</v>
      </c>
      <c r="G10" s="406">
        <v>44392.602495506275</v>
      </c>
      <c r="H10" s="192">
        <v>60183.811627215604</v>
      </c>
      <c r="I10" s="192">
        <v>80015.527408432768</v>
      </c>
      <c r="J10" s="192">
        <v>86851.517887896698</v>
      </c>
      <c r="K10" s="192">
        <v>95892.599971221527</v>
      </c>
      <c r="L10" s="192">
        <v>103273.5014155402</v>
      </c>
      <c r="M10" s="192">
        <v>125803.02205505516</v>
      </c>
      <c r="N10" s="192">
        <v>173472.91312681325</v>
      </c>
      <c r="O10" s="192">
        <v>232252.05833038632</v>
      </c>
      <c r="P10" s="192">
        <v>271815.69169636047</v>
      </c>
      <c r="Q10" s="192"/>
      <c r="R10" s="192"/>
      <c r="BM10" s="149" t="s">
        <v>137</v>
      </c>
      <c r="BN10" s="280"/>
      <c r="BO10" s="280"/>
      <c r="BP10" s="149" t="s">
        <v>138</v>
      </c>
      <c r="HU10" s="182"/>
      <c r="HV10" s="182"/>
      <c r="HW10" s="182"/>
      <c r="HX10" s="182"/>
      <c r="HY10" s="182"/>
      <c r="HZ10" s="182"/>
      <c r="IA10" s="182"/>
      <c r="IB10" s="182"/>
      <c r="IC10" s="182"/>
      <c r="PI10" s="241"/>
      <c r="PJ10" s="352"/>
      <c r="PK10" s="352"/>
      <c r="PL10" s="352"/>
      <c r="PM10" s="352"/>
      <c r="PN10" s="239"/>
      <c r="PO10" s="239"/>
      <c r="PP10" s="239"/>
    </row>
    <row r="11" spans="1:443" ht="20.100000000000001" customHeight="1">
      <c r="A11" s="275">
        <v>3</v>
      </c>
      <c r="B11" s="188" t="str">
        <f>IF('1'!$A$1=1,D11,F11)</f>
        <v>Німеччина</v>
      </c>
      <c r="C11" s="388"/>
      <c r="D11" s="300" t="s">
        <v>166</v>
      </c>
      <c r="E11" s="300"/>
      <c r="F11" s="300" t="s">
        <v>40</v>
      </c>
      <c r="G11" s="406">
        <v>78553.628787575683</v>
      </c>
      <c r="H11" s="192">
        <v>100266.29406196642</v>
      </c>
      <c r="I11" s="192">
        <v>132720.15685728026</v>
      </c>
      <c r="J11" s="192">
        <v>149912.92207839299</v>
      </c>
      <c r="K11" s="192">
        <v>143942.39415075455</v>
      </c>
      <c r="L11" s="192">
        <v>133699.54615159691</v>
      </c>
      <c r="M11" s="192">
        <v>160239.71270923346</v>
      </c>
      <c r="N11" s="192">
        <v>138502.94326680567</v>
      </c>
      <c r="O11" s="192">
        <v>177108.45895694659</v>
      </c>
      <c r="P11" s="192">
        <v>208872.4719746403</v>
      </c>
      <c r="HU11" s="148" t="s">
        <v>75</v>
      </c>
      <c r="HV11" s="148" t="s">
        <v>24</v>
      </c>
      <c r="HW11" s="149"/>
      <c r="HX11" s="150" t="s">
        <v>89</v>
      </c>
      <c r="HY11" s="150"/>
      <c r="HZ11" s="150"/>
      <c r="IA11" s="150" t="s">
        <v>90</v>
      </c>
      <c r="IB11" s="150"/>
      <c r="IC11" s="150"/>
      <c r="OY11" s="241"/>
      <c r="OZ11" s="241"/>
      <c r="PA11" s="241"/>
      <c r="PJ11" s="341" t="s">
        <v>126</v>
      </c>
      <c r="PK11" s="342"/>
      <c r="PL11" s="342"/>
      <c r="PM11" s="342"/>
      <c r="PN11" s="239"/>
      <c r="PO11" s="239"/>
      <c r="PP11" s="239"/>
    </row>
    <row r="12" spans="1:443" ht="20.100000000000001" customHeight="1">
      <c r="A12" s="275">
        <v>4</v>
      </c>
      <c r="B12" s="188" t="str">
        <f>IF('1'!$A$1=1,D12,F12)</f>
        <v>Туреччина</v>
      </c>
      <c r="C12" s="388"/>
      <c r="D12" s="300" t="s">
        <v>152</v>
      </c>
      <c r="E12" s="300"/>
      <c r="F12" s="300" t="s">
        <v>37</v>
      </c>
      <c r="G12" s="406">
        <v>17941.268595749178</v>
      </c>
      <c r="H12" s="192">
        <v>27066.638403510944</v>
      </c>
      <c r="I12" s="192">
        <v>32268.997398691237</v>
      </c>
      <c r="J12" s="192">
        <v>45218.215900395517</v>
      </c>
      <c r="K12" s="192">
        <v>58916.309155349045</v>
      </c>
      <c r="L12" s="192">
        <v>64169.060567851775</v>
      </c>
      <c r="M12" s="192">
        <v>86673.98390054761</v>
      </c>
      <c r="N12" s="192">
        <v>111414.83322267751</v>
      </c>
      <c r="O12" s="192">
        <v>171221.01026609383</v>
      </c>
      <c r="P12" s="192">
        <v>168943.98824405912</v>
      </c>
      <c r="HB12" s="233"/>
      <c r="HC12" s="233"/>
      <c r="HD12" s="154"/>
      <c r="HE12" s="154"/>
      <c r="HF12" s="154"/>
      <c r="HG12" s="154"/>
      <c r="HH12" s="154"/>
      <c r="HI12" s="154"/>
      <c r="HV12" s="154" t="s">
        <v>127</v>
      </c>
      <c r="HY12" s="182"/>
      <c r="HZ12" s="182"/>
      <c r="IA12" s="182"/>
      <c r="IB12" s="182"/>
      <c r="IC12" s="182"/>
      <c r="PI12" s="241"/>
      <c r="PJ12" s="241"/>
      <c r="PK12" s="241"/>
      <c r="PL12" s="241"/>
      <c r="PM12" s="241"/>
    </row>
    <row r="13" spans="1:443" ht="20.100000000000001" customHeight="1">
      <c r="A13" s="275">
        <v>5</v>
      </c>
      <c r="B13" s="188" t="str">
        <f>IF('1'!$A$1=1,D13,F13)</f>
        <v>Сполучені Штати Америки</v>
      </c>
      <c r="C13" s="388"/>
      <c r="D13" s="300" t="s">
        <v>46</v>
      </c>
      <c r="E13" s="300"/>
      <c r="F13" s="300" t="s">
        <v>47</v>
      </c>
      <c r="G13" s="406">
        <v>31643.288916695408</v>
      </c>
      <c r="H13" s="192">
        <v>42437.158871172622</v>
      </c>
      <c r="I13" s="192">
        <v>65977.455685311754</v>
      </c>
      <c r="J13" s="192">
        <v>79342.349009552476</v>
      </c>
      <c r="K13" s="192">
        <v>83723.411204918375</v>
      </c>
      <c r="L13" s="192">
        <v>81671.787448674004</v>
      </c>
      <c r="M13" s="192">
        <v>89832.805019534135</v>
      </c>
      <c r="N13" s="192">
        <v>68445.402709973016</v>
      </c>
      <c r="O13" s="192">
        <v>103964.31882576</v>
      </c>
      <c r="P13" s="192">
        <v>138875.23981974716</v>
      </c>
      <c r="HB13" s="233"/>
      <c r="HC13" s="233"/>
      <c r="HD13" s="154"/>
      <c r="HE13" s="154"/>
      <c r="HF13" s="154"/>
      <c r="HG13" s="154"/>
      <c r="HH13" s="154"/>
      <c r="HI13" s="154"/>
      <c r="HU13" s="182"/>
      <c r="HV13" s="182"/>
      <c r="HW13" s="182"/>
      <c r="HX13" s="182"/>
      <c r="HY13" s="182"/>
      <c r="HZ13" s="182"/>
      <c r="IA13" s="182"/>
      <c r="IB13" s="182"/>
      <c r="IC13" s="182"/>
      <c r="PI13" s="241"/>
      <c r="PJ13" s="148" t="s">
        <v>75</v>
      </c>
      <c r="PK13" s="148" t="s">
        <v>24</v>
      </c>
      <c r="PL13" s="241"/>
      <c r="PM13" s="241"/>
    </row>
    <row r="14" spans="1:443" ht="20.100000000000001" customHeight="1">
      <c r="A14" s="275">
        <v>6</v>
      </c>
      <c r="B14" s="188" t="str">
        <f>IF('1'!$A$1=1,D14,F14)</f>
        <v>Італія</v>
      </c>
      <c r="C14" s="388"/>
      <c r="D14" s="300" t="s">
        <v>153</v>
      </c>
      <c r="E14" s="300"/>
      <c r="F14" s="300" t="s">
        <v>42</v>
      </c>
      <c r="G14" s="406">
        <v>18331.683770131534</v>
      </c>
      <c r="H14" s="192">
        <v>30246.877340961495</v>
      </c>
      <c r="I14" s="192">
        <v>37892.459135480589</v>
      </c>
      <c r="J14" s="192">
        <v>49709.941786347918</v>
      </c>
      <c r="K14" s="192">
        <v>49025.411689816814</v>
      </c>
      <c r="L14" s="192">
        <v>54118.922572270792</v>
      </c>
      <c r="M14" s="192">
        <v>67995.441639848461</v>
      </c>
      <c r="N14" s="192">
        <v>55154.321767208523</v>
      </c>
      <c r="O14" s="192">
        <v>79063.654646454161</v>
      </c>
      <c r="P14" s="192">
        <v>99038.724896130414</v>
      </c>
      <c r="HU14" s="182"/>
      <c r="HV14" s="182"/>
      <c r="HW14" s="182"/>
      <c r="HX14" s="182"/>
      <c r="HY14" s="182"/>
      <c r="HZ14" s="182"/>
      <c r="IA14" s="182"/>
      <c r="IB14" s="182"/>
      <c r="IC14" s="182"/>
      <c r="OW14" s="247"/>
      <c r="OX14" s="247"/>
      <c r="PI14" s="241"/>
      <c r="PJ14" s="241"/>
      <c r="PK14" s="241"/>
      <c r="PL14" s="241"/>
      <c r="PM14" s="241"/>
    </row>
    <row r="15" spans="1:443" ht="20.100000000000001" customHeight="1">
      <c r="A15" s="275">
        <v>7</v>
      </c>
      <c r="B15" s="188" t="str">
        <f>IF('1'!$A$1=1,D15,F15)</f>
        <v>Чехія</v>
      </c>
      <c r="C15" s="388"/>
      <c r="D15" s="300" t="s">
        <v>155</v>
      </c>
      <c r="E15" s="300"/>
      <c r="F15" s="300" t="s">
        <v>52</v>
      </c>
      <c r="G15" s="406">
        <v>8639.0000101789974</v>
      </c>
      <c r="H15" s="192">
        <v>14499.153191116522</v>
      </c>
      <c r="I15" s="192">
        <v>20458.297045820815</v>
      </c>
      <c r="J15" s="192">
        <v>25153.971919074447</v>
      </c>
      <c r="K15" s="192">
        <v>27895.460232518657</v>
      </c>
      <c r="L15" s="192">
        <v>24109.101214192531</v>
      </c>
      <c r="M15" s="192">
        <v>36071.882723468028</v>
      </c>
      <c r="N15" s="192">
        <v>42944.998796744308</v>
      </c>
      <c r="O15" s="192">
        <v>61555.124655999687</v>
      </c>
      <c r="P15" s="192">
        <v>95394.50870977575</v>
      </c>
    </row>
    <row r="16" spans="1:443" s="258" customFormat="1" ht="20.100000000000001" customHeight="1">
      <c r="A16" s="284">
        <v>8</v>
      </c>
      <c r="B16" s="188" t="str">
        <f>IF('1'!$A$1=1,D16,F16)</f>
        <v>Болгарія</v>
      </c>
      <c r="C16" s="402"/>
      <c r="D16" s="300" t="s">
        <v>167</v>
      </c>
      <c r="E16" s="300"/>
      <c r="F16" s="300" t="s">
        <v>41</v>
      </c>
      <c r="G16" s="406">
        <v>5543.6419432137254</v>
      </c>
      <c r="H16" s="192">
        <v>4397.5893003616793</v>
      </c>
      <c r="I16" s="192">
        <v>4986.3797724112819</v>
      </c>
      <c r="J16" s="192">
        <v>6961.6082311155151</v>
      </c>
      <c r="K16" s="192">
        <v>9223.2757628876934</v>
      </c>
      <c r="L16" s="192">
        <v>7747.562863871457</v>
      </c>
      <c r="M16" s="192">
        <v>10699.13953303854</v>
      </c>
      <c r="N16" s="192">
        <v>68769.378330114094</v>
      </c>
      <c r="O16" s="192">
        <v>81187.232806726315</v>
      </c>
      <c r="P16" s="192">
        <v>95322.996207715012</v>
      </c>
      <c r="Q16" s="400"/>
      <c r="R16" s="400"/>
      <c r="S16" s="400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346"/>
      <c r="AU16" s="346"/>
      <c r="AV16" s="348" t="s">
        <v>139</v>
      </c>
      <c r="AW16" s="348" t="s">
        <v>140</v>
      </c>
      <c r="AX16" s="228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 t="s">
        <v>128</v>
      </c>
      <c r="BO16" s="236" t="s">
        <v>129</v>
      </c>
      <c r="BP16" s="236"/>
      <c r="BQ16" s="236"/>
      <c r="BR16" s="236"/>
      <c r="BS16" s="236"/>
      <c r="BT16" s="236"/>
      <c r="BU16" s="236"/>
      <c r="BV16" s="236"/>
      <c r="BW16" s="236"/>
      <c r="BX16" s="236"/>
      <c r="BY16" s="257"/>
      <c r="BZ16" s="257"/>
      <c r="CA16" s="257"/>
      <c r="CB16" s="257"/>
      <c r="CC16" s="257"/>
      <c r="CD16" s="257"/>
      <c r="CE16" s="257"/>
      <c r="CF16" s="257"/>
      <c r="CG16" s="236"/>
      <c r="CH16" s="236"/>
      <c r="CI16" s="236"/>
      <c r="CJ16" s="236"/>
      <c r="CK16" s="236"/>
      <c r="CL16" s="236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36"/>
      <c r="HE16" s="236"/>
      <c r="HF16" s="236"/>
      <c r="HG16" s="236"/>
      <c r="HH16" s="236"/>
      <c r="HI16" s="236"/>
      <c r="HJ16" s="236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  <c r="JA16" s="154"/>
      <c r="JB16" s="154"/>
      <c r="JC16" s="154"/>
      <c r="JD16" s="154"/>
      <c r="JE16" s="154"/>
      <c r="JF16" s="154"/>
      <c r="JG16" s="154"/>
      <c r="JH16" s="154"/>
      <c r="JI16" s="154"/>
      <c r="JJ16" s="154"/>
      <c r="JK16" s="154"/>
      <c r="JL16" s="154"/>
      <c r="JM16" s="154"/>
      <c r="JN16" s="154"/>
      <c r="JO16" s="154"/>
      <c r="JP16" s="154"/>
      <c r="KU16" s="154"/>
      <c r="KV16" s="154"/>
      <c r="KW16" s="154"/>
      <c r="KX16" s="241"/>
      <c r="KY16" s="154"/>
      <c r="KZ16" s="154"/>
      <c r="LA16" s="154"/>
      <c r="LB16" s="154"/>
      <c r="LC16" s="154"/>
      <c r="LD16" s="154"/>
      <c r="LE16" s="154"/>
      <c r="LF16" s="154"/>
      <c r="LG16" s="154"/>
      <c r="LH16" s="154"/>
      <c r="LI16" s="154"/>
      <c r="LJ16" s="154"/>
      <c r="LK16" s="154"/>
      <c r="LL16" s="154"/>
      <c r="LM16" s="154"/>
      <c r="LN16" s="154"/>
      <c r="LO16" s="154"/>
      <c r="LP16" s="154"/>
      <c r="LQ16" s="154"/>
      <c r="LR16" s="154"/>
      <c r="LS16" s="154"/>
      <c r="LT16" s="154"/>
      <c r="LU16" s="154"/>
      <c r="LV16" s="154"/>
      <c r="LW16" s="154"/>
      <c r="LX16" s="154"/>
      <c r="LY16" s="154"/>
      <c r="LZ16" s="154"/>
      <c r="MA16" s="154"/>
      <c r="MB16" s="154"/>
      <c r="MC16" s="154"/>
      <c r="MD16" s="154"/>
      <c r="ME16" s="154"/>
      <c r="MF16" s="154"/>
      <c r="MG16" s="154"/>
      <c r="MH16" s="154"/>
      <c r="MI16" s="154"/>
      <c r="MJ16" s="154"/>
      <c r="MK16" s="154"/>
      <c r="ML16" s="154"/>
      <c r="MM16" s="154"/>
      <c r="MN16" s="154"/>
      <c r="MO16" s="154"/>
      <c r="MP16" s="154"/>
      <c r="MQ16" s="154"/>
      <c r="MR16" s="237"/>
      <c r="MS16" s="237"/>
      <c r="MT16" s="237"/>
      <c r="MU16" s="237"/>
      <c r="MV16" s="237"/>
      <c r="MW16" s="237"/>
      <c r="MX16" s="237"/>
      <c r="MY16" s="237"/>
      <c r="MZ16" s="237"/>
      <c r="NA16" s="237"/>
      <c r="NB16" s="237"/>
      <c r="NC16" s="237"/>
      <c r="ND16" s="237"/>
      <c r="NE16" s="237"/>
      <c r="NF16" s="237"/>
      <c r="NG16" s="237"/>
      <c r="NH16" s="237"/>
      <c r="NI16" s="237"/>
      <c r="NJ16" s="237"/>
      <c r="NK16" s="237"/>
      <c r="NL16" s="237"/>
      <c r="NM16" s="237"/>
      <c r="NN16" s="237"/>
      <c r="NO16" s="237"/>
      <c r="NP16" s="237"/>
      <c r="NQ16" s="237"/>
      <c r="NR16" s="237"/>
      <c r="NS16" s="237"/>
      <c r="NT16" s="237"/>
      <c r="NU16" s="237"/>
      <c r="NV16" s="237"/>
      <c r="NW16" s="237"/>
      <c r="NX16" s="237"/>
      <c r="NY16" s="237"/>
      <c r="NZ16" s="237"/>
      <c r="OA16" s="237"/>
      <c r="OB16" s="237"/>
      <c r="OC16" s="237"/>
      <c r="OD16" s="154"/>
      <c r="OE16" s="154"/>
      <c r="OF16" s="154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4"/>
      <c r="OZ16" s="154"/>
      <c r="PA16" s="154"/>
      <c r="PB16" s="154"/>
      <c r="PC16" s="154"/>
      <c r="PD16" s="154"/>
      <c r="PE16" s="154"/>
      <c r="PF16" s="154"/>
      <c r="PG16" s="154"/>
      <c r="PH16" s="154"/>
      <c r="PI16" s="154"/>
      <c r="PJ16" s="154"/>
      <c r="PK16" s="154"/>
      <c r="PL16" s="154"/>
      <c r="PM16" s="154"/>
      <c r="PN16" s="154"/>
      <c r="PO16" s="154"/>
      <c r="PP16" s="154"/>
      <c r="PQ16" s="154"/>
      <c r="PR16" s="154"/>
      <c r="PS16" s="154"/>
      <c r="PT16" s="154"/>
      <c r="PU16" s="154"/>
      <c r="PV16" s="154"/>
      <c r="PW16" s="154"/>
      <c r="PX16" s="154"/>
      <c r="PY16" s="154"/>
      <c r="PZ16" s="154"/>
      <c r="QA16" s="154"/>
    </row>
    <row r="17" spans="1:430" ht="20.100000000000001" customHeight="1">
      <c r="A17" s="275">
        <v>9</v>
      </c>
      <c r="B17" s="188" t="str">
        <f>IF('1'!$A$1=1,D17,F17)</f>
        <v>Греція</v>
      </c>
      <c r="C17" s="403"/>
      <c r="D17" s="300" t="s">
        <v>159</v>
      </c>
      <c r="E17" s="303"/>
      <c r="F17" s="303" t="s">
        <v>57</v>
      </c>
      <c r="G17" s="406">
        <v>5210.8623457283747</v>
      </c>
      <c r="H17" s="192">
        <v>5957.5456153080959</v>
      </c>
      <c r="I17" s="192">
        <v>6457.2450979001942</v>
      </c>
      <c r="J17" s="192">
        <v>7329.1408191366772</v>
      </c>
      <c r="K17" s="192">
        <v>7897.3848165618247</v>
      </c>
      <c r="L17" s="192">
        <v>8558.83804439091</v>
      </c>
      <c r="M17" s="192">
        <v>13402.306407209231</v>
      </c>
      <c r="N17" s="192">
        <v>25274.566236827766</v>
      </c>
      <c r="O17" s="192">
        <v>50296.365266297747</v>
      </c>
      <c r="P17" s="192">
        <v>82909.852804755486</v>
      </c>
    </row>
    <row r="18" spans="1:430" ht="20.100000000000001" customHeight="1">
      <c r="A18" s="275">
        <v>10</v>
      </c>
      <c r="B18" s="188" t="str">
        <f>IF('1'!$A$1=1,D18,F18)</f>
        <v>Словаччина</v>
      </c>
      <c r="C18" s="388"/>
      <c r="D18" s="300" t="s">
        <v>154</v>
      </c>
      <c r="E18" s="300"/>
      <c r="F18" s="323" t="s">
        <v>51</v>
      </c>
      <c r="G18" s="406">
        <v>7251.6258350789358</v>
      </c>
      <c r="H18" s="192">
        <v>10685.857982422029</v>
      </c>
      <c r="I18" s="192">
        <v>13014.497610895189</v>
      </c>
      <c r="J18" s="192">
        <v>13819.003220098362</v>
      </c>
      <c r="K18" s="192">
        <v>16292.688563201291</v>
      </c>
      <c r="L18" s="192">
        <v>30561.490814744771</v>
      </c>
      <c r="M18" s="192">
        <v>24321.12951014936</v>
      </c>
      <c r="N18" s="192">
        <v>32047.297874931624</v>
      </c>
      <c r="O18" s="192">
        <v>60406.65507971395</v>
      </c>
      <c r="P18" s="192">
        <v>78604.498463057302</v>
      </c>
    </row>
    <row r="19" spans="1:430" ht="20.100000000000001" customHeight="1">
      <c r="A19" s="275">
        <v>11</v>
      </c>
      <c r="B19" s="188" t="str">
        <f>IF('1'!$A$1=1,D19,F19)</f>
        <v>Франція</v>
      </c>
      <c r="C19" s="388"/>
      <c r="D19" s="300" t="s">
        <v>156</v>
      </c>
      <c r="E19" s="300"/>
      <c r="F19" s="306" t="s">
        <v>53</v>
      </c>
      <c r="G19" s="406">
        <v>18778.803452650121</v>
      </c>
      <c r="H19" s="192">
        <v>38271.0233939178</v>
      </c>
      <c r="I19" s="192">
        <v>40582.024445383744</v>
      </c>
      <c r="J19" s="192">
        <v>39099.16521216221</v>
      </c>
      <c r="K19" s="192">
        <v>41653.293435006657</v>
      </c>
      <c r="L19" s="192">
        <v>38616.696469374991</v>
      </c>
      <c r="M19" s="192">
        <v>47188.797159782211</v>
      </c>
      <c r="N19" s="192">
        <v>38624.315115968267</v>
      </c>
      <c r="O19" s="192">
        <v>63640.523071331983</v>
      </c>
      <c r="P19" s="192">
        <v>64429.707587095792</v>
      </c>
      <c r="HU19" s="182"/>
      <c r="HV19" s="182"/>
      <c r="HW19" s="182"/>
      <c r="HX19" s="182"/>
      <c r="HY19" s="182"/>
      <c r="HZ19" s="182"/>
      <c r="IA19" s="182"/>
      <c r="IB19" s="182"/>
      <c r="IC19" s="182"/>
      <c r="PJ19" s="150" t="s">
        <v>130</v>
      </c>
      <c r="PK19" s="150"/>
      <c r="PL19" s="150"/>
      <c r="PM19" s="150" t="s">
        <v>131</v>
      </c>
      <c r="PN19" s="150"/>
    </row>
    <row r="20" spans="1:430" ht="20.100000000000001" customHeight="1">
      <c r="A20" s="275">
        <v>12</v>
      </c>
      <c r="B20" s="188" t="str">
        <f>IF('1'!$A$1=1,D20,F20)</f>
        <v>Румунія</v>
      </c>
      <c r="C20" s="388"/>
      <c r="D20" s="300" t="s">
        <v>38</v>
      </c>
      <c r="E20" s="300"/>
      <c r="F20" s="303" t="s">
        <v>39</v>
      </c>
      <c r="G20" s="406">
        <v>6377.4798073016391</v>
      </c>
      <c r="H20" s="192">
        <v>8092.9228751775299</v>
      </c>
      <c r="I20" s="192">
        <v>9608.4066624549105</v>
      </c>
      <c r="J20" s="192">
        <v>10677.925771270908</v>
      </c>
      <c r="K20" s="192">
        <v>13217.963787523415</v>
      </c>
      <c r="L20" s="192">
        <v>14817.130376353361</v>
      </c>
      <c r="M20" s="192">
        <v>17794.184837606688</v>
      </c>
      <c r="N20" s="192">
        <v>48020.578321086155</v>
      </c>
      <c r="O20" s="192">
        <v>54979.946351258026</v>
      </c>
      <c r="P20" s="192">
        <v>62858.11786219669</v>
      </c>
    </row>
    <row r="21" spans="1:430" ht="20.100000000000001" customHeight="1">
      <c r="A21" s="275">
        <v>13</v>
      </c>
      <c r="B21" s="188" t="str">
        <f>IF('1'!$A$1=1,D21,F21)</f>
        <v>Угорщина</v>
      </c>
      <c r="C21" s="388"/>
      <c r="D21" s="300" t="s">
        <v>49</v>
      </c>
      <c r="E21" s="300"/>
      <c r="F21" s="306" t="s">
        <v>50</v>
      </c>
      <c r="G21" s="406">
        <v>28788.695904253131</v>
      </c>
      <c r="H21" s="192">
        <v>12839.113784496602</v>
      </c>
      <c r="I21" s="192">
        <v>20707.142066367138</v>
      </c>
      <c r="J21" s="192">
        <v>23472.180980706013</v>
      </c>
      <c r="K21" s="192">
        <v>23027.401225960137</v>
      </c>
      <c r="L21" s="192">
        <v>28858.278187866839</v>
      </c>
      <c r="M21" s="192">
        <v>33521.953422203012</v>
      </c>
      <c r="N21" s="192">
        <v>23781.014328367462</v>
      </c>
      <c r="O21" s="192">
        <v>39835.420232797536</v>
      </c>
      <c r="P21" s="192">
        <v>52411.378829455622</v>
      </c>
    </row>
    <row r="22" spans="1:430" ht="20.100000000000001" customHeight="1">
      <c r="A22" s="275">
        <v>14</v>
      </c>
      <c r="B22" s="188" t="str">
        <f>IF('1'!$A$1=1,D22,F22)</f>
        <v>Індія</v>
      </c>
      <c r="C22" s="388"/>
      <c r="D22" s="300" t="s">
        <v>189</v>
      </c>
      <c r="E22" s="300"/>
      <c r="F22" s="300" t="s">
        <v>44</v>
      </c>
      <c r="G22" s="406">
        <v>9365.1601523873578</v>
      </c>
      <c r="H22" s="192">
        <v>12091.485054154749</v>
      </c>
      <c r="I22" s="192">
        <v>14305.457100412445</v>
      </c>
      <c r="J22" s="192">
        <v>16397.981751385851</v>
      </c>
      <c r="K22" s="192">
        <v>18820.219396130651</v>
      </c>
      <c r="L22" s="192">
        <v>19190.011546107078</v>
      </c>
      <c r="M22" s="192">
        <v>25845.890283776458</v>
      </c>
      <c r="N22" s="192">
        <v>56105.895790410825</v>
      </c>
      <c r="O22" s="192">
        <v>68462.257691751074</v>
      </c>
      <c r="P22" s="192">
        <v>51897.541742352521</v>
      </c>
    </row>
    <row r="23" spans="1:430" ht="30" customHeight="1">
      <c r="A23" s="275">
        <v>15</v>
      </c>
      <c r="B23" s="200" t="str">
        <f>IF('1'!$A$1=1,D23,F23)</f>
        <v>Сполучене Королівство Великої Британії та Північної Ірландії</v>
      </c>
      <c r="C23" s="388"/>
      <c r="D23" s="315" t="s">
        <v>54</v>
      </c>
      <c r="E23" s="300"/>
      <c r="F23" s="324" t="s">
        <v>55</v>
      </c>
      <c r="G23" s="406">
        <v>11930.872868016959</v>
      </c>
      <c r="H23" s="192">
        <v>17532.795104592173</v>
      </c>
      <c r="I23" s="192">
        <v>20537.207983384098</v>
      </c>
      <c r="J23" s="192">
        <v>23641.326209083876</v>
      </c>
      <c r="K23" s="192">
        <v>19450.251502245599</v>
      </c>
      <c r="L23" s="192">
        <v>19440.07161612776</v>
      </c>
      <c r="M23" s="192">
        <v>30052.06020270248</v>
      </c>
      <c r="N23" s="192">
        <v>24502.869818073359</v>
      </c>
      <c r="O23" s="192">
        <v>39610.297792274192</v>
      </c>
      <c r="P23" s="192">
        <v>50747.456548837159</v>
      </c>
      <c r="OC23" s="201"/>
    </row>
    <row r="24" spans="1:430" ht="20.100000000000001" customHeight="1">
      <c r="A24" s="275">
        <v>16</v>
      </c>
      <c r="B24" s="188" t="str">
        <f>IF('1'!$A$1=1,D24,F24)</f>
        <v>Литва</v>
      </c>
      <c r="C24" s="388"/>
      <c r="D24" s="300" t="s">
        <v>158</v>
      </c>
      <c r="E24" s="300"/>
      <c r="F24" s="306" t="s">
        <v>45</v>
      </c>
      <c r="G24" s="406">
        <v>12005.55187498648</v>
      </c>
      <c r="H24" s="192">
        <v>12505.583406560287</v>
      </c>
      <c r="I24" s="192">
        <v>17930.454248061244</v>
      </c>
      <c r="J24" s="192">
        <v>23834.766715019497</v>
      </c>
      <c r="K24" s="192">
        <v>29424.124460351566</v>
      </c>
      <c r="L24" s="192">
        <v>21691.840382128892</v>
      </c>
      <c r="M24" s="192">
        <v>34797.971746842028</v>
      </c>
      <c r="N24" s="192">
        <v>44837.842641008487</v>
      </c>
      <c r="O24" s="192">
        <v>47322.191156282854</v>
      </c>
      <c r="P24" s="192">
        <v>47860.240763258727</v>
      </c>
    </row>
    <row r="25" spans="1:430" ht="20.100000000000001" customHeight="1">
      <c r="A25" s="275">
        <v>17</v>
      </c>
      <c r="B25" s="188" t="str">
        <f>IF('1'!$A$1=1,D25,F25)</f>
        <v>Японія</v>
      </c>
      <c r="C25" s="388"/>
      <c r="D25" s="300" t="s">
        <v>62</v>
      </c>
      <c r="E25" s="300"/>
      <c r="F25" s="300" t="s">
        <v>63</v>
      </c>
      <c r="G25" s="406">
        <v>7886.9502639615757</v>
      </c>
      <c r="H25" s="192">
        <v>13357.187524059114</v>
      </c>
      <c r="I25" s="192">
        <v>18361.457949960895</v>
      </c>
      <c r="J25" s="192">
        <v>19128.554805820109</v>
      </c>
      <c r="K25" s="192">
        <v>23969.468718881923</v>
      </c>
      <c r="L25" s="192">
        <v>28565.776842784089</v>
      </c>
      <c r="M25" s="192">
        <v>32680.899447088748</v>
      </c>
      <c r="N25" s="192">
        <v>20489.654015258828</v>
      </c>
      <c r="O25" s="192">
        <v>32631.043392382599</v>
      </c>
      <c r="P25" s="192">
        <v>37486.074883419198</v>
      </c>
    </row>
    <row r="26" spans="1:430" ht="20.100000000000001" customHeight="1">
      <c r="A26" s="275">
        <v>18</v>
      </c>
      <c r="B26" s="188" t="str">
        <f>IF('1'!$A$1=1,D26,F26)</f>
        <v>Нідерланди</v>
      </c>
      <c r="C26" s="388"/>
      <c r="D26" s="300" t="s">
        <v>169</v>
      </c>
      <c r="E26" s="300"/>
      <c r="F26" s="306" t="s">
        <v>48</v>
      </c>
      <c r="G26" s="406">
        <v>9162.2913083936946</v>
      </c>
      <c r="H26" s="192">
        <v>13330.208117680786</v>
      </c>
      <c r="I26" s="192">
        <v>16581.411977291704</v>
      </c>
      <c r="J26" s="192">
        <v>20578.54586600636</v>
      </c>
      <c r="K26" s="192">
        <v>19192.440169344627</v>
      </c>
      <c r="L26" s="192">
        <v>19641.55253029276</v>
      </c>
      <c r="M26" s="192">
        <v>26690.529823556739</v>
      </c>
      <c r="N26" s="192">
        <v>34986.383156972974</v>
      </c>
      <c r="O26" s="192">
        <v>37133.770149046017</v>
      </c>
      <c r="P26" s="192">
        <v>36080.174678660245</v>
      </c>
    </row>
    <row r="27" spans="1:430" ht="20.100000000000001" customHeight="1">
      <c r="A27" s="275">
        <v>19</v>
      </c>
      <c r="B27" s="188" t="str">
        <f>IF('1'!$A$1=1,D27,F27)</f>
        <v>Іспанія</v>
      </c>
      <c r="C27" s="388"/>
      <c r="D27" s="300" t="s">
        <v>168</v>
      </c>
      <c r="E27" s="300"/>
      <c r="F27" s="306" t="s">
        <v>43</v>
      </c>
      <c r="G27" s="406">
        <v>9279.343834231724</v>
      </c>
      <c r="H27" s="192">
        <v>12340.108113743127</v>
      </c>
      <c r="I27" s="192">
        <v>14869.236541809922</v>
      </c>
      <c r="J27" s="192">
        <v>16878.611186885701</v>
      </c>
      <c r="K27" s="192">
        <v>21318.474839480888</v>
      </c>
      <c r="L27" s="192">
        <v>19468.514345791638</v>
      </c>
      <c r="M27" s="192">
        <v>26079.246189139769</v>
      </c>
      <c r="N27" s="192">
        <v>22766.329786714949</v>
      </c>
      <c r="O27" s="192">
        <v>31985.950816174303</v>
      </c>
      <c r="P27" s="192">
        <v>33755.486717534783</v>
      </c>
    </row>
    <row r="28" spans="1:430" ht="20.100000000000001" customHeight="1">
      <c r="A28" s="275">
        <v>20</v>
      </c>
      <c r="B28" s="188" t="str">
        <f>IF('1'!$A$1=1,D28,F28)</f>
        <v>Республіка Корея</v>
      </c>
      <c r="C28" s="388"/>
      <c r="D28" s="300" t="s">
        <v>65</v>
      </c>
      <c r="E28" s="300"/>
      <c r="F28" s="325" t="s">
        <v>66</v>
      </c>
      <c r="G28" s="406">
        <v>5106.6894187994503</v>
      </c>
      <c r="H28" s="192">
        <v>6187.5796424370346</v>
      </c>
      <c r="I28" s="192">
        <v>8046.1968728198553</v>
      </c>
      <c r="J28" s="192">
        <v>11028.922288297959</v>
      </c>
      <c r="K28" s="192">
        <v>11111.633176802785</v>
      </c>
      <c r="L28" s="192">
        <v>13121.654389237839</v>
      </c>
      <c r="M28" s="192">
        <v>18376.93302759271</v>
      </c>
      <c r="N28" s="192">
        <v>16522.707282901898</v>
      </c>
      <c r="O28" s="192">
        <v>23877.379452929414</v>
      </c>
      <c r="P28" s="192">
        <v>30466.463719161751</v>
      </c>
    </row>
    <row r="29" spans="1:430" ht="20.100000000000001" customHeight="1">
      <c r="A29" s="275">
        <v>21</v>
      </c>
      <c r="B29" s="188" t="str">
        <f>IF('1'!$A$1=1,D29,F29)</f>
        <v>Швеція</v>
      </c>
      <c r="C29" s="388"/>
      <c r="D29" s="300" t="s">
        <v>161</v>
      </c>
      <c r="E29" s="300"/>
      <c r="F29" s="300" t="s">
        <v>61</v>
      </c>
      <c r="G29" s="406">
        <v>8198.5046256769419</v>
      </c>
      <c r="H29" s="192">
        <v>11072.613727448741</v>
      </c>
      <c r="I29" s="192">
        <v>8416.2222027494427</v>
      </c>
      <c r="J29" s="192">
        <v>12455.104512653188</v>
      </c>
      <c r="K29" s="192">
        <v>11527.383741934038</v>
      </c>
      <c r="L29" s="192">
        <v>11091.702605424449</v>
      </c>
      <c r="M29" s="192">
        <v>22734.275463658887</v>
      </c>
      <c r="N29" s="192">
        <v>16771.36733487359</v>
      </c>
      <c r="O29" s="192">
        <v>27353.968623602435</v>
      </c>
      <c r="P29" s="192">
        <v>27754.47349303776</v>
      </c>
    </row>
    <row r="30" spans="1:430" ht="20.100000000000001" customHeight="1">
      <c r="A30" s="275">
        <v>22</v>
      </c>
      <c r="B30" s="188" t="str">
        <f>IF('1'!$A$1=1,D30,F30)</f>
        <v>Бельгія</v>
      </c>
      <c r="C30" s="388"/>
      <c r="D30" s="300" t="s">
        <v>170</v>
      </c>
      <c r="E30" s="300"/>
      <c r="F30" s="306" t="s">
        <v>56</v>
      </c>
      <c r="G30" s="406">
        <v>7524.1189561162646</v>
      </c>
      <c r="H30" s="192">
        <v>10897.698922668722</v>
      </c>
      <c r="I30" s="192">
        <v>13221.464373155415</v>
      </c>
      <c r="J30" s="192">
        <v>14241.625297277362</v>
      </c>
      <c r="K30" s="192">
        <v>13541.075900633336</v>
      </c>
      <c r="L30" s="192">
        <v>13649.584845784386</v>
      </c>
      <c r="M30" s="192">
        <v>19829.807134981893</v>
      </c>
      <c r="N30" s="192">
        <v>17309.972319103708</v>
      </c>
      <c r="O30" s="192">
        <v>23702.274592887763</v>
      </c>
      <c r="P30" s="192">
        <v>26653.116261092422</v>
      </c>
    </row>
    <row r="31" spans="1:430" ht="20.100000000000001" customHeight="1">
      <c r="A31" s="275">
        <v>23</v>
      </c>
      <c r="B31" s="188" t="str">
        <f>IF('1'!$A$1=1,D31,F31)</f>
        <v>В'єтнам</v>
      </c>
      <c r="C31" s="388"/>
      <c r="D31" s="300" t="s">
        <v>173</v>
      </c>
      <c r="E31" s="300"/>
      <c r="F31" s="298" t="s">
        <v>72</v>
      </c>
      <c r="G31" s="406">
        <v>2954.3712013620921</v>
      </c>
      <c r="H31" s="192">
        <v>3395.4486168928852</v>
      </c>
      <c r="I31" s="192">
        <v>4597.0161652279457</v>
      </c>
      <c r="J31" s="192">
        <v>4767.2628321442999</v>
      </c>
      <c r="K31" s="192">
        <v>4449.5063239053679</v>
      </c>
      <c r="L31" s="192">
        <v>2688.5610797386539</v>
      </c>
      <c r="M31" s="192">
        <v>4980.2139220048457</v>
      </c>
      <c r="N31" s="192">
        <v>10156.944489333539</v>
      </c>
      <c r="O31" s="192">
        <v>19039.055508972968</v>
      </c>
      <c r="P31" s="192">
        <v>24716.741743613333</v>
      </c>
    </row>
    <row r="32" spans="1:430" ht="20.100000000000001" customHeight="1">
      <c r="A32" s="275">
        <v>24</v>
      </c>
      <c r="B32" s="188" t="str">
        <f>IF('1'!$A$1=1,D32,F32)</f>
        <v>Австрія</v>
      </c>
      <c r="C32" s="388"/>
      <c r="D32" s="300" t="s">
        <v>160</v>
      </c>
      <c r="E32" s="300"/>
      <c r="F32" s="306" t="s">
        <v>60</v>
      </c>
      <c r="G32" s="406">
        <v>7372.6547329617106</v>
      </c>
      <c r="H32" s="192">
        <v>10868.639348725539</v>
      </c>
      <c r="I32" s="192">
        <v>11589.12577320452</v>
      </c>
      <c r="J32" s="192">
        <v>14896.884344699243</v>
      </c>
      <c r="K32" s="192">
        <v>15490.686565960674</v>
      </c>
      <c r="L32" s="192">
        <v>13908.276046805757</v>
      </c>
      <c r="M32" s="192">
        <v>21810.546676095542</v>
      </c>
      <c r="N32" s="192">
        <v>14495.222614666469</v>
      </c>
      <c r="O32" s="192">
        <v>17798.132942818571</v>
      </c>
      <c r="P32" s="192">
        <v>23333.544156788419</v>
      </c>
    </row>
    <row r="33" spans="1:429" ht="20.100000000000001" customHeight="1">
      <c r="A33" s="275">
        <v>25</v>
      </c>
      <c r="B33" s="188" t="str">
        <f>IF('1'!$A$1=1,D33,F33)</f>
        <v>Ізраїль</v>
      </c>
      <c r="C33" s="388"/>
      <c r="D33" s="316" t="s">
        <v>174</v>
      </c>
      <c r="E33" s="300"/>
      <c r="F33" s="316" t="s">
        <v>71</v>
      </c>
      <c r="G33" s="406">
        <v>3718.2972647041706</v>
      </c>
      <c r="H33" s="192">
        <v>4569.9111668805635</v>
      </c>
      <c r="I33" s="192">
        <v>4360.4355365005376</v>
      </c>
      <c r="J33" s="192">
        <v>5587.188698226284</v>
      </c>
      <c r="K33" s="192">
        <v>4983.0186334606424</v>
      </c>
      <c r="L33" s="192">
        <v>4539.7169660076925</v>
      </c>
      <c r="M33" s="192">
        <v>5954.6881079276172</v>
      </c>
      <c r="N33" s="192">
        <v>9264.0042631269516</v>
      </c>
      <c r="O33" s="192">
        <v>10704.503826452556</v>
      </c>
      <c r="P33" s="192">
        <v>21437.981899564889</v>
      </c>
    </row>
    <row r="34" spans="1:429" ht="20.100000000000001" customHeight="1">
      <c r="A34" s="275">
        <v>26</v>
      </c>
      <c r="B34" s="188" t="str">
        <f>IF('1'!$A$1=1,D34,F34)</f>
        <v>Швейцарія</v>
      </c>
      <c r="C34" s="388"/>
      <c r="D34" s="300" t="s">
        <v>162</v>
      </c>
      <c r="E34" s="300"/>
      <c r="F34" s="300" t="s">
        <v>59</v>
      </c>
      <c r="G34" s="406">
        <v>9382.2149845101758</v>
      </c>
      <c r="H34" s="192">
        <v>24280.225302471481</v>
      </c>
      <c r="I34" s="192">
        <v>43388.792294954663</v>
      </c>
      <c r="J34" s="192">
        <v>43400.565295626133</v>
      </c>
      <c r="K34" s="192">
        <v>39562.94806568644</v>
      </c>
      <c r="L34" s="192">
        <v>22113.651403207034</v>
      </c>
      <c r="M34" s="192">
        <v>65751.638859697399</v>
      </c>
      <c r="N34" s="192">
        <v>29855.125816368869</v>
      </c>
      <c r="O34" s="192">
        <v>31738.129360559466</v>
      </c>
      <c r="P34" s="192">
        <v>17939.592265142041</v>
      </c>
      <c r="AV34" s="348" t="s">
        <v>141</v>
      </c>
      <c r="AW34" s="348" t="s">
        <v>142</v>
      </c>
      <c r="HW34" s="154" t="s">
        <v>132</v>
      </c>
      <c r="HZ34" s="154" t="s">
        <v>133</v>
      </c>
      <c r="IB34" s="259"/>
      <c r="OF34" s="260" t="s">
        <v>134</v>
      </c>
      <c r="OG34" s="261" t="s">
        <v>135</v>
      </c>
      <c r="OH34" s="261"/>
    </row>
    <row r="35" spans="1:429" ht="20.100000000000001" customHeight="1">
      <c r="A35" s="275">
        <v>27</v>
      </c>
      <c r="B35" s="188" t="str">
        <f>IF('1'!$A$1=1,D35,F35)</f>
        <v>Норвегія</v>
      </c>
      <c r="C35" s="388"/>
      <c r="D35" s="300" t="s">
        <v>184</v>
      </c>
      <c r="E35" s="300"/>
      <c r="F35" s="300" t="s">
        <v>136</v>
      </c>
      <c r="G35" s="406">
        <v>15877.498078996505</v>
      </c>
      <c r="H35" s="192">
        <v>4145.9958652175746</v>
      </c>
      <c r="I35" s="192">
        <v>5440.939802556115</v>
      </c>
      <c r="J35" s="192">
        <v>5973.4825605527458</v>
      </c>
      <c r="K35" s="192">
        <v>6483.8691428914362</v>
      </c>
      <c r="L35" s="192">
        <v>7478.2438956323513</v>
      </c>
      <c r="M35" s="192">
        <v>10043.759798467823</v>
      </c>
      <c r="N35" s="192">
        <v>8583.1394292323712</v>
      </c>
      <c r="O35" s="192">
        <v>12290.764958645566</v>
      </c>
      <c r="P35" s="192">
        <v>16341.184457181051</v>
      </c>
    </row>
    <row r="36" spans="1:429" ht="19.2" customHeight="1">
      <c r="A36" s="275">
        <v>28</v>
      </c>
      <c r="B36" s="188" t="str">
        <f>IF('1'!$A$1=1,D36,F36)</f>
        <v>Кувейт</v>
      </c>
      <c r="C36" s="403"/>
      <c r="D36" s="219" t="s">
        <v>210</v>
      </c>
      <c r="E36" s="219"/>
      <c r="F36" s="219" t="s">
        <v>214</v>
      </c>
      <c r="G36" s="406">
        <v>0.96603794138619525</v>
      </c>
      <c r="H36" s="192">
        <v>0.93694363177560192</v>
      </c>
      <c r="I36" s="192">
        <v>46.872491178574755</v>
      </c>
      <c r="J36" s="192">
        <v>143.06781563047127</v>
      </c>
      <c r="K36" s="192">
        <v>213.40129355896678</v>
      </c>
      <c r="L36" s="192">
        <v>21.184867700514655</v>
      </c>
      <c r="M36" s="192">
        <v>55.496056792667929</v>
      </c>
      <c r="N36" s="192">
        <v>49.632330581610475</v>
      </c>
      <c r="O36" s="192">
        <v>3514.3548964424231</v>
      </c>
      <c r="P36" s="192">
        <v>12728.722210498852</v>
      </c>
    </row>
    <row r="37" spans="1:429" ht="20.100000000000001" customHeight="1">
      <c r="A37" s="275">
        <v>29</v>
      </c>
      <c r="B37" s="188" t="str">
        <f>IF('1'!$A$1=1,D37,F37)</f>
        <v>Саудівська Аравія</v>
      </c>
      <c r="C37" s="388"/>
      <c r="D37" s="317" t="s">
        <v>172</v>
      </c>
      <c r="E37" s="300"/>
      <c r="F37" s="325" t="s">
        <v>70</v>
      </c>
      <c r="G37" s="406">
        <v>5481.6004650045797</v>
      </c>
      <c r="H37" s="192">
        <v>7751.698689349947</v>
      </c>
      <c r="I37" s="192">
        <v>10410.39210934316</v>
      </c>
      <c r="J37" s="192">
        <v>11203.498880634454</v>
      </c>
      <c r="K37" s="192">
        <v>10960.813004045149</v>
      </c>
      <c r="L37" s="192">
        <v>12435.416160569897</v>
      </c>
      <c r="M37" s="192">
        <v>15552.104332981689</v>
      </c>
      <c r="N37" s="192">
        <v>10243.886438127485</v>
      </c>
      <c r="O37" s="192">
        <v>12243.642755644581</v>
      </c>
      <c r="P37" s="192">
        <v>12519.61139894119</v>
      </c>
    </row>
    <row r="38" spans="1:429" ht="20.100000000000001" customHeight="1">
      <c r="A38" s="275">
        <v>30</v>
      </c>
      <c r="B38" s="188" t="str">
        <f>IF('1'!$A$1=1,D38,F38)</f>
        <v>Малайзія</v>
      </c>
      <c r="C38" s="388"/>
      <c r="D38" s="300" t="s">
        <v>190</v>
      </c>
      <c r="E38" s="300"/>
      <c r="F38" s="303" t="s">
        <v>191</v>
      </c>
      <c r="G38" s="406">
        <v>2543.8999838944301</v>
      </c>
      <c r="H38" s="192">
        <v>3702.5965654436372</v>
      </c>
      <c r="I38" s="192">
        <v>4432.6039461271121</v>
      </c>
      <c r="J38" s="192">
        <v>5610.0437219555997</v>
      </c>
      <c r="K38" s="192">
        <v>5417.5805160464815</v>
      </c>
      <c r="L38" s="192">
        <v>5842.8761162813371</v>
      </c>
      <c r="M38" s="192">
        <v>6759.7511772101243</v>
      </c>
      <c r="N38" s="192">
        <v>6758.4645204670051</v>
      </c>
      <c r="O38" s="192">
        <v>9888.7209263961267</v>
      </c>
      <c r="P38" s="192">
        <v>12166.655128198618</v>
      </c>
    </row>
    <row r="39" spans="1:429" ht="20.100000000000001" customHeight="1">
      <c r="A39" s="275">
        <v>31</v>
      </c>
      <c r="B39" s="188" t="str">
        <f>IF('1'!$A$1=1,D39,F39)</f>
        <v>Тайвань, Провінція Китаю</v>
      </c>
      <c r="C39" s="388"/>
      <c r="D39" s="300" t="s">
        <v>211</v>
      </c>
      <c r="E39" s="300"/>
      <c r="F39" s="303" t="s">
        <v>215</v>
      </c>
      <c r="G39" s="406">
        <v>2427.2657203965141</v>
      </c>
      <c r="H39" s="192">
        <v>3611.6388511651339</v>
      </c>
      <c r="I39" s="192">
        <v>4293.8400422631958</v>
      </c>
      <c r="J39" s="192">
        <v>4768.1644356280967</v>
      </c>
      <c r="K39" s="192">
        <v>4950.8686524436434</v>
      </c>
      <c r="L39" s="192">
        <v>5048.6948083187626</v>
      </c>
      <c r="M39" s="192">
        <v>6376.0506640403055</v>
      </c>
      <c r="N39" s="192">
        <v>7493.8929424782054</v>
      </c>
      <c r="O39" s="192">
        <v>9048.1755827101006</v>
      </c>
      <c r="P39" s="192">
        <v>11427.509915168879</v>
      </c>
    </row>
    <row r="40" spans="1:429" ht="20.100000000000001" customHeight="1">
      <c r="A40" s="275">
        <v>32</v>
      </c>
      <c r="B40" s="188" t="str">
        <f>IF('1'!$A$1=1,D40,F40)</f>
        <v>Азербайджан</v>
      </c>
      <c r="C40" s="388"/>
      <c r="D40" s="300" t="s">
        <v>164</v>
      </c>
      <c r="E40" s="300"/>
      <c r="F40" s="303" t="s">
        <v>69</v>
      </c>
      <c r="G40" s="406">
        <v>665.76105917318785</v>
      </c>
      <c r="H40" s="192">
        <v>1004.894050292722</v>
      </c>
      <c r="I40" s="192">
        <v>11061.887236455264</v>
      </c>
      <c r="J40" s="192">
        <v>12613.484117208318</v>
      </c>
      <c r="K40" s="192">
        <v>9805.5006066240294</v>
      </c>
      <c r="L40" s="192">
        <v>8667.8286968457651</v>
      </c>
      <c r="M40" s="192">
        <v>18651.593514644257</v>
      </c>
      <c r="N40" s="192">
        <v>14937.085605234412</v>
      </c>
      <c r="O40" s="192">
        <v>10059.339294129777</v>
      </c>
      <c r="P40" s="192">
        <v>10970.633553531696</v>
      </c>
    </row>
    <row r="41" spans="1:429" ht="20.100000000000001" customHeight="1">
      <c r="A41" s="275">
        <v>33</v>
      </c>
      <c r="B41" s="188" t="str">
        <f>IF('1'!$A$1=1,D41,F41)</f>
        <v>Бразилія</v>
      </c>
      <c r="C41" s="388"/>
      <c r="D41" s="300" t="s">
        <v>212</v>
      </c>
      <c r="E41" s="300"/>
      <c r="F41" s="303" t="s">
        <v>216</v>
      </c>
      <c r="G41" s="406">
        <v>3309.6354022585419</v>
      </c>
      <c r="H41" s="192">
        <v>4249.2283937176853</v>
      </c>
      <c r="I41" s="192">
        <v>4572.5411237370954</v>
      </c>
      <c r="J41" s="192">
        <v>4996.0332771265894</v>
      </c>
      <c r="K41" s="192">
        <v>5536.386501378438</v>
      </c>
      <c r="L41" s="192">
        <v>6250.6625563820562</v>
      </c>
      <c r="M41" s="192">
        <v>9072.3825228079622</v>
      </c>
      <c r="N41" s="192">
        <v>7054.7860507805945</v>
      </c>
      <c r="O41" s="192">
        <v>7494.1266884254037</v>
      </c>
      <c r="P41" s="192">
        <v>10702.321478935162</v>
      </c>
    </row>
    <row r="42" spans="1:429" ht="20.100000000000001" customHeight="1">
      <c r="A42" s="275">
        <v>34</v>
      </c>
      <c r="B42" s="188" t="str">
        <f>IF('1'!$A$1=1,D42,F42)</f>
        <v>Словенія</v>
      </c>
      <c r="C42" s="388"/>
      <c r="D42" s="300" t="s">
        <v>213</v>
      </c>
      <c r="E42" s="300"/>
      <c r="F42" s="303" t="s">
        <v>217</v>
      </c>
      <c r="G42" s="406">
        <v>2760.5645389408228</v>
      </c>
      <c r="H42" s="192">
        <v>3405.3861090601122</v>
      </c>
      <c r="I42" s="192">
        <v>4505.0618402215187</v>
      </c>
      <c r="J42" s="192">
        <v>5057.2525745668581</v>
      </c>
      <c r="K42" s="192">
        <v>6180.586590083698</v>
      </c>
      <c r="L42" s="192">
        <v>6798.9403820332418</v>
      </c>
      <c r="M42" s="192">
        <v>7748.4991951789652</v>
      </c>
      <c r="N42" s="192">
        <v>7966.7925199446581</v>
      </c>
      <c r="O42" s="192">
        <v>8704.8617478134383</v>
      </c>
      <c r="P42" s="192">
        <v>10548.524030964045</v>
      </c>
    </row>
    <row r="43" spans="1:429" ht="20.100000000000001" customHeight="1">
      <c r="A43" s="275">
        <v>35</v>
      </c>
      <c r="B43" s="397" t="s">
        <v>201</v>
      </c>
      <c r="C43" s="388"/>
      <c r="D43" s="300" t="s">
        <v>201</v>
      </c>
      <c r="E43" s="300"/>
      <c r="F43" s="303" t="s">
        <v>203</v>
      </c>
      <c r="G43" s="406">
        <v>2336.1193464289236</v>
      </c>
      <c r="H43" s="192">
        <v>3892.1674737916283</v>
      </c>
      <c r="I43" s="192">
        <v>4703.1977814183865</v>
      </c>
      <c r="J43" s="192">
        <v>5019.4283802038153</v>
      </c>
      <c r="K43" s="192">
        <v>5326.4784468679363</v>
      </c>
      <c r="L43" s="192">
        <v>4991.5429471427906</v>
      </c>
      <c r="M43" s="192">
        <v>6399.748220441852</v>
      </c>
      <c r="N43" s="192">
        <v>4727.1358842225382</v>
      </c>
      <c r="O43" s="192">
        <v>7128.7761287931626</v>
      </c>
      <c r="P43" s="192">
        <v>10542.334150229864</v>
      </c>
    </row>
    <row r="44" spans="1:429" ht="20.100000000000001" customHeight="1">
      <c r="A44" s="276"/>
      <c r="B44" s="203" t="str">
        <f>IF('1'!$A$1=1,D44,F44)</f>
        <v>російська федерація</v>
      </c>
      <c r="C44" s="404"/>
      <c r="D44" s="318" t="s">
        <v>144</v>
      </c>
      <c r="E44" s="318"/>
      <c r="F44" s="327" t="s">
        <v>145</v>
      </c>
      <c r="G44" s="407">
        <v>161868.18075032852</v>
      </c>
      <c r="H44" s="262">
        <v>130858.47031420481</v>
      </c>
      <c r="I44" s="262">
        <v>190731.22045877069</v>
      </c>
      <c r="J44" s="262">
        <v>218362.65618135702</v>
      </c>
      <c r="K44" s="262">
        <v>176241.45628149481</v>
      </c>
      <c r="L44" s="262">
        <v>117214.08559970418</v>
      </c>
      <c r="M44" s="262">
        <v>163482.26636261289</v>
      </c>
      <c r="N44" s="262">
        <v>43973.385007495934</v>
      </c>
      <c r="O44" s="262">
        <v>166.58439299958522</v>
      </c>
      <c r="P44" s="262">
        <v>66.322422988805485</v>
      </c>
      <c r="HB44" s="233"/>
      <c r="HC44" s="233"/>
      <c r="HD44" s="154"/>
      <c r="HE44" s="154"/>
      <c r="HF44" s="154"/>
      <c r="HG44" s="154"/>
      <c r="HH44" s="154"/>
      <c r="HI44" s="154"/>
      <c r="HU44" s="182"/>
      <c r="HV44" s="182"/>
      <c r="HW44" s="182"/>
      <c r="HX44" s="182"/>
      <c r="HY44" s="182"/>
      <c r="HZ44" s="182"/>
      <c r="IA44" s="182"/>
      <c r="IB44" s="182"/>
      <c r="IC44" s="182"/>
      <c r="PI44" s="241"/>
      <c r="PJ44" s="148"/>
      <c r="PK44" s="148"/>
      <c r="PL44" s="241"/>
      <c r="PM44" s="241"/>
    </row>
    <row r="45" spans="1:429" ht="6" customHeight="1"/>
    <row r="46" spans="1:429" ht="2.4" hidden="1" customHeight="1"/>
    <row r="47" spans="1:429" ht="1.8" hidden="1" customHeight="1"/>
    <row r="48" spans="1:429" ht="1.2" hidden="1" customHeight="1">
      <c r="B48" s="188">
        <f>IF('[13]1'!$A$1=1,D48,F48)</f>
        <v>0</v>
      </c>
    </row>
    <row r="49" spans="1:443" s="258" customFormat="1" ht="17.100000000000001" customHeight="1">
      <c r="A49" s="263" t="str">
        <f>IF('1'!$A$1=1,C49,E49)</f>
        <v xml:space="preserve">*Дані Державної служби статистики України </v>
      </c>
      <c r="B49" s="191"/>
      <c r="C49" s="264" t="s">
        <v>73</v>
      </c>
      <c r="D49" s="264"/>
      <c r="E49" s="264" t="s">
        <v>74</v>
      </c>
      <c r="F49" s="264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400"/>
      <c r="R49" s="400"/>
      <c r="S49" s="400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346"/>
      <c r="AU49" s="346"/>
      <c r="AV49" s="346"/>
      <c r="AW49" s="346"/>
      <c r="AX49" s="34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57"/>
      <c r="CB49" s="257"/>
      <c r="CC49" s="257"/>
      <c r="CD49" s="257"/>
      <c r="CE49" s="257"/>
      <c r="CF49" s="257"/>
      <c r="CG49" s="236"/>
      <c r="CH49" s="236"/>
      <c r="CI49" s="236"/>
      <c r="CJ49" s="236"/>
      <c r="CK49" s="236"/>
      <c r="CL49" s="236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7"/>
      <c r="FL49" s="257"/>
      <c r="FM49" s="257"/>
      <c r="FN49" s="257"/>
      <c r="FO49" s="257"/>
      <c r="FP49" s="257"/>
      <c r="FQ49" s="257"/>
      <c r="FR49" s="257"/>
      <c r="FS49" s="257"/>
      <c r="FT49" s="257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36"/>
      <c r="HE49" s="236"/>
      <c r="HF49" s="236"/>
      <c r="HG49" s="236"/>
      <c r="HH49" s="236"/>
      <c r="HI49" s="236"/>
      <c r="HJ49" s="236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  <c r="IO49" s="154"/>
      <c r="IP49" s="154"/>
      <c r="IQ49" s="154"/>
      <c r="IR49" s="154"/>
      <c r="IS49" s="154"/>
      <c r="IT49" s="154"/>
      <c r="IU49" s="154"/>
      <c r="IV49" s="154"/>
      <c r="IW49" s="154"/>
      <c r="IX49" s="154"/>
      <c r="IY49" s="154"/>
      <c r="IZ49" s="154"/>
      <c r="JA49" s="154"/>
      <c r="JB49" s="154"/>
      <c r="JC49" s="154"/>
      <c r="JD49" s="154"/>
      <c r="JE49" s="154"/>
      <c r="JF49" s="154"/>
      <c r="JG49" s="154"/>
      <c r="JH49" s="154"/>
      <c r="JI49" s="154"/>
      <c r="JJ49" s="154"/>
      <c r="JK49" s="154"/>
      <c r="JL49" s="154"/>
      <c r="JM49" s="154"/>
      <c r="JN49" s="154"/>
      <c r="JO49" s="154"/>
      <c r="JP49" s="154"/>
      <c r="KU49" s="154"/>
      <c r="KV49" s="154"/>
      <c r="KW49" s="154"/>
      <c r="KX49" s="241"/>
      <c r="KY49" s="154"/>
      <c r="KZ49" s="154"/>
      <c r="LA49" s="154"/>
      <c r="LB49" s="154"/>
      <c r="LC49" s="154"/>
      <c r="LD49" s="154"/>
      <c r="LE49" s="154"/>
      <c r="LF49" s="154"/>
      <c r="LG49" s="154"/>
      <c r="LH49" s="154"/>
      <c r="LI49" s="154"/>
      <c r="LJ49" s="154"/>
      <c r="LK49" s="154"/>
      <c r="LL49" s="154"/>
      <c r="LM49" s="154"/>
      <c r="LN49" s="154"/>
      <c r="LO49" s="154"/>
      <c r="LP49" s="154"/>
      <c r="LQ49" s="154"/>
      <c r="LR49" s="154"/>
      <c r="LS49" s="154"/>
      <c r="LT49" s="154"/>
      <c r="LU49" s="154"/>
      <c r="LV49" s="154"/>
      <c r="LW49" s="154"/>
      <c r="LX49" s="154"/>
      <c r="LY49" s="154"/>
      <c r="LZ49" s="154"/>
      <c r="MA49" s="154"/>
      <c r="MB49" s="154"/>
      <c r="MC49" s="154"/>
      <c r="MD49" s="154"/>
      <c r="ME49" s="154"/>
      <c r="MF49" s="154"/>
      <c r="MG49" s="154"/>
      <c r="MH49" s="154"/>
      <c r="MI49" s="154"/>
      <c r="MJ49" s="154"/>
      <c r="MK49" s="154"/>
      <c r="ML49" s="154"/>
      <c r="MM49" s="154"/>
      <c r="MN49" s="154"/>
      <c r="MO49" s="154"/>
      <c r="MP49" s="154"/>
      <c r="MQ49" s="154"/>
      <c r="MR49" s="237"/>
      <c r="MS49" s="237"/>
      <c r="MT49" s="237"/>
      <c r="MU49" s="237"/>
      <c r="MV49" s="237"/>
      <c r="MW49" s="237"/>
      <c r="MX49" s="237"/>
      <c r="MY49" s="237"/>
      <c r="MZ49" s="237"/>
      <c r="NA49" s="237"/>
      <c r="NB49" s="237"/>
      <c r="NC49" s="237"/>
      <c r="ND49" s="237"/>
      <c r="NE49" s="237"/>
      <c r="NF49" s="237"/>
      <c r="NG49" s="237"/>
      <c r="NH49" s="237"/>
      <c r="NI49" s="237"/>
      <c r="NJ49" s="237"/>
      <c r="NK49" s="237"/>
      <c r="NL49" s="237"/>
      <c r="NM49" s="237"/>
      <c r="NN49" s="237"/>
      <c r="NO49" s="237"/>
      <c r="NP49" s="237"/>
      <c r="NQ49" s="237"/>
      <c r="NR49" s="237"/>
      <c r="NS49" s="237"/>
      <c r="NT49" s="237"/>
      <c r="NU49" s="237"/>
      <c r="NV49" s="237"/>
      <c r="NW49" s="237"/>
      <c r="NX49" s="237"/>
      <c r="NY49" s="237"/>
      <c r="NZ49" s="237"/>
      <c r="OA49" s="237"/>
      <c r="OB49" s="237"/>
      <c r="OC49" s="237"/>
      <c r="OD49" s="154"/>
      <c r="OE49" s="154"/>
      <c r="OF49" s="154"/>
      <c r="OG49" s="159"/>
      <c r="OH49" s="159"/>
      <c r="OI49" s="159"/>
      <c r="OJ49" s="159"/>
      <c r="OK49" s="159"/>
      <c r="OL49" s="159"/>
      <c r="OM49" s="159"/>
      <c r="ON49" s="159"/>
      <c r="OO49" s="159"/>
      <c r="OP49" s="159"/>
      <c r="OQ49" s="159"/>
      <c r="OR49" s="159"/>
      <c r="OS49" s="159"/>
      <c r="OT49" s="159"/>
      <c r="OU49" s="159"/>
      <c r="OV49" s="159"/>
      <c r="OW49" s="159"/>
      <c r="OX49" s="159"/>
      <c r="OY49" s="154"/>
      <c r="OZ49" s="154"/>
      <c r="PA49" s="154"/>
      <c r="PB49" s="154"/>
      <c r="PC49" s="154"/>
      <c r="PD49" s="154"/>
      <c r="PE49" s="154"/>
      <c r="PF49" s="154"/>
      <c r="PG49" s="154"/>
      <c r="PH49" s="154"/>
      <c r="PI49" s="154"/>
      <c r="PJ49" s="154"/>
      <c r="PK49" s="154"/>
      <c r="PL49" s="154"/>
      <c r="PM49" s="154"/>
      <c r="PN49" s="154"/>
      <c r="PO49" s="154"/>
      <c r="PP49" s="154"/>
      <c r="PQ49" s="154"/>
      <c r="PR49" s="154"/>
      <c r="PS49" s="154"/>
      <c r="PT49" s="154"/>
      <c r="PU49" s="154"/>
      <c r="PV49" s="154"/>
      <c r="PW49" s="154"/>
      <c r="PX49" s="154"/>
      <c r="PY49" s="154"/>
      <c r="PZ49" s="154"/>
      <c r="QA49" s="154"/>
    </row>
    <row r="50" spans="1:443" s="230" customFormat="1" ht="14.25" customHeight="1">
      <c r="A50" s="265" t="str">
        <f>IF('1'!$A$1=1,D50,F50)</f>
        <v>Примітка:</v>
      </c>
      <c r="B50" s="266"/>
      <c r="C50" s="267"/>
      <c r="D50" s="268" t="s">
        <v>206</v>
      </c>
      <c r="E50" s="267"/>
      <c r="F50" s="49" t="s">
        <v>207</v>
      </c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69"/>
      <c r="BZ50" s="269"/>
      <c r="CA50" s="269"/>
      <c r="CB50" s="269"/>
      <c r="CC50" s="269"/>
      <c r="CD50" s="269"/>
      <c r="CE50" s="269"/>
      <c r="CF50" s="269"/>
      <c r="CG50" s="270"/>
      <c r="CH50" s="270"/>
      <c r="CI50" s="270"/>
      <c r="CJ50" s="270"/>
      <c r="CK50" s="270"/>
      <c r="CL50" s="270"/>
      <c r="CM50" s="269"/>
      <c r="CN50" s="269"/>
      <c r="CO50" s="269"/>
      <c r="CP50" s="269"/>
      <c r="CQ50" s="269"/>
      <c r="CR50" s="269"/>
      <c r="CS50" s="269"/>
      <c r="CT50" s="269"/>
      <c r="CU50" s="269"/>
      <c r="CV50" s="269"/>
      <c r="CW50" s="269"/>
      <c r="CX50" s="269"/>
      <c r="CY50" s="269"/>
      <c r="CZ50" s="269"/>
      <c r="DA50" s="269"/>
      <c r="DB50" s="269"/>
      <c r="DC50" s="269"/>
      <c r="DD50" s="269"/>
      <c r="DE50" s="269"/>
      <c r="DF50" s="269"/>
      <c r="DG50" s="269"/>
      <c r="DH50" s="269"/>
      <c r="DI50" s="269"/>
      <c r="DJ50" s="269"/>
      <c r="DK50" s="269"/>
      <c r="DL50" s="269"/>
      <c r="DM50" s="269"/>
      <c r="DN50" s="269"/>
      <c r="DO50" s="269"/>
      <c r="DP50" s="269"/>
      <c r="DQ50" s="269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69"/>
      <c r="EG50" s="269"/>
      <c r="EH50" s="269"/>
      <c r="EI50" s="269"/>
      <c r="EJ50" s="269"/>
      <c r="EK50" s="269"/>
      <c r="EL50" s="269"/>
      <c r="EM50" s="270"/>
      <c r="EN50" s="270"/>
      <c r="EO50" s="270"/>
      <c r="EP50" s="270"/>
      <c r="EQ50" s="270"/>
      <c r="ER50" s="270"/>
      <c r="ES50" s="270"/>
      <c r="ET50" s="270"/>
      <c r="EU50" s="270"/>
      <c r="EV50" s="270"/>
      <c r="EW50" s="269"/>
      <c r="EX50" s="269"/>
      <c r="EY50" s="269"/>
      <c r="EZ50" s="269"/>
      <c r="FA50" s="269"/>
      <c r="FB50" s="269"/>
      <c r="FC50" s="269"/>
      <c r="FD50" s="269"/>
      <c r="FE50" s="269"/>
      <c r="FF50" s="269"/>
      <c r="FG50" s="269"/>
      <c r="FH50" s="269"/>
      <c r="FI50" s="269"/>
      <c r="FJ50" s="269"/>
      <c r="FK50" s="269"/>
      <c r="FL50" s="269"/>
      <c r="FM50" s="269"/>
      <c r="FN50" s="269"/>
      <c r="FO50" s="269"/>
      <c r="FP50" s="269"/>
      <c r="FQ50" s="269"/>
      <c r="FR50" s="269"/>
      <c r="FS50" s="269"/>
      <c r="FT50" s="269"/>
      <c r="FU50" s="269"/>
      <c r="FV50" s="269"/>
      <c r="FW50" s="269"/>
      <c r="FX50" s="269"/>
      <c r="FY50" s="269"/>
      <c r="FZ50" s="269"/>
      <c r="GA50" s="269"/>
      <c r="GB50" s="269"/>
      <c r="GC50" s="269"/>
      <c r="GD50" s="269"/>
      <c r="GE50" s="269"/>
      <c r="GF50" s="269"/>
      <c r="GG50" s="269"/>
      <c r="GH50" s="269"/>
      <c r="GI50" s="269"/>
      <c r="GJ50" s="269"/>
      <c r="GK50" s="269"/>
      <c r="GL50" s="269"/>
      <c r="GM50" s="269"/>
      <c r="GN50" s="269"/>
      <c r="GO50" s="269"/>
      <c r="GP50" s="269"/>
      <c r="GQ50" s="269"/>
      <c r="GR50" s="269"/>
      <c r="GS50" s="269"/>
      <c r="GT50" s="269"/>
      <c r="GU50" s="269"/>
      <c r="GV50" s="269"/>
      <c r="GW50" s="269"/>
      <c r="GX50" s="269"/>
      <c r="GY50" s="269"/>
      <c r="GZ50" s="269"/>
      <c r="HA50" s="269"/>
      <c r="HB50" s="269"/>
      <c r="HC50" s="269"/>
      <c r="HD50" s="270"/>
      <c r="HE50" s="270"/>
      <c r="HF50" s="270"/>
      <c r="HG50" s="270"/>
      <c r="HH50" s="270"/>
      <c r="HI50" s="270"/>
      <c r="HJ50" s="270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29"/>
      <c r="OZ50" s="271"/>
      <c r="PA50" s="271"/>
      <c r="PB50" s="271"/>
      <c r="PC50" s="271"/>
      <c r="PD50" s="271"/>
      <c r="PE50" s="271"/>
      <c r="PF50" s="229"/>
      <c r="PG50" s="229"/>
      <c r="PH50" s="229"/>
      <c r="PI50" s="229"/>
      <c r="PJ50" s="229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</row>
    <row r="51" spans="1:443" s="230" customFormat="1" ht="17.7" customHeight="1">
      <c r="A51" s="131" t="str">
        <f>IF('1'!$A$1=1,D51,F51)</f>
        <v xml:space="preserve"> З 2014 року дані подаються без урахування тимчасово окупованої російською федерацією території України.</v>
      </c>
      <c r="B51" s="131"/>
      <c r="C51" s="272"/>
      <c r="D51" s="131" t="s">
        <v>147</v>
      </c>
      <c r="E51" s="273"/>
      <c r="F51" s="131" t="s">
        <v>148</v>
      </c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387"/>
      <c r="R51" s="387"/>
      <c r="S51" s="387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349"/>
      <c r="AU51" s="349"/>
      <c r="AV51" s="349"/>
      <c r="AW51" s="349"/>
      <c r="AX51" s="349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3"/>
      <c r="BZ51" s="223"/>
      <c r="CA51" s="223"/>
      <c r="CB51" s="223"/>
      <c r="CC51" s="223"/>
      <c r="CD51" s="223"/>
      <c r="CE51" s="223"/>
      <c r="CF51" s="223"/>
      <c r="CG51" s="224"/>
      <c r="CH51" s="224"/>
      <c r="CI51" s="224"/>
      <c r="CJ51" s="224"/>
      <c r="CK51" s="224"/>
      <c r="CL51" s="224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3"/>
      <c r="FU51" s="223"/>
      <c r="FV51" s="223"/>
      <c r="FW51" s="223"/>
      <c r="FX51" s="223"/>
      <c r="FY51" s="223"/>
      <c r="FZ51" s="223"/>
      <c r="GA51" s="223"/>
      <c r="GB51" s="223"/>
      <c r="GC51" s="223"/>
      <c r="GD51" s="223"/>
      <c r="GE51" s="223"/>
      <c r="GF51" s="223"/>
      <c r="GG51" s="223"/>
      <c r="GH51" s="223"/>
      <c r="GI51" s="223"/>
      <c r="GJ51" s="223"/>
      <c r="GK51" s="223"/>
      <c r="GL51" s="223"/>
      <c r="GM51" s="223"/>
      <c r="GN51" s="223"/>
      <c r="GO51" s="223"/>
      <c r="GP51" s="223"/>
      <c r="GQ51" s="223"/>
      <c r="GR51" s="223"/>
      <c r="GS51" s="223"/>
      <c r="GT51" s="223"/>
      <c r="GU51" s="223"/>
      <c r="GV51" s="223"/>
      <c r="GW51" s="223"/>
      <c r="GX51" s="223"/>
      <c r="GY51" s="223"/>
      <c r="GZ51" s="223"/>
      <c r="HA51" s="223"/>
      <c r="HB51" s="223"/>
      <c r="HC51" s="223"/>
      <c r="HD51" s="224"/>
      <c r="HE51" s="224"/>
      <c r="HF51" s="224"/>
      <c r="HG51" s="224"/>
      <c r="HH51" s="224"/>
      <c r="HI51" s="224"/>
      <c r="HJ51" s="224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  <c r="IQ51" s="225"/>
      <c r="IR51" s="225"/>
      <c r="IS51" s="225"/>
      <c r="IT51" s="225"/>
      <c r="IU51" s="225"/>
      <c r="IV51" s="225"/>
      <c r="IW51" s="225"/>
      <c r="IX51" s="225"/>
      <c r="IY51" s="225"/>
      <c r="IZ51" s="225"/>
      <c r="JA51" s="225"/>
      <c r="JB51" s="225"/>
      <c r="JC51" s="225"/>
      <c r="JD51" s="225"/>
      <c r="JE51" s="225"/>
      <c r="JF51" s="225"/>
      <c r="JG51" s="225"/>
      <c r="JH51" s="225"/>
      <c r="JI51" s="225"/>
      <c r="JJ51" s="225"/>
      <c r="JK51" s="225"/>
      <c r="JL51" s="225"/>
      <c r="JM51" s="225"/>
      <c r="JN51" s="225"/>
      <c r="JO51" s="225"/>
      <c r="JP51" s="225"/>
      <c r="JQ51" s="222"/>
      <c r="JR51" s="222"/>
      <c r="JS51" s="222"/>
      <c r="JT51" s="222"/>
      <c r="JU51" s="222"/>
      <c r="JV51" s="222"/>
      <c r="JW51" s="222"/>
      <c r="JX51" s="222"/>
      <c r="JY51" s="222"/>
      <c r="JZ51" s="222"/>
      <c r="KA51" s="222"/>
      <c r="KB51" s="222"/>
      <c r="KC51" s="222"/>
      <c r="KD51" s="222"/>
      <c r="KE51" s="222"/>
      <c r="KF51" s="222"/>
      <c r="KG51" s="222"/>
      <c r="KH51" s="222"/>
      <c r="KI51" s="222"/>
      <c r="KJ51" s="222"/>
      <c r="KK51" s="222"/>
      <c r="KL51" s="222"/>
      <c r="KM51" s="222"/>
      <c r="KN51" s="222"/>
      <c r="KO51" s="222"/>
      <c r="KP51" s="222"/>
      <c r="KQ51" s="222"/>
      <c r="KR51" s="222"/>
      <c r="KS51" s="222"/>
      <c r="KT51" s="222"/>
      <c r="KU51" s="225"/>
      <c r="KV51" s="225"/>
      <c r="KW51" s="225"/>
      <c r="KX51" s="229"/>
      <c r="KY51" s="225"/>
      <c r="KZ51" s="225"/>
      <c r="LA51" s="225"/>
      <c r="LB51" s="225"/>
      <c r="LC51" s="225"/>
      <c r="LD51" s="225"/>
      <c r="LE51" s="225"/>
      <c r="LF51" s="225"/>
      <c r="LG51" s="225"/>
      <c r="LH51" s="225"/>
      <c r="LI51" s="225"/>
      <c r="LJ51" s="225"/>
      <c r="LK51" s="225"/>
      <c r="LL51" s="225"/>
      <c r="LM51" s="225"/>
      <c r="LN51" s="225"/>
      <c r="LO51" s="225"/>
      <c r="LP51" s="225"/>
      <c r="LQ51" s="225"/>
      <c r="LR51" s="225"/>
      <c r="LS51" s="225"/>
      <c r="LT51" s="225"/>
      <c r="LU51" s="225"/>
      <c r="LV51" s="225"/>
      <c r="LW51" s="225"/>
      <c r="LX51" s="225"/>
      <c r="LY51" s="225"/>
      <c r="LZ51" s="225"/>
      <c r="MA51" s="225"/>
      <c r="MB51" s="225"/>
      <c r="MC51" s="225"/>
      <c r="MD51" s="225"/>
      <c r="ME51" s="225"/>
      <c r="MF51" s="225"/>
      <c r="MG51" s="225"/>
      <c r="MH51" s="225"/>
      <c r="MI51" s="225"/>
      <c r="MJ51" s="225"/>
      <c r="MK51" s="225"/>
      <c r="ML51" s="225"/>
      <c r="MM51" s="225"/>
      <c r="MN51" s="225"/>
      <c r="MO51" s="225"/>
      <c r="MP51" s="225"/>
      <c r="MQ51" s="225"/>
      <c r="MR51" s="226"/>
      <c r="MS51" s="226"/>
      <c r="MT51" s="226"/>
      <c r="MU51" s="226"/>
      <c r="MV51" s="226"/>
      <c r="MW51" s="226"/>
      <c r="MX51" s="226"/>
      <c r="MY51" s="226"/>
      <c r="MZ51" s="226"/>
      <c r="NA51" s="226"/>
      <c r="NB51" s="226"/>
      <c r="NC51" s="226"/>
      <c r="ND51" s="226"/>
      <c r="NE51" s="226"/>
      <c r="NF51" s="226"/>
      <c r="NG51" s="226"/>
      <c r="NH51" s="226"/>
      <c r="NI51" s="226"/>
      <c r="NJ51" s="226"/>
      <c r="NK51" s="226"/>
      <c r="NL51" s="226"/>
      <c r="NM51" s="226"/>
      <c r="NN51" s="226"/>
      <c r="NO51" s="226"/>
      <c r="NP51" s="226"/>
      <c r="NQ51" s="226"/>
      <c r="NR51" s="226"/>
      <c r="NS51" s="226"/>
      <c r="NT51" s="226"/>
      <c r="NU51" s="226"/>
      <c r="NV51" s="226"/>
      <c r="NW51" s="226"/>
      <c r="NX51" s="226"/>
      <c r="NY51" s="226"/>
      <c r="NZ51" s="226"/>
      <c r="OA51" s="226"/>
      <c r="OB51" s="226"/>
      <c r="OC51" s="226"/>
      <c r="OD51" s="225"/>
      <c r="OE51" s="225"/>
      <c r="OF51" s="225"/>
      <c r="OG51" s="271"/>
      <c r="OH51" s="271"/>
      <c r="OI51" s="271"/>
      <c r="OJ51" s="271"/>
      <c r="OK51" s="271"/>
      <c r="OL51" s="271"/>
      <c r="OM51" s="271"/>
      <c r="ON51" s="271"/>
      <c r="OO51" s="271"/>
      <c r="OP51" s="271"/>
      <c r="OQ51" s="271"/>
      <c r="OR51" s="271"/>
      <c r="OS51" s="271"/>
      <c r="OT51" s="271"/>
      <c r="OU51" s="271"/>
      <c r="OV51" s="271"/>
      <c r="OW51" s="271"/>
      <c r="OX51" s="271"/>
      <c r="OY51" s="154"/>
      <c r="OZ51" s="154"/>
      <c r="PA51" s="271"/>
      <c r="PB51" s="225"/>
      <c r="PC51" s="225"/>
      <c r="PD51" s="225"/>
      <c r="PE51" s="225"/>
      <c r="PF51" s="154"/>
      <c r="PG51" s="154"/>
      <c r="PH51" s="154"/>
      <c r="PI51" s="154"/>
      <c r="PJ51" s="154"/>
      <c r="PK51" s="271"/>
      <c r="PL51" s="271"/>
      <c r="PM51" s="271"/>
      <c r="PN51" s="271"/>
      <c r="PO51" s="271"/>
      <c r="PP51" s="271"/>
      <c r="PQ51" s="271"/>
      <c r="PR51" s="271"/>
      <c r="PS51" s="271"/>
      <c r="PT51" s="271"/>
      <c r="PU51" s="271"/>
      <c r="PV51" s="271"/>
      <c r="PW51" s="271"/>
      <c r="PX51" s="271"/>
      <c r="PY51" s="271"/>
      <c r="PZ51" s="271"/>
      <c r="QA51" s="271"/>
    </row>
  </sheetData>
  <mergeCells count="16">
    <mergeCell ref="P6:P7"/>
    <mergeCell ref="O6:O7"/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hyperlinks>
    <hyperlink ref="A1" location="'1'!A1" display="до змісту"/>
    <hyperlink ref="PJ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2025-03-28T12:24:23Z</cp:lastPrinted>
  <dcterms:created xsi:type="dcterms:W3CDTF">2015-06-18T22:28:42Z</dcterms:created>
  <dcterms:modified xsi:type="dcterms:W3CDTF">2025-03-28T12:24:28Z</dcterms:modified>
</cp:coreProperties>
</file>