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3040" windowHeight="934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'1.1'!$A$2:$Q$62</definedName>
    <definedName name="_xlnm.Print_Area" localSheetId="2">'1.2'!$A$2:$Q$28</definedName>
    <definedName name="_xlnm.Print_Area" localSheetId="3">'1.3'!$A$2:$L$24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14" i="21" l="1"/>
  <c r="A30" i="19" l="1"/>
  <c r="A21" i="19"/>
  <c r="A27" i="21" l="1"/>
  <c r="A26" i="21"/>
  <c r="A57" i="19"/>
  <c r="A23" i="21"/>
  <c r="A58" i="19"/>
  <c r="A54" i="19"/>
  <c r="A53" i="19"/>
  <c r="A52" i="19"/>
  <c r="A51" i="19"/>
  <c r="A50" i="19"/>
  <c r="A49" i="19"/>
  <c r="A48" i="19"/>
  <c r="A47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5" i="21"/>
  <c r="A4" i="21"/>
  <c r="A2" i="21"/>
  <c r="A1" i="21"/>
  <c r="A61" i="19"/>
  <c r="A60" i="19"/>
  <c r="A56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<sst xmlns="http://schemas.openxmlformats.org/spreadsheetml/2006/main" count="208" uniqueCount="87">
  <si>
    <t>укр</t>
  </si>
  <si>
    <t>eng</t>
  </si>
  <si>
    <t>Примітка:</t>
  </si>
  <si>
    <t>Note.</t>
  </si>
  <si>
    <t>2011</t>
  </si>
  <si>
    <t>2012</t>
  </si>
  <si>
    <t>2013</t>
  </si>
  <si>
    <t>2014</t>
  </si>
  <si>
    <t xml:space="preserve"> 2013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</si>
  <si>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</si>
  <si>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</si>
  <si>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</si>
  <si>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</si>
  <si>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</si>
  <si>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</si>
  <si>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</si>
  <si>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</si>
  <si>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</si>
  <si>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</si>
  <si>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</si>
  <si>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</si>
  <si>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</si>
  <si>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</si>
  <si>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</si>
  <si>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</si>
  <si>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</si>
  <si>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</si>
  <si>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</si>
  <si>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</si>
  <si>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</si>
  <si>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</si>
  <si>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</si>
  <si>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</si>
  <si>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</si>
  <si>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</si>
  <si>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</si>
  <si>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</si>
  <si>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</si>
  <si>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</si>
  <si>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</si>
  <si>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</si>
  <si>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</si>
  <si>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</si>
  <si>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</si>
  <si>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</si>
  <si>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</si>
  <si>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</si>
  <si>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</si>
  <si>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</si>
  <si>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</si>
  <si>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</si>
  <si>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</si>
  <si>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</si>
  <si>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</si>
  <si>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</si>
  <si>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</si>
  <si>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</si>
  <si>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</si>
  <si>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</si>
  <si>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</si>
  <si>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</si>
  <si>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</si>
  <si>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</si>
  <si>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</si>
  <si>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</si>
  <si>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</si>
  <si>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</si>
  <si>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</si>
  <si>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</si>
  <si>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</si>
  <si>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</si>
  <si>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</si>
  <si>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на кінець періоду, млн. дол. США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</si>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</sst>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24" xfId="161" applyNumberFormat="1" applyFont="1" applyFill="1" applyBorder="1" applyAlignment="1">
      <alignment horizontal="right" vertical="center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24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0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0" fontId="69" fillId="0" borderId="14" xfId="161" applyFont="1" applyFill="1" applyBorder="1" applyAlignment="1">
      <alignment horizontal="left" vertical="center" wrapText="1" indent="2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49" fontId="68" fillId="2" borderId="13" xfId="161" applyNumberFormat="1" applyFont="1" applyFill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49" fontId="68" fillId="0" borderId="16" xfId="161" applyNumberFormat="1" applyFont="1" applyFill="1" applyBorder="1" applyAlignment="1">
      <alignment horizontal="center" vertical="center" wrapText="1"/>
    </xf>
    <xf numFmtId="49" fontId="68" fillId="0" borderId="19" xfId="161" applyNumberFormat="1" applyFont="1" applyFill="1" applyBorder="1" applyAlignment="1">
      <alignment horizontal="center" vertical="center" wrapText="1"/>
    </xf>
    <xf numFmtId="49" fontId="68" fillId="0" borderId="13" xfId="161" applyNumberFormat="1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  <xf numFmtId="0" fontId="69" fillId="0" borderId="0" xfId="161" applyFont="1" applyFill="1" applyBorder="1" applyAlignment="1">
      <alignment horizontal="left" vertical="center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1" sqref="C1:C5"/>
    </sheetView>
  </sheetViews>
  <sheetFormatPr defaultColWidth="8.6328125" defaultRowHeight="14"/>
  <cols>
    <col min="1" max="1" width="8.6328125" style="53"/>
    <col min="2" max="2" width="5.453125" style="53" customWidth="1"/>
    <col min="3" max="3" width="100.08984375" style="56" customWidth="1"/>
    <col min="4" max="16384" width="8.6328125" style="53"/>
  </cols>
  <sheetData>
    <row r="1" spans="1:3">
      <c r="A1" s="50">
        <v>1</v>
      </c>
      <c r="B1" s="50"/>
      <c r="C1" s="57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50"/>
      <c r="B2" s="50"/>
      <c r="C2" s="58"/>
    </row>
    <row r="3" spans="1:3">
      <c r="A3" s="54" t="s">
        <v>0</v>
      </c>
      <c r="B3" s="54"/>
      <c r="C3" s="57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55" t="s">
        <v>1</v>
      </c>
      <c r="B4" s="55"/>
      <c r="C4" s="57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57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6" spans="1:3">
      <c r="C6" s="59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="90" zoomScaleNormal="90" zoomScaleSheetLayoutView="100" workbookViewId="0">
      <pane xSplit="3" ySplit="8" topLeftCell="D58" activePane="bottomRight" state="frozen"/>
      <selection activeCell="C4" sqref="C4"/>
      <selection pane="topRight" activeCell="C4" sqref="C4"/>
      <selection pane="bottomLeft" activeCell="C4" sqref="C4"/>
      <selection pane="bottomRight" activeCell="A62" sqref="A62:Q62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style="1" hidden="1" customWidth="1" collapsed="1"/>
    <col min="5" max="5" width="8.6328125" style="1" hidden="1" customWidth="1"/>
    <col min="6" max="6" width="9.6328125" style="1" hidden="1" customWidth="1"/>
    <col min="7" max="7" width="8.6328125" hidden="1" customWidth="1"/>
    <col min="8" max="10" width="8.6328125" customWidth="1"/>
    <col min="11" max="11" width="8.6328125" style="1" customWidth="1"/>
    <col min="12" max="16384" width="8.6328125" style="1"/>
  </cols>
  <sheetData>
    <row r="1" spans="1:17">
      <c r="A1" s="52" t="str">
        <f>IF('1'!A1=1,"до змісту","to title")</f>
        <v>до змісту</v>
      </c>
    </row>
    <row r="2" spans="1:17" s="23" customFormat="1" ht="15">
      <c r="A2" s="39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D2" s="27"/>
      <c r="E2" s="27"/>
      <c r="F2" s="27"/>
    </row>
    <row r="3" spans="1:17" ht="38.4" customHeight="1">
      <c r="A3" s="140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40"/>
      <c r="C3" s="140"/>
      <c r="D3" s="140"/>
      <c r="E3" s="140"/>
      <c r="F3" s="140"/>
      <c r="G3" s="140"/>
    </row>
    <row r="4" spans="1:17">
      <c r="A4" s="40" t="str">
        <f>IF('1'!$A$1=1,"(за методологією МВФ, КПБ 6)","(according to BPM6 methodology)")</f>
        <v>(за методологією МВФ, КПБ 6)</v>
      </c>
    </row>
    <row r="5" spans="1:17">
      <c r="A5" s="40" t="str">
        <f>IF('1'!$A$1=1,"на кінець періоду, млн. дол. США","Millions of USD , end of the period")</f>
        <v>на кінець періоду, млн. дол. США</v>
      </c>
      <c r="B5" s="26"/>
    </row>
    <row r="7" spans="1:17" ht="14">
      <c r="A7" s="144" t="str">
        <f>IF('1'!$A$1=1,B7,C7)</f>
        <v xml:space="preserve">Показники </v>
      </c>
      <c r="B7" s="142" t="s">
        <v>10</v>
      </c>
      <c r="C7" s="142" t="s">
        <v>11</v>
      </c>
      <c r="D7" s="138" t="s">
        <v>4</v>
      </c>
      <c r="E7" s="138" t="s">
        <v>5</v>
      </c>
      <c r="F7" s="138" t="s">
        <v>8</v>
      </c>
      <c r="G7" s="138" t="s">
        <v>7</v>
      </c>
      <c r="H7" s="136" t="s">
        <v>9</v>
      </c>
      <c r="I7" s="138" t="s">
        <v>47</v>
      </c>
      <c r="J7" s="138" t="s">
        <v>48</v>
      </c>
      <c r="K7" s="138" t="s">
        <v>49</v>
      </c>
      <c r="L7" s="138" t="s">
        <v>67</v>
      </c>
      <c r="M7" s="136" t="s">
        <v>68</v>
      </c>
      <c r="N7" s="138" t="s">
        <v>78</v>
      </c>
      <c r="O7" s="138" t="s">
        <v>82</v>
      </c>
      <c r="P7" s="138" t="s">
        <v>85</v>
      </c>
      <c r="Q7" s="138" t="s">
        <v>86</v>
      </c>
    </row>
    <row r="8" spans="1:17" ht="14">
      <c r="A8" s="145">
        <f>IF('1'!$A$1=1,B8,C8)</f>
        <v>0</v>
      </c>
      <c r="B8" s="143"/>
      <c r="C8" s="143"/>
      <c r="D8" s="141"/>
      <c r="E8" s="141"/>
      <c r="F8" s="141"/>
      <c r="G8" s="139"/>
      <c r="H8" s="137"/>
      <c r="I8" s="139"/>
      <c r="J8" s="139"/>
      <c r="K8" s="139"/>
      <c r="L8" s="139"/>
      <c r="M8" s="137"/>
      <c r="N8" s="139"/>
      <c r="O8" s="139"/>
      <c r="P8" s="139"/>
      <c r="Q8" s="139"/>
    </row>
    <row r="9" spans="1:17" s="8" customFormat="1" ht="14">
      <c r="A9" s="61" t="str">
        <f>IF('1'!$A$1=1,B9,C9)</f>
        <v xml:space="preserve"> Сектор державного управління</v>
      </c>
      <c r="B9" s="62" t="s">
        <v>12</v>
      </c>
      <c r="C9" s="62" t="s">
        <v>26</v>
      </c>
      <c r="D9" s="98">
        <v>4043</v>
      </c>
      <c r="E9" s="98">
        <v>5082.1361316151633</v>
      </c>
      <c r="F9" s="98">
        <v>4060.3382479601087</v>
      </c>
      <c r="G9" s="98">
        <v>6823.1028699320887</v>
      </c>
      <c r="H9" s="98">
        <v>4233.6147905798553</v>
      </c>
      <c r="I9" s="98">
        <v>1361.0883864146308</v>
      </c>
      <c r="J9" s="99">
        <v>2117.0152060697378</v>
      </c>
      <c r="K9" s="99">
        <v>3341.878152444297</v>
      </c>
      <c r="L9" s="99">
        <v>5085.819490021946</v>
      </c>
      <c r="M9" s="99">
        <v>4714.4096103054862</v>
      </c>
      <c r="N9" s="99">
        <v>3399.0316023221267</v>
      </c>
      <c r="O9" s="99">
        <v>2529.0647973833443</v>
      </c>
      <c r="P9" s="99">
        <v>4871</v>
      </c>
      <c r="Q9" s="100">
        <v>3461</v>
      </c>
    </row>
    <row r="10" spans="1:17" ht="26">
      <c r="A10" s="46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27</v>
      </c>
      <c r="D10" s="33">
        <v>2001</v>
      </c>
      <c r="E10" s="33">
        <v>62</v>
      </c>
      <c r="F10" s="33">
        <v>0</v>
      </c>
      <c r="G10" s="33">
        <v>6</v>
      </c>
      <c r="H10" s="33">
        <v>0</v>
      </c>
      <c r="I10" s="33">
        <v>0</v>
      </c>
      <c r="J10" s="33">
        <v>0</v>
      </c>
      <c r="K10" s="33">
        <v>5</v>
      </c>
      <c r="L10" s="33">
        <v>255</v>
      </c>
      <c r="M10" s="33">
        <v>437</v>
      </c>
      <c r="N10" s="33">
        <v>30</v>
      </c>
      <c r="O10" s="33">
        <v>61</v>
      </c>
      <c r="P10" s="33">
        <v>29</v>
      </c>
      <c r="Q10" s="34">
        <v>0</v>
      </c>
    </row>
    <row r="11" spans="1:17" ht="14">
      <c r="A11" s="41" t="str">
        <f>IF('1'!$A$1=1,B11,C11)</f>
        <v xml:space="preserve">    Боргові цінні папери</v>
      </c>
      <c r="B11" s="6" t="s">
        <v>14</v>
      </c>
      <c r="C11" s="6" t="s">
        <v>28</v>
      </c>
      <c r="D11" s="29">
        <v>1</v>
      </c>
      <c r="E11" s="29">
        <v>62</v>
      </c>
      <c r="F11" s="29">
        <v>0</v>
      </c>
      <c r="G11" s="29">
        <v>6</v>
      </c>
      <c r="H11" s="29">
        <v>0</v>
      </c>
      <c r="I11" s="29">
        <v>0</v>
      </c>
      <c r="J11" s="29">
        <v>0</v>
      </c>
      <c r="K11" s="29">
        <v>5</v>
      </c>
      <c r="L11" s="29">
        <v>255</v>
      </c>
      <c r="M11" s="29">
        <v>93</v>
      </c>
      <c r="N11" s="29">
        <v>30</v>
      </c>
      <c r="O11" s="29">
        <v>61</v>
      </c>
      <c r="P11" s="29">
        <v>29</v>
      </c>
      <c r="Q11" s="30">
        <v>0</v>
      </c>
    </row>
    <row r="12" spans="1:17" ht="14">
      <c r="A12" s="41" t="str">
        <f>IF('1'!$A$1=1,B12,C12)</f>
        <v xml:space="preserve">    Кредити</v>
      </c>
      <c r="B12" s="6" t="s">
        <v>15</v>
      </c>
      <c r="C12" s="10" t="s">
        <v>29</v>
      </c>
      <c r="D12" s="29">
        <v>2000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344</v>
      </c>
      <c r="N12" s="29">
        <v>0</v>
      </c>
      <c r="O12" s="29">
        <v>0</v>
      </c>
      <c r="P12" s="29">
        <v>0</v>
      </c>
      <c r="Q12" s="30">
        <v>0</v>
      </c>
    </row>
    <row r="13" spans="1:17" ht="26">
      <c r="A13" s="46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30</v>
      </c>
      <c r="D13" s="33">
        <v>2042</v>
      </c>
      <c r="E13" s="33">
        <v>5020.1361316151633</v>
      </c>
      <c r="F13" s="33">
        <v>4060.3382479601087</v>
      </c>
      <c r="G13" s="33">
        <v>6817.1028699320887</v>
      </c>
      <c r="H13" s="33">
        <v>4233.6147905798553</v>
      </c>
      <c r="I13" s="33">
        <v>1361.0883864146308</v>
      </c>
      <c r="J13" s="33">
        <v>2117.0152060697378</v>
      </c>
      <c r="K13" s="33">
        <v>3336.878152444297</v>
      </c>
      <c r="L13" s="33">
        <v>4830.819490021946</v>
      </c>
      <c r="M13" s="33">
        <v>4277.4096103054862</v>
      </c>
      <c r="N13" s="33">
        <v>3369.0316023221267</v>
      </c>
      <c r="O13" s="33">
        <v>2468.0647973833443</v>
      </c>
      <c r="P13" s="33">
        <v>4842</v>
      </c>
      <c r="Q13" s="34">
        <v>3461</v>
      </c>
    </row>
    <row r="14" spans="1:17" ht="14">
      <c r="A14" s="46" t="str">
        <f>IF('1'!$A$1=1,B14,C14)</f>
        <v xml:space="preserve">    Боргові цінні папери</v>
      </c>
      <c r="B14" s="6" t="s">
        <v>14</v>
      </c>
      <c r="C14" s="6" t="s">
        <v>28</v>
      </c>
      <c r="D14" s="29">
        <v>750</v>
      </c>
      <c r="E14" s="29">
        <v>1267.1361316151633</v>
      </c>
      <c r="F14" s="29">
        <v>1052.3382479601089</v>
      </c>
      <c r="G14" s="29">
        <v>5643.7598613252903</v>
      </c>
      <c r="H14" s="29">
        <v>3837.1276805798552</v>
      </c>
      <c r="I14" s="29">
        <v>690.52667951853527</v>
      </c>
      <c r="J14" s="29">
        <v>176</v>
      </c>
      <c r="K14" s="29">
        <v>1692.7151343699989</v>
      </c>
      <c r="L14" s="29">
        <v>2885.8194900219464</v>
      </c>
      <c r="M14" s="29">
        <v>2456.2526912387798</v>
      </c>
      <c r="N14" s="29">
        <v>1878.3550825091099</v>
      </c>
      <c r="O14" s="29">
        <v>516.28826293049224</v>
      </c>
      <c r="P14" s="29">
        <v>1310</v>
      </c>
      <c r="Q14" s="30">
        <v>270</v>
      </c>
    </row>
    <row r="15" spans="1:17" ht="14">
      <c r="A15" s="41" t="str">
        <f>IF('1'!$A$1=1,B15,C15)</f>
        <v xml:space="preserve">    Кредити</v>
      </c>
      <c r="B15" s="6" t="s">
        <v>15</v>
      </c>
      <c r="C15" s="10" t="s">
        <v>29</v>
      </c>
      <c r="D15" s="29">
        <v>1292</v>
      </c>
      <c r="E15" s="29">
        <v>3753</v>
      </c>
      <c r="F15" s="29">
        <v>3008</v>
      </c>
      <c r="G15" s="29">
        <v>1173.3430086067981</v>
      </c>
      <c r="H15" s="29">
        <v>396.48711000000009</v>
      </c>
      <c r="I15" s="29">
        <v>670.56170689609564</v>
      </c>
      <c r="J15" s="29">
        <v>1941.0152060697378</v>
      </c>
      <c r="K15" s="29">
        <v>1644.1630180742982</v>
      </c>
      <c r="L15" s="29">
        <v>1945</v>
      </c>
      <c r="M15" s="29">
        <v>1821.1569190667065</v>
      </c>
      <c r="N15" s="29">
        <v>1490.6765198130167</v>
      </c>
      <c r="O15" s="29">
        <v>1951.776534452852</v>
      </c>
      <c r="P15" s="29">
        <v>3532</v>
      </c>
      <c r="Q15" s="30">
        <v>3191</v>
      </c>
    </row>
    <row r="16" spans="1:17" s="133" customFormat="1" ht="14">
      <c r="A16" s="46"/>
      <c r="B16" s="131"/>
      <c r="C16" s="131"/>
      <c r="D16" s="132"/>
      <c r="E16" s="132"/>
      <c r="F16" s="132"/>
      <c r="G16" s="132"/>
      <c r="H16" s="132"/>
      <c r="I16" s="132"/>
      <c r="J16" s="129"/>
      <c r="K16" s="129"/>
      <c r="L16" s="129"/>
      <c r="M16" s="129"/>
      <c r="N16" s="129"/>
      <c r="O16" s="129"/>
      <c r="P16" s="129"/>
      <c r="Q16" s="130"/>
    </row>
    <row r="17" spans="1:17" s="8" customFormat="1" ht="14">
      <c r="A17" s="45" t="str">
        <f>IF('1'!$A$1=1,B17,C17)</f>
        <v xml:space="preserve"> Центральний банк</v>
      </c>
      <c r="B17" s="49" t="s">
        <v>17</v>
      </c>
      <c r="C17" s="49" t="s">
        <v>31</v>
      </c>
      <c r="D17" s="98">
        <v>2636</v>
      </c>
      <c r="E17" s="98">
        <v>3074</v>
      </c>
      <c r="F17" s="98">
        <v>1038</v>
      </c>
      <c r="G17" s="98">
        <v>544.19531972419134</v>
      </c>
      <c r="H17" s="98">
        <v>1301</v>
      </c>
      <c r="I17" s="98">
        <v>302.58723385898674</v>
      </c>
      <c r="J17" s="98">
        <v>735.3303473647893</v>
      </c>
      <c r="K17" s="98">
        <v>594.1142834784489</v>
      </c>
      <c r="L17" s="98">
        <v>648</v>
      </c>
      <c r="M17" s="98">
        <v>935.29714130970785</v>
      </c>
      <c r="N17" s="98">
        <v>1794.2946617965727</v>
      </c>
      <c r="O17" s="98">
        <v>1613.0684339239083</v>
      </c>
      <c r="P17" s="98">
        <v>953</v>
      </c>
      <c r="Q17" s="103">
        <v>750</v>
      </c>
    </row>
    <row r="18" spans="1:17" s="5" customFormat="1" ht="26">
      <c r="A18" s="46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27</v>
      </c>
      <c r="D18" s="33">
        <v>5</v>
      </c>
      <c r="E18" s="33">
        <v>12</v>
      </c>
      <c r="F18" s="33">
        <v>0</v>
      </c>
      <c r="G18" s="33">
        <v>0</v>
      </c>
      <c r="H18" s="33">
        <v>1301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2</v>
      </c>
      <c r="P18" s="33">
        <v>0</v>
      </c>
      <c r="Q18" s="34">
        <v>1</v>
      </c>
    </row>
    <row r="19" spans="1:17" ht="14">
      <c r="A19" s="41" t="str">
        <f>IF('1'!$A$1=1,B19,C19)</f>
        <v xml:space="preserve">    Кредити</v>
      </c>
      <c r="B19" s="7" t="s">
        <v>15</v>
      </c>
      <c r="C19" s="10" t="s">
        <v>29</v>
      </c>
      <c r="D19" s="29">
        <v>0</v>
      </c>
      <c r="E19" s="29">
        <v>0</v>
      </c>
      <c r="F19" s="29">
        <v>0</v>
      </c>
      <c r="G19" s="29">
        <v>0</v>
      </c>
      <c r="H19" s="29">
        <v>1301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v>0</v>
      </c>
    </row>
    <row r="20" spans="1:17" ht="14">
      <c r="A20" s="41" t="str">
        <f>IF('1'!$A$1=1,B20,C20)</f>
        <v xml:space="preserve">    Валюта і депозити</v>
      </c>
      <c r="B20" s="7" t="s">
        <v>18</v>
      </c>
      <c r="C20" s="10" t="s">
        <v>32</v>
      </c>
      <c r="D20" s="29">
        <v>5</v>
      </c>
      <c r="E20" s="29">
        <v>12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v>0</v>
      </c>
    </row>
    <row r="21" spans="1:17" ht="14">
      <c r="A21" s="134" t="str">
        <f>IF('1'!$A$1=1,B21,C21)</f>
        <v>Інші боргові зобов'язання</v>
      </c>
      <c r="B21" s="6" t="s">
        <v>83</v>
      </c>
      <c r="C21" s="10" t="s">
        <v>84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>
        <v>2</v>
      </c>
      <c r="P21" s="29">
        <v>0</v>
      </c>
      <c r="Q21" s="30">
        <v>1</v>
      </c>
    </row>
    <row r="22" spans="1:17" ht="26">
      <c r="A22" s="46" t="str">
        <f>IF('1'!$A$1=1,B22,C22)</f>
        <v xml:space="preserve"> Довгострокові зобов'язання, що підлягають погашенню протягом року</v>
      </c>
      <c r="B22" s="7" t="s">
        <v>25</v>
      </c>
      <c r="C22" s="6" t="s">
        <v>30</v>
      </c>
      <c r="D22" s="33">
        <v>2631</v>
      </c>
      <c r="E22" s="33">
        <v>3062</v>
      </c>
      <c r="F22" s="33">
        <v>1038</v>
      </c>
      <c r="G22" s="33">
        <v>544.19531972419134</v>
      </c>
      <c r="H22" s="33">
        <v>0</v>
      </c>
      <c r="I22" s="33">
        <v>302.58723385898674</v>
      </c>
      <c r="J22" s="33">
        <v>735.3303473647893</v>
      </c>
      <c r="K22" s="33">
        <v>594.1142834784489</v>
      </c>
      <c r="L22" s="33">
        <v>648</v>
      </c>
      <c r="M22" s="33">
        <v>935.29714130970785</v>
      </c>
      <c r="N22" s="33">
        <v>1794.2946617965727</v>
      </c>
      <c r="O22" s="33">
        <v>1611.0684339239083</v>
      </c>
      <c r="P22" s="33">
        <v>953</v>
      </c>
      <c r="Q22" s="34">
        <v>749</v>
      </c>
    </row>
    <row r="23" spans="1:17" ht="14">
      <c r="A23" s="41" t="str">
        <f>IF('1'!$A$1=1,B23,C23)</f>
        <v xml:space="preserve">    Кредити</v>
      </c>
      <c r="B23" s="6" t="s">
        <v>15</v>
      </c>
      <c r="C23" s="10" t="s">
        <v>29</v>
      </c>
      <c r="D23" s="29">
        <v>2631</v>
      </c>
      <c r="E23" s="29">
        <v>3062</v>
      </c>
      <c r="F23" s="29">
        <v>1038</v>
      </c>
      <c r="G23" s="29">
        <v>544.19531972419134</v>
      </c>
      <c r="H23" s="29">
        <v>0</v>
      </c>
      <c r="I23" s="29">
        <v>302.58723385898674</v>
      </c>
      <c r="J23" s="29">
        <v>735.3303473647893</v>
      </c>
      <c r="K23" s="29">
        <v>594.1142834784489</v>
      </c>
      <c r="L23" s="29">
        <v>648</v>
      </c>
      <c r="M23" s="29">
        <v>935.29714130970785</v>
      </c>
      <c r="N23" s="29">
        <v>1794.2946617965727</v>
      </c>
      <c r="O23" s="29">
        <v>1611.0684339239083</v>
      </c>
      <c r="P23" s="29">
        <v>953</v>
      </c>
      <c r="Q23" s="30">
        <v>749</v>
      </c>
    </row>
    <row r="24" spans="1:17" s="133" customFormat="1" ht="14">
      <c r="A24" s="46"/>
      <c r="B24" s="131"/>
      <c r="C24" s="131"/>
      <c r="D24" s="132"/>
      <c r="E24" s="132"/>
      <c r="F24" s="132"/>
      <c r="G24" s="132"/>
      <c r="H24" s="132"/>
      <c r="I24" s="132"/>
      <c r="J24" s="129"/>
      <c r="K24" s="129"/>
      <c r="L24" s="129"/>
      <c r="M24" s="129"/>
      <c r="N24" s="129"/>
      <c r="O24" s="129"/>
      <c r="P24" s="129"/>
      <c r="Q24" s="130"/>
    </row>
    <row r="25" spans="1:17" s="8" customFormat="1" ht="25.5" customHeight="1">
      <c r="A25" s="45" t="str">
        <f>IF('1'!$A$1=1,B25,C25)</f>
        <v xml:space="preserve"> Інші депозитні корпорації</v>
      </c>
      <c r="B25" s="49" t="s">
        <v>19</v>
      </c>
      <c r="C25" s="49" t="s">
        <v>33</v>
      </c>
      <c r="D25" s="35">
        <v>14079.156274249668</v>
      </c>
      <c r="E25" s="35">
        <v>11428.651445014388</v>
      </c>
      <c r="F25" s="35">
        <v>11718.856754306438</v>
      </c>
      <c r="G25" s="35">
        <v>10573.003944672188</v>
      </c>
      <c r="H25" s="35">
        <v>6719.5400008349861</v>
      </c>
      <c r="I25" s="35">
        <v>5260.4612964055059</v>
      </c>
      <c r="J25" s="35">
        <v>2942.6705548044251</v>
      </c>
      <c r="K25" s="35">
        <v>2844.5030797663439</v>
      </c>
      <c r="L25" s="35">
        <v>2542.0449336930365</v>
      </c>
      <c r="M25" s="35">
        <v>2570.9764940944542</v>
      </c>
      <c r="N25" s="35">
        <v>2398.4459388753921</v>
      </c>
      <c r="O25" s="35">
        <v>1382.000433174914</v>
      </c>
      <c r="P25" s="35">
        <v>1326</v>
      </c>
      <c r="Q25" s="36">
        <v>1300</v>
      </c>
    </row>
    <row r="26" spans="1:17" ht="26">
      <c r="A26" s="46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27</v>
      </c>
      <c r="D26" s="33">
        <v>5778</v>
      </c>
      <c r="E26" s="33">
        <v>4248</v>
      </c>
      <c r="F26" s="33">
        <v>5432</v>
      </c>
      <c r="G26" s="33">
        <v>5236</v>
      </c>
      <c r="H26" s="33">
        <v>4121</v>
      </c>
      <c r="I26" s="33">
        <v>3657</v>
      </c>
      <c r="J26" s="33">
        <v>2009</v>
      </c>
      <c r="K26" s="33">
        <v>1231</v>
      </c>
      <c r="L26" s="33">
        <v>1162</v>
      </c>
      <c r="M26" s="33">
        <v>1104</v>
      </c>
      <c r="N26" s="33">
        <v>1473</v>
      </c>
      <c r="O26" s="33">
        <v>885</v>
      </c>
      <c r="P26" s="33">
        <v>877</v>
      </c>
      <c r="Q26" s="34">
        <v>960</v>
      </c>
    </row>
    <row r="27" spans="1:17" ht="14">
      <c r="A27" s="46" t="str">
        <f>IF('1'!$A$1=1,B27,C27)</f>
        <v xml:space="preserve">    Боргові цінні папери</v>
      </c>
      <c r="B27" s="6" t="s">
        <v>14</v>
      </c>
      <c r="C27" s="6" t="s">
        <v>28</v>
      </c>
      <c r="D27" s="101">
        <v>0</v>
      </c>
      <c r="E27" s="101">
        <v>0</v>
      </c>
      <c r="F27" s="101">
        <v>0</v>
      </c>
      <c r="G27" s="101">
        <v>0</v>
      </c>
      <c r="H27" s="29">
        <v>0</v>
      </c>
      <c r="I27" s="29">
        <v>5</v>
      </c>
      <c r="J27" s="29">
        <v>0</v>
      </c>
      <c r="K27" s="29">
        <v>0</v>
      </c>
      <c r="L27" s="29">
        <v>0</v>
      </c>
      <c r="M27" s="29">
        <v>0</v>
      </c>
      <c r="N27" s="29">
        <v>4</v>
      </c>
      <c r="O27" s="29">
        <v>4</v>
      </c>
      <c r="P27" s="29">
        <v>4</v>
      </c>
      <c r="Q27" s="30">
        <v>4</v>
      </c>
    </row>
    <row r="28" spans="1:17" ht="14">
      <c r="A28" s="41" t="str">
        <f>IF('1'!$A$1=1,B28,C28)</f>
        <v xml:space="preserve">    Кредити</v>
      </c>
      <c r="B28" s="6" t="s">
        <v>15</v>
      </c>
      <c r="C28" s="10" t="s">
        <v>29</v>
      </c>
      <c r="D28" s="101">
        <v>92</v>
      </c>
      <c r="E28" s="101">
        <v>185</v>
      </c>
      <c r="F28" s="101">
        <v>661</v>
      </c>
      <c r="G28" s="101">
        <v>559</v>
      </c>
      <c r="H28" s="29">
        <v>236</v>
      </c>
      <c r="I28" s="29">
        <v>175</v>
      </c>
      <c r="J28" s="29">
        <v>131</v>
      </c>
      <c r="K28" s="29">
        <v>30</v>
      </c>
      <c r="L28" s="29">
        <v>28</v>
      </c>
      <c r="M28" s="29">
        <v>42</v>
      </c>
      <c r="N28" s="29">
        <v>7</v>
      </c>
      <c r="O28" s="29">
        <v>22</v>
      </c>
      <c r="P28" s="29">
        <v>1</v>
      </c>
      <c r="Q28" s="30">
        <v>2</v>
      </c>
    </row>
    <row r="29" spans="1:17" ht="14">
      <c r="A29" s="41" t="str">
        <f>IF('1'!$A$1=1,B29,C29)</f>
        <v xml:space="preserve">    Валюта і депозити</v>
      </c>
      <c r="B29" s="6" t="s">
        <v>18</v>
      </c>
      <c r="C29" s="10" t="s">
        <v>32</v>
      </c>
      <c r="D29" s="101">
        <v>5686</v>
      </c>
      <c r="E29" s="101">
        <v>4063</v>
      </c>
      <c r="F29" s="101">
        <v>4771</v>
      </c>
      <c r="G29" s="101">
        <v>4677</v>
      </c>
      <c r="H29" s="29">
        <v>3885</v>
      </c>
      <c r="I29" s="29">
        <v>3477</v>
      </c>
      <c r="J29" s="29">
        <v>1878</v>
      </c>
      <c r="K29" s="29">
        <v>1201</v>
      </c>
      <c r="L29" s="29">
        <v>1134</v>
      </c>
      <c r="M29" s="29">
        <v>1062</v>
      </c>
      <c r="N29" s="29">
        <v>1462</v>
      </c>
      <c r="O29" s="29">
        <v>843</v>
      </c>
      <c r="P29" s="29">
        <v>833</v>
      </c>
      <c r="Q29" s="30">
        <v>879</v>
      </c>
    </row>
    <row r="30" spans="1:17" ht="14">
      <c r="A30" s="135" t="str">
        <f>IF('1'!$A$1=1,B30,C30)</f>
        <v>Інші боргові зобов'язання</v>
      </c>
      <c r="B30" s="6" t="s">
        <v>83</v>
      </c>
      <c r="C30" s="10" t="s">
        <v>84</v>
      </c>
      <c r="D30" s="101"/>
      <c r="E30" s="101"/>
      <c r="F30" s="101"/>
      <c r="G30" s="101"/>
      <c r="H30" s="29"/>
      <c r="I30" s="29"/>
      <c r="J30" s="29"/>
      <c r="K30" s="29"/>
      <c r="L30" s="29"/>
      <c r="M30" s="29"/>
      <c r="N30" s="29"/>
      <c r="O30" s="29">
        <v>16</v>
      </c>
      <c r="P30" s="29">
        <v>39</v>
      </c>
      <c r="Q30" s="30">
        <v>75</v>
      </c>
    </row>
    <row r="31" spans="1:17" ht="26">
      <c r="A31" s="46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30</v>
      </c>
      <c r="D31" s="33">
        <v>8301.1562742496681</v>
      </c>
      <c r="E31" s="33">
        <v>7180.6514450143877</v>
      </c>
      <c r="F31" s="33">
        <v>6286.8567543064373</v>
      </c>
      <c r="G31" s="33">
        <v>5337.0039446721876</v>
      </c>
      <c r="H31" s="33">
        <v>2598.5400008349861</v>
      </c>
      <c r="I31" s="33">
        <v>1603.4612964055057</v>
      </c>
      <c r="J31" s="33">
        <v>933.67055480442514</v>
      </c>
      <c r="K31" s="33">
        <v>1613.5030797663439</v>
      </c>
      <c r="L31" s="33">
        <v>1380.0449336930365</v>
      </c>
      <c r="M31" s="33">
        <v>1466.9764940944542</v>
      </c>
      <c r="N31" s="33">
        <v>925.44593887539224</v>
      </c>
      <c r="O31" s="33">
        <v>497.00043317491401</v>
      </c>
      <c r="P31" s="33">
        <v>449</v>
      </c>
      <c r="Q31" s="34">
        <v>340</v>
      </c>
    </row>
    <row r="32" spans="1:17" s="5" customFormat="1" ht="14">
      <c r="A32" s="46" t="str">
        <f>IF('1'!$A$1=1,B32,C32)</f>
        <v xml:space="preserve">    Боргові цінні папери</v>
      </c>
      <c r="B32" s="6" t="s">
        <v>14</v>
      </c>
      <c r="C32" s="6" t="s">
        <v>28</v>
      </c>
      <c r="D32" s="101">
        <v>1175</v>
      </c>
      <c r="E32" s="101">
        <v>856</v>
      </c>
      <c r="F32" s="101">
        <v>1412</v>
      </c>
      <c r="G32" s="101">
        <v>751.80200000000002</v>
      </c>
      <c r="H32" s="29">
        <v>654.5870000000001</v>
      </c>
      <c r="I32" s="29">
        <v>544.76060699999994</v>
      </c>
      <c r="J32" s="29">
        <v>342.24767382612629</v>
      </c>
      <c r="K32" s="29">
        <v>912.36238500000002</v>
      </c>
      <c r="L32" s="29">
        <v>543</v>
      </c>
      <c r="M32" s="29">
        <v>598.94576277967201</v>
      </c>
      <c r="N32" s="29">
        <v>254.64500002</v>
      </c>
      <c r="O32" s="29">
        <v>167.48304164999999</v>
      </c>
      <c r="P32" s="29">
        <v>116</v>
      </c>
      <c r="Q32" s="30">
        <v>64</v>
      </c>
    </row>
    <row r="33" spans="1:17" ht="14">
      <c r="A33" s="41" t="str">
        <f>IF('1'!$A$1=1,B33,C33)</f>
        <v xml:space="preserve">    Кредити</v>
      </c>
      <c r="B33" s="7" t="s">
        <v>15</v>
      </c>
      <c r="C33" s="10" t="s">
        <v>29</v>
      </c>
      <c r="D33" s="101">
        <v>617</v>
      </c>
      <c r="E33" s="101">
        <v>210</v>
      </c>
      <c r="F33" s="101">
        <v>215</v>
      </c>
      <c r="G33" s="101">
        <v>184.067701</v>
      </c>
      <c r="H33" s="29">
        <v>173</v>
      </c>
      <c r="I33" s="29">
        <v>348.76908837029271</v>
      </c>
      <c r="J33" s="29">
        <v>78.307304728586246</v>
      </c>
      <c r="K33" s="29">
        <v>342.66652298619903</v>
      </c>
      <c r="L33" s="29">
        <v>474</v>
      </c>
      <c r="M33" s="29">
        <v>301.30887542435403</v>
      </c>
      <c r="N33" s="29">
        <v>336.12145402868083</v>
      </c>
      <c r="O33" s="29">
        <v>267.21494420973102</v>
      </c>
      <c r="P33" s="29">
        <v>243</v>
      </c>
      <c r="Q33" s="30">
        <v>203</v>
      </c>
    </row>
    <row r="34" spans="1:17" ht="14">
      <c r="A34" s="41" t="str">
        <f>IF('1'!$A$1=1,B34,C34)</f>
        <v xml:space="preserve">    Валюта і депозити</v>
      </c>
      <c r="B34" s="7" t="s">
        <v>18</v>
      </c>
      <c r="C34" s="10" t="s">
        <v>32</v>
      </c>
      <c r="D34" s="101">
        <v>6509.1562742496681</v>
      </c>
      <c r="E34" s="101">
        <v>6114.6514450143877</v>
      </c>
      <c r="F34" s="101">
        <v>4659.8567543064373</v>
      </c>
      <c r="G34" s="101">
        <v>4401.1342436721879</v>
      </c>
      <c r="H34" s="29">
        <v>1770.9530008349859</v>
      </c>
      <c r="I34" s="29">
        <v>709.93160103521302</v>
      </c>
      <c r="J34" s="29">
        <v>513.1155762497126</v>
      </c>
      <c r="K34" s="29">
        <v>358.47417178014484</v>
      </c>
      <c r="L34" s="29">
        <v>363.04493369303646</v>
      </c>
      <c r="M34" s="29">
        <v>566.72185589042817</v>
      </c>
      <c r="N34" s="29">
        <v>334.67948482671147</v>
      </c>
      <c r="O34" s="29">
        <v>62.302447315182967</v>
      </c>
      <c r="P34" s="29">
        <v>90</v>
      </c>
      <c r="Q34" s="30">
        <v>73</v>
      </c>
    </row>
    <row r="35" spans="1:17" s="133" customFormat="1" ht="14">
      <c r="A35" s="46"/>
      <c r="B35" s="131"/>
      <c r="C35" s="131"/>
      <c r="D35" s="132"/>
      <c r="E35" s="132"/>
      <c r="F35" s="132"/>
      <c r="G35" s="132"/>
      <c r="H35" s="132"/>
      <c r="I35" s="132"/>
      <c r="J35" s="129"/>
      <c r="K35" s="129"/>
      <c r="L35" s="129"/>
      <c r="M35" s="129"/>
      <c r="N35" s="129"/>
      <c r="O35" s="129"/>
      <c r="P35" s="129"/>
      <c r="Q35" s="130"/>
    </row>
    <row r="36" spans="1:17" s="8" customFormat="1" ht="14">
      <c r="A36" s="45" t="str">
        <f>IF('1'!$A$1=1,B36,C36)</f>
        <v xml:space="preserve"> Інші сектори</v>
      </c>
      <c r="B36" s="49" t="s">
        <v>20</v>
      </c>
      <c r="C36" s="49" t="s">
        <v>34</v>
      </c>
      <c r="D36" s="98">
        <v>34477.5</v>
      </c>
      <c r="E36" s="98">
        <v>38998</v>
      </c>
      <c r="F36" s="98">
        <v>38090</v>
      </c>
      <c r="G36" s="98">
        <v>33358.621803833572</v>
      </c>
      <c r="H36" s="98">
        <v>30835.982585266021</v>
      </c>
      <c r="I36" s="98">
        <v>33001.92337628582</v>
      </c>
      <c r="J36" s="98">
        <v>32958.17636002817</v>
      </c>
      <c r="K36" s="98">
        <v>30025.438145713168</v>
      </c>
      <c r="L36" s="98">
        <v>31545.1</v>
      </c>
      <c r="M36" s="98">
        <v>30777.654711286232</v>
      </c>
      <c r="N36" s="98">
        <v>30029.281293395994</v>
      </c>
      <c r="O36" s="98">
        <v>22369.413216817196</v>
      </c>
      <c r="P36" s="98">
        <v>23183</v>
      </c>
      <c r="Q36" s="103">
        <v>24547</v>
      </c>
    </row>
    <row r="37" spans="1:17" ht="26">
      <c r="A37" s="46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27</v>
      </c>
      <c r="D37" s="33">
        <v>18933</v>
      </c>
      <c r="E37" s="33">
        <v>21107</v>
      </c>
      <c r="F37" s="33">
        <v>24310</v>
      </c>
      <c r="G37" s="33">
        <v>15036</v>
      </c>
      <c r="H37" s="33">
        <v>11460</v>
      </c>
      <c r="I37" s="33">
        <v>12122</v>
      </c>
      <c r="J37" s="33">
        <v>14899</v>
      </c>
      <c r="K37" s="33">
        <v>13589</v>
      </c>
      <c r="L37" s="33">
        <v>14695</v>
      </c>
      <c r="M37" s="33">
        <v>15387</v>
      </c>
      <c r="N37" s="33">
        <v>14798</v>
      </c>
      <c r="O37" s="33">
        <v>7199</v>
      </c>
      <c r="P37" s="33">
        <v>8660</v>
      </c>
      <c r="Q37" s="34">
        <v>9973</v>
      </c>
    </row>
    <row r="38" spans="1:17" ht="14">
      <c r="A38" s="46" t="str">
        <f>IF('1'!$A$1=1,B38,C38)</f>
        <v xml:space="preserve">    Боргові цінні папери</v>
      </c>
      <c r="B38" s="6" t="s">
        <v>14</v>
      </c>
      <c r="C38" s="6" t="s">
        <v>28</v>
      </c>
      <c r="D38" s="101">
        <v>440</v>
      </c>
      <c r="E38" s="101">
        <v>0</v>
      </c>
      <c r="F38" s="101">
        <v>0</v>
      </c>
      <c r="G38" s="101">
        <v>0</v>
      </c>
      <c r="H38" s="101">
        <v>0</v>
      </c>
      <c r="I38" s="101">
        <v>4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2">
        <v>0</v>
      </c>
    </row>
    <row r="39" spans="1:17" ht="14">
      <c r="A39" s="41" t="str">
        <f>IF('1'!$A$1=1,B39,C39)</f>
        <v xml:space="preserve">    Кредити</v>
      </c>
      <c r="B39" s="6" t="s">
        <v>15</v>
      </c>
      <c r="C39" s="10" t="s">
        <v>29</v>
      </c>
      <c r="D39" s="101">
        <v>1500</v>
      </c>
      <c r="E39" s="101">
        <v>717</v>
      </c>
      <c r="F39" s="101">
        <v>899</v>
      </c>
      <c r="G39" s="101">
        <v>995</v>
      </c>
      <c r="H39" s="101">
        <v>623</v>
      </c>
      <c r="I39" s="101">
        <v>667</v>
      </c>
      <c r="J39" s="101">
        <v>1060</v>
      </c>
      <c r="K39" s="101">
        <v>1262</v>
      </c>
      <c r="L39" s="101">
        <v>1398</v>
      </c>
      <c r="M39" s="101">
        <v>747</v>
      </c>
      <c r="N39" s="101">
        <v>554</v>
      </c>
      <c r="O39" s="101">
        <v>581</v>
      </c>
      <c r="P39" s="101">
        <v>713</v>
      </c>
      <c r="Q39" s="102">
        <v>618</v>
      </c>
    </row>
    <row r="40" spans="1:17" ht="14">
      <c r="A40" s="46" t="str">
        <f>IF('1'!$A$1=1,B40,C40)</f>
        <v xml:space="preserve">    Торгові кредити та аванси</v>
      </c>
      <c r="B40" s="6" t="s">
        <v>21</v>
      </c>
      <c r="C40" s="6" t="s">
        <v>35</v>
      </c>
      <c r="D40" s="101">
        <v>16993</v>
      </c>
      <c r="E40" s="101">
        <v>20390</v>
      </c>
      <c r="F40" s="101">
        <v>23411</v>
      </c>
      <c r="G40" s="101">
        <v>14041</v>
      </c>
      <c r="H40" s="101">
        <v>10837</v>
      </c>
      <c r="I40" s="101">
        <v>11451</v>
      </c>
      <c r="J40" s="101">
        <v>13839</v>
      </c>
      <c r="K40" s="101">
        <v>12327</v>
      </c>
      <c r="L40" s="101">
        <v>13297</v>
      </c>
      <c r="M40" s="101">
        <v>14640</v>
      </c>
      <c r="N40" s="101">
        <v>14244</v>
      </c>
      <c r="O40" s="101">
        <v>6618</v>
      </c>
      <c r="P40" s="101">
        <v>7947</v>
      </c>
      <c r="Q40" s="102">
        <v>9158</v>
      </c>
    </row>
    <row r="41" spans="1:17" ht="14">
      <c r="A41" s="134" t="str">
        <f>IF('1'!$A$1=1,B41,C41)</f>
        <v>Інші боргові зобов'язання</v>
      </c>
      <c r="B41" s="6" t="s">
        <v>83</v>
      </c>
      <c r="C41" s="10" t="s">
        <v>84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>
        <v>197</v>
      </c>
    </row>
    <row r="42" spans="1:17" ht="26">
      <c r="A42" s="46" t="str">
        <f>IF('1'!$A$1=1,B42,C42)</f>
        <v xml:space="preserve">  Довгострокові зобов'язання, що підлягають погашенню протягом року</v>
      </c>
      <c r="B42" s="6" t="s">
        <v>16</v>
      </c>
      <c r="C42" s="6" t="s">
        <v>30</v>
      </c>
      <c r="D42" s="33">
        <v>15544.5</v>
      </c>
      <c r="E42" s="33">
        <v>17891</v>
      </c>
      <c r="F42" s="33">
        <v>13780</v>
      </c>
      <c r="G42" s="33">
        <v>18322.621803833572</v>
      </c>
      <c r="H42" s="33">
        <v>19375.982585266021</v>
      </c>
      <c r="I42" s="33">
        <v>20879.92337628582</v>
      </c>
      <c r="J42" s="33">
        <v>18059.17636002817</v>
      </c>
      <c r="K42" s="33">
        <v>16436.438145713168</v>
      </c>
      <c r="L42" s="33">
        <v>16850.099999999999</v>
      </c>
      <c r="M42" s="33">
        <v>15390.654711286232</v>
      </c>
      <c r="N42" s="33">
        <v>15231.281293395994</v>
      </c>
      <c r="O42" s="33">
        <v>15170.413216817196</v>
      </c>
      <c r="P42" s="33">
        <v>14523</v>
      </c>
      <c r="Q42" s="34">
        <v>14574</v>
      </c>
    </row>
    <row r="43" spans="1:17" ht="14">
      <c r="A43" s="46" t="str">
        <f>IF('1'!$A$1=1,B43,C43)</f>
        <v xml:space="preserve">    Боргові цінні папери</v>
      </c>
      <c r="B43" s="6" t="s">
        <v>14</v>
      </c>
      <c r="C43" s="6" t="s">
        <v>28</v>
      </c>
      <c r="D43" s="29">
        <v>450</v>
      </c>
      <c r="E43" s="29">
        <v>478</v>
      </c>
      <c r="F43" s="29">
        <v>2196</v>
      </c>
      <c r="G43" s="29">
        <v>864.33300000000008</v>
      </c>
      <c r="H43" s="29">
        <v>534</v>
      </c>
      <c r="I43" s="29">
        <v>222.17401076894242</v>
      </c>
      <c r="J43" s="29">
        <v>258</v>
      </c>
      <c r="K43" s="29">
        <v>469</v>
      </c>
      <c r="L43" s="29">
        <v>712</v>
      </c>
      <c r="M43" s="29">
        <v>300</v>
      </c>
      <c r="N43" s="29">
        <v>947.81700000000001</v>
      </c>
      <c r="O43" s="29">
        <v>493</v>
      </c>
      <c r="P43" s="29">
        <v>709</v>
      </c>
      <c r="Q43" s="30">
        <v>807</v>
      </c>
    </row>
    <row r="44" spans="1:17" s="5" customFormat="1" ht="14">
      <c r="A44" s="41" t="str">
        <f>IF('1'!$A$1=1,B44,C44)</f>
        <v xml:space="preserve">    Кредити</v>
      </c>
      <c r="B44" s="9" t="s">
        <v>15</v>
      </c>
      <c r="C44" s="11" t="s">
        <v>29</v>
      </c>
      <c r="D44" s="29">
        <v>15002</v>
      </c>
      <c r="E44" s="29">
        <v>17243</v>
      </c>
      <c r="F44" s="29">
        <v>10978</v>
      </c>
      <c r="G44" s="29">
        <v>16863.788803833573</v>
      </c>
      <c r="H44" s="29">
        <v>18313.482585266021</v>
      </c>
      <c r="I44" s="29">
        <v>20124.249365516876</v>
      </c>
      <c r="J44" s="29">
        <v>16925.17636002817</v>
      </c>
      <c r="K44" s="29">
        <v>15920.938145713168</v>
      </c>
      <c r="L44" s="29">
        <v>16034.6</v>
      </c>
      <c r="M44" s="29">
        <v>14981.654711286232</v>
      </c>
      <c r="N44" s="29">
        <v>14154.964293395995</v>
      </c>
      <c r="O44" s="29">
        <v>14608.913216817196</v>
      </c>
      <c r="P44" s="29">
        <v>13765</v>
      </c>
      <c r="Q44" s="30">
        <v>13710</v>
      </c>
    </row>
    <row r="45" spans="1:17" ht="14">
      <c r="A45" s="46" t="str">
        <f>IF('1'!$A$1=1,B45,C45)</f>
        <v xml:space="preserve">    Торгові кредити та аванси</v>
      </c>
      <c r="B45" s="17" t="s">
        <v>21</v>
      </c>
      <c r="C45" s="15" t="s">
        <v>35</v>
      </c>
      <c r="D45" s="29">
        <v>92.5</v>
      </c>
      <c r="E45" s="29">
        <v>170</v>
      </c>
      <c r="F45" s="29">
        <v>606</v>
      </c>
      <c r="G45" s="29">
        <v>594.5</v>
      </c>
      <c r="H45" s="29">
        <v>528.5</v>
      </c>
      <c r="I45" s="29">
        <v>533.5</v>
      </c>
      <c r="J45" s="29">
        <v>876</v>
      </c>
      <c r="K45" s="29">
        <v>46.5</v>
      </c>
      <c r="L45" s="29">
        <v>103.5</v>
      </c>
      <c r="M45" s="29">
        <v>109</v>
      </c>
      <c r="N45" s="29">
        <v>128.5</v>
      </c>
      <c r="O45" s="29">
        <v>68.5</v>
      </c>
      <c r="P45" s="29">
        <v>49</v>
      </c>
      <c r="Q45" s="30">
        <v>57</v>
      </c>
    </row>
    <row r="46" spans="1:17" s="8" customFormat="1" ht="21.75" customHeight="1">
      <c r="A46" s="45" t="str">
        <f>IF('1'!$A$1=1,B46,C46)</f>
        <v xml:space="preserve"> Прямі інвестиції: міжфірмовий борг</v>
      </c>
      <c r="B46" s="48" t="s">
        <v>22</v>
      </c>
      <c r="C46" s="48" t="s">
        <v>36</v>
      </c>
      <c r="D46" s="98">
        <v>4932</v>
      </c>
      <c r="E46" s="98">
        <v>7272</v>
      </c>
      <c r="F46" s="98">
        <v>4387</v>
      </c>
      <c r="G46" s="98">
        <v>5039.2561704115014</v>
      </c>
      <c r="H46" s="98">
        <v>7918.870646316509</v>
      </c>
      <c r="I46" s="98">
        <v>6943.3323413792186</v>
      </c>
      <c r="J46" s="98">
        <v>7610.1541542977866</v>
      </c>
      <c r="K46" s="98">
        <v>8216.6307804598291</v>
      </c>
      <c r="L46" s="98">
        <v>8507.4</v>
      </c>
      <c r="M46" s="98">
        <v>9470.6810884641745</v>
      </c>
      <c r="N46" s="98">
        <v>10708.110956734181</v>
      </c>
      <c r="O46" s="98">
        <v>10128.59514139517</v>
      </c>
      <c r="P46" s="98">
        <v>10393</v>
      </c>
      <c r="Q46" s="103">
        <v>11498</v>
      </c>
    </row>
    <row r="47" spans="1:17" ht="23.5">
      <c r="A47" s="46" t="str">
        <f>IF('1'!$A$1=1,B47,C47)</f>
        <v xml:space="preserve">  Короткостроковий борг за первинним терміном погашення</v>
      </c>
      <c r="B47" s="92" t="s">
        <v>13</v>
      </c>
      <c r="C47" s="93" t="s">
        <v>27</v>
      </c>
      <c r="D47" s="101"/>
      <c r="E47" s="101"/>
      <c r="F47" s="101"/>
      <c r="G47" s="101"/>
      <c r="H47" s="101">
        <v>1277</v>
      </c>
      <c r="I47" s="101">
        <v>1293</v>
      </c>
      <c r="J47" s="101">
        <v>2113</v>
      </c>
      <c r="K47" s="101">
        <v>2279</v>
      </c>
      <c r="L47" s="101">
        <v>2472</v>
      </c>
      <c r="M47" s="101">
        <v>2925</v>
      </c>
      <c r="N47" s="101">
        <v>3675</v>
      </c>
      <c r="O47" s="101">
        <v>2977</v>
      </c>
      <c r="P47" s="101">
        <v>2547</v>
      </c>
      <c r="Q47" s="102">
        <v>2588</v>
      </c>
    </row>
    <row r="48" spans="1:17" ht="26">
      <c r="A48" s="46" t="str">
        <f>IF('1'!$A$1=1,B48,C48)</f>
        <v>Боргові зобов'язання підприємств прямого інвестування перед прямими інвесторами</v>
      </c>
      <c r="B48" s="92" t="s">
        <v>73</v>
      </c>
      <c r="C48" s="94" t="s">
        <v>76</v>
      </c>
      <c r="D48" s="101">
        <v>1200</v>
      </c>
      <c r="E48" s="101">
        <v>1552</v>
      </c>
      <c r="F48" s="101">
        <v>2342</v>
      </c>
      <c r="G48" s="101">
        <v>1189</v>
      </c>
      <c r="H48" s="101">
        <v>1170</v>
      </c>
      <c r="I48" s="101">
        <v>1100</v>
      </c>
      <c r="J48" s="101">
        <v>1898</v>
      </c>
      <c r="K48" s="101">
        <v>2083</v>
      </c>
      <c r="L48" s="101">
        <v>2350</v>
      </c>
      <c r="M48" s="101">
        <v>2596</v>
      </c>
      <c r="N48" s="101">
        <v>2843</v>
      </c>
      <c r="O48" s="101">
        <v>2380</v>
      </c>
      <c r="P48" s="101">
        <v>2384</v>
      </c>
      <c r="Q48" s="102">
        <v>2325</v>
      </c>
    </row>
    <row r="49" spans="1:17" ht="14">
      <c r="A49" s="46" t="str">
        <f>IF('1'!$A$1=1,B49,C49)</f>
        <v xml:space="preserve">в тому числі </v>
      </c>
      <c r="B49" s="95" t="s">
        <v>23</v>
      </c>
      <c r="C49" s="94" t="s">
        <v>37</v>
      </c>
      <c r="D49" s="101"/>
      <c r="E49" s="101"/>
      <c r="F49" s="101"/>
      <c r="G49" s="101"/>
      <c r="H49" s="129"/>
      <c r="I49" s="129"/>
      <c r="J49" s="129"/>
      <c r="K49" s="129"/>
      <c r="L49" s="129"/>
      <c r="M49" s="129"/>
      <c r="N49" s="129"/>
      <c r="O49" s="129"/>
      <c r="P49" s="129"/>
      <c r="Q49" s="130"/>
    </row>
    <row r="50" spans="1:17" ht="14">
      <c r="A50" s="46" t="str">
        <f>IF('1'!$A$1=1,B50,C50)</f>
        <v xml:space="preserve">    Торгові кредити та аванси</v>
      </c>
      <c r="B50" s="96" t="s">
        <v>21</v>
      </c>
      <c r="C50" s="94" t="s">
        <v>38</v>
      </c>
      <c r="D50" s="101"/>
      <c r="E50" s="101"/>
      <c r="F50" s="101"/>
      <c r="G50" s="101"/>
      <c r="H50" s="101">
        <v>1057</v>
      </c>
      <c r="I50" s="101">
        <v>1067</v>
      </c>
      <c r="J50" s="101">
        <v>1752</v>
      </c>
      <c r="K50" s="101">
        <v>1901</v>
      </c>
      <c r="L50" s="101">
        <v>1744</v>
      </c>
      <c r="M50" s="101">
        <v>2172</v>
      </c>
      <c r="N50" s="101">
        <v>2545</v>
      </c>
      <c r="O50" s="101">
        <v>2062</v>
      </c>
      <c r="P50" s="101">
        <v>2092</v>
      </c>
      <c r="Q50" s="102">
        <v>2165</v>
      </c>
    </row>
    <row r="51" spans="1:17" ht="26">
      <c r="A51" s="46" t="str">
        <f>IF('1'!$A$1=1,B51,C51)</f>
        <v>Боргові зобов'язання між сестринськими підприємствами</v>
      </c>
      <c r="B51" s="92" t="s">
        <v>74</v>
      </c>
      <c r="C51" s="94" t="s">
        <v>77</v>
      </c>
      <c r="D51" s="101"/>
      <c r="E51" s="101"/>
      <c r="F51" s="101"/>
      <c r="G51" s="101"/>
      <c r="H51" s="101">
        <v>107</v>
      </c>
      <c r="I51" s="101">
        <v>193</v>
      </c>
      <c r="J51" s="101">
        <v>215</v>
      </c>
      <c r="K51" s="101">
        <v>196</v>
      </c>
      <c r="L51" s="101">
        <v>122</v>
      </c>
      <c r="M51" s="101">
        <v>329</v>
      </c>
      <c r="N51" s="101">
        <v>832</v>
      </c>
      <c r="O51" s="101">
        <v>597</v>
      </c>
      <c r="P51" s="101">
        <v>163</v>
      </c>
      <c r="Q51" s="102">
        <v>263</v>
      </c>
    </row>
    <row r="52" spans="1:17" ht="26">
      <c r="A52" s="46" t="str">
        <f>IF('1'!$A$1=1,B52,C52)</f>
        <v xml:space="preserve">  Довгострокові зобов'язання, що підлягають погашенню протягом року</v>
      </c>
      <c r="B52" s="97" t="s">
        <v>16</v>
      </c>
      <c r="C52" s="93" t="s">
        <v>30</v>
      </c>
      <c r="D52" s="101"/>
      <c r="E52" s="101"/>
      <c r="F52" s="101"/>
      <c r="G52" s="101"/>
      <c r="H52" s="101">
        <v>6641.870646316509</v>
      </c>
      <c r="I52" s="101">
        <v>5650.3323413792186</v>
      </c>
      <c r="J52" s="101">
        <v>5497.1541542977866</v>
      </c>
      <c r="K52" s="101">
        <v>5937.63078045983</v>
      </c>
      <c r="L52" s="101">
        <v>6035.4</v>
      </c>
      <c r="M52" s="101">
        <v>6545.6810884641745</v>
      </c>
      <c r="N52" s="101">
        <v>7033.1109567341809</v>
      </c>
      <c r="O52" s="101">
        <v>7151.5951413951707</v>
      </c>
      <c r="P52" s="101">
        <v>7846</v>
      </c>
      <c r="Q52" s="102">
        <v>8910</v>
      </c>
    </row>
    <row r="53" spans="1:17" ht="26">
      <c r="A53" s="46" t="str">
        <f>IF('1'!$A$1=1,B53,C53)</f>
        <v>Боргові зобов'язання підприємств прямого інвестування перед прямими інвесторами</v>
      </c>
      <c r="B53" s="96" t="s">
        <v>73</v>
      </c>
      <c r="C53" s="94" t="s">
        <v>76</v>
      </c>
      <c r="D53" s="101"/>
      <c r="E53" s="101"/>
      <c r="F53" s="101"/>
      <c r="G53" s="101"/>
      <c r="H53" s="101">
        <v>3950.9999999999995</v>
      </c>
      <c r="I53" s="101">
        <v>3777.5199999999995</v>
      </c>
      <c r="J53" s="101">
        <v>3459.65</v>
      </c>
      <c r="K53" s="101">
        <v>3864.63078045983</v>
      </c>
      <c r="L53" s="101">
        <v>3655</v>
      </c>
      <c r="M53" s="101">
        <v>4351.54335505579</v>
      </c>
      <c r="N53" s="101">
        <v>4469.5447055826544</v>
      </c>
      <c r="O53" s="101">
        <v>4542.7360971250064</v>
      </c>
      <c r="P53" s="101">
        <v>5343</v>
      </c>
      <c r="Q53" s="102">
        <v>5749</v>
      </c>
    </row>
    <row r="54" spans="1:17" ht="26">
      <c r="A54" s="46" t="str">
        <f>IF('1'!$A$1=1,B54,C54)</f>
        <v xml:space="preserve"> Боргові зобов'язання між сестринськими підприємствами</v>
      </c>
      <c r="B54" s="96" t="s">
        <v>75</v>
      </c>
      <c r="C54" s="10" t="s">
        <v>77</v>
      </c>
      <c r="D54" s="101"/>
      <c r="E54" s="101"/>
      <c r="F54" s="101"/>
      <c r="G54" s="101"/>
      <c r="H54" s="101">
        <v>2690.8706463165099</v>
      </c>
      <c r="I54" s="101">
        <v>1872.8123413792191</v>
      </c>
      <c r="J54" s="101">
        <v>2037.504154297787</v>
      </c>
      <c r="K54" s="101">
        <v>2073</v>
      </c>
      <c r="L54" s="101">
        <v>2380.4</v>
      </c>
      <c r="M54" s="101">
        <v>2194.137733408385</v>
      </c>
      <c r="N54" s="101">
        <v>2563.5662511515266</v>
      </c>
      <c r="O54" s="101">
        <v>2608.8590442701643</v>
      </c>
      <c r="P54" s="101">
        <v>2503</v>
      </c>
      <c r="Q54" s="102">
        <v>3161</v>
      </c>
    </row>
    <row r="55" spans="1:17" ht="14">
      <c r="A55" s="47"/>
      <c r="B55" s="16"/>
      <c r="C55" s="16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>
        <v>0</v>
      </c>
      <c r="Q55" s="102">
        <v>0</v>
      </c>
    </row>
    <row r="56" spans="1:17" s="8" customFormat="1" ht="28.5" customHeight="1">
      <c r="A56" s="78" t="str">
        <f>IF('1'!$A$1=1,B56,C56)</f>
        <v xml:space="preserve"> Короткостоковий борг за залишковим терміном погашення*</v>
      </c>
      <c r="B56" s="79" t="s">
        <v>24</v>
      </c>
      <c r="C56" s="79" t="s">
        <v>39</v>
      </c>
      <c r="D56" s="104">
        <v>60167.656274249668</v>
      </c>
      <c r="E56" s="104">
        <v>65854.787576629547</v>
      </c>
      <c r="F56" s="104">
        <v>59294.195002266548</v>
      </c>
      <c r="G56" s="104">
        <v>56338.180108573535</v>
      </c>
      <c r="H56" s="104">
        <v>51009.008022997368</v>
      </c>
      <c r="I56" s="104">
        <v>46869.392634344156</v>
      </c>
      <c r="J56" s="104">
        <v>46363.34662256491</v>
      </c>
      <c r="K56" s="104">
        <v>45022.564441862087</v>
      </c>
      <c r="L56" s="104">
        <v>48328.364423714986</v>
      </c>
      <c r="M56" s="104">
        <v>48469.019045460052</v>
      </c>
      <c r="N56" s="104">
        <v>48329.164453124256</v>
      </c>
      <c r="O56" s="104">
        <v>38022.142022694534</v>
      </c>
      <c r="P56" s="104">
        <v>40726</v>
      </c>
      <c r="Q56" s="105">
        <v>41556</v>
      </c>
    </row>
    <row r="57" spans="1:17" s="8" customFormat="1" ht="23.25" customHeight="1">
      <c r="A57" s="76" t="str">
        <f>IF('1'!$A$1=1,"Довідково","Memorandum Item:")</f>
        <v>Довідково</v>
      </c>
      <c r="B57" s="74"/>
      <c r="C57" s="74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</row>
    <row r="58" spans="1:17" s="8" customFormat="1" ht="48" customHeight="1">
      <c r="A58" s="77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75"/>
      <c r="C58" s="75"/>
      <c r="D58" s="108">
        <v>4528</v>
      </c>
      <c r="E58" s="108">
        <v>5881</v>
      </c>
      <c r="F58" s="108">
        <v>4815</v>
      </c>
      <c r="G58" s="108">
        <v>7657</v>
      </c>
      <c r="H58" s="108">
        <v>10046</v>
      </c>
      <c r="I58" s="108">
        <v>16128</v>
      </c>
      <c r="J58" s="108">
        <v>16446</v>
      </c>
      <c r="K58" s="108">
        <v>17668</v>
      </c>
      <c r="L58" s="108">
        <v>16431</v>
      </c>
      <c r="M58" s="108">
        <v>17101</v>
      </c>
      <c r="N58" s="108">
        <v>16613</v>
      </c>
      <c r="O58" s="108">
        <v>18805</v>
      </c>
      <c r="P58" s="108">
        <v>18063</v>
      </c>
      <c r="Q58" s="109">
        <v>19629</v>
      </c>
    </row>
    <row r="59" spans="1:17">
      <c r="C59" s="20"/>
    </row>
    <row r="60" spans="1:17">
      <c r="A60" s="51" t="str">
        <f>IF('1'!$A$1=1,B60,C60)</f>
        <v>Примітка:</v>
      </c>
      <c r="B60" s="18" t="s">
        <v>2</v>
      </c>
      <c r="C60" s="18" t="s">
        <v>3</v>
      </c>
      <c r="D60" s="25"/>
      <c r="E60" s="25"/>
      <c r="F60" s="25"/>
      <c r="G60" s="25"/>
      <c r="H60" s="25"/>
    </row>
    <row r="61" spans="1:17">
      <c r="A61" s="51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80</v>
      </c>
      <c r="C61" s="19" t="s">
        <v>81</v>
      </c>
    </row>
    <row r="62" spans="1:17" ht="29" customHeight="1">
      <c r="A62" s="153" t="s">
        <v>79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</row>
    <row r="63" spans="1:17" ht="14">
      <c r="A63" s="51"/>
      <c r="D63" s="28"/>
      <c r="E63" s="28"/>
      <c r="F63" s="28"/>
      <c r="G63" s="28"/>
      <c r="H63" s="28"/>
      <c r="I63" s="28"/>
      <c r="J63" s="28"/>
      <c r="K63" s="28"/>
      <c r="L63" s="28"/>
    </row>
  </sheetData>
  <mergeCells count="19">
    <mergeCell ref="O7:O8"/>
    <mergeCell ref="N7:N8"/>
    <mergeCell ref="A62:Q62"/>
    <mergeCell ref="M7:M8"/>
    <mergeCell ref="L7:L8"/>
    <mergeCell ref="Q7:Q8"/>
    <mergeCell ref="A3:G3"/>
    <mergeCell ref="H7:H8"/>
    <mergeCell ref="I7:I8"/>
    <mergeCell ref="J7:J8"/>
    <mergeCell ref="K7:K8"/>
    <mergeCell ref="G7:G8"/>
    <mergeCell ref="F7:F8"/>
    <mergeCell ref="E7:E8"/>
    <mergeCell ref="B7:B8"/>
    <mergeCell ref="C7:C8"/>
    <mergeCell ref="A7:A8"/>
    <mergeCell ref="D7:D8"/>
    <mergeCell ref="P7:P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90" zoomScaleNormal="90" zoomScaleSheetLayoutView="100" workbookViewId="0">
      <pane xSplit="3" ySplit="8" topLeftCell="D9" activePane="bottomRight" state="frozen"/>
      <selection activeCell="C4" sqref="C4"/>
      <selection pane="topRight" activeCell="C4" sqref="C4"/>
      <selection pane="bottomLeft" activeCell="C4" sqref="C4"/>
      <selection pane="bottomRight" activeCell="A28" sqref="A2:Q28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8.6328125" style="1" hidden="1" customWidth="1" collapsed="1"/>
    <col min="5" max="7" width="8.6328125" style="1" hidden="1" customWidth="1"/>
    <col min="8" max="11" width="8.6328125" style="1" customWidth="1"/>
    <col min="12" max="16384" width="8.6328125" style="1"/>
  </cols>
  <sheetData>
    <row r="1" spans="1:17">
      <c r="A1" s="24" t="str">
        <f>IF('1'!A1=1,"до змісту","to title")</f>
        <v>до змісту</v>
      </c>
    </row>
    <row r="2" spans="1:17" s="23" customFormat="1" ht="15">
      <c r="A2" s="39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17">
      <c r="A3" s="3"/>
    </row>
    <row r="4" spans="1:17">
      <c r="A4" s="40" t="str">
        <f>IF('1'!$A$1=1,"(відповідно до КПБ6)","(according to BPM6 methodology)")</f>
        <v>(відповідно до КПБ6)</v>
      </c>
    </row>
    <row r="5" spans="1:17">
      <c r="A5" s="40" t="str">
        <f>IF('1'!$A$1=1,"на кінець періоду, млн. дол. США","Millions of USD , end of the period ")</f>
        <v>на кінець періоду, млн. дол. США</v>
      </c>
      <c r="B5" s="26"/>
    </row>
    <row r="7" spans="1:17">
      <c r="A7" s="144" t="str">
        <f>IF('1'!$A$1=1,B7,C7)</f>
        <v xml:space="preserve">Показники </v>
      </c>
      <c r="B7" s="142" t="s">
        <v>10</v>
      </c>
      <c r="C7" s="142" t="s">
        <v>11</v>
      </c>
      <c r="D7" s="149" t="s">
        <v>4</v>
      </c>
      <c r="E7" s="147" t="s">
        <v>5</v>
      </c>
      <c r="F7" s="147" t="s">
        <v>6</v>
      </c>
      <c r="G7" s="147" t="s">
        <v>7</v>
      </c>
      <c r="H7" s="147" t="s">
        <v>9</v>
      </c>
      <c r="I7" s="147" t="s">
        <v>47</v>
      </c>
      <c r="J7" s="147" t="s">
        <v>48</v>
      </c>
      <c r="K7" s="147" t="s">
        <v>49</v>
      </c>
      <c r="L7" s="147" t="s">
        <v>67</v>
      </c>
      <c r="M7" s="147" t="s">
        <v>68</v>
      </c>
      <c r="N7" s="147" t="s">
        <v>78</v>
      </c>
      <c r="O7" s="147" t="s">
        <v>82</v>
      </c>
      <c r="P7" s="147" t="s">
        <v>85</v>
      </c>
      <c r="Q7" s="147" t="s">
        <v>86</v>
      </c>
    </row>
    <row r="8" spans="1:17">
      <c r="A8" s="146">
        <f>IF('1'!$A$1=1,B8,C8)</f>
        <v>0</v>
      </c>
      <c r="B8" s="143"/>
      <c r="C8" s="143"/>
      <c r="D8" s="150"/>
      <c r="E8" s="151"/>
      <c r="F8" s="151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</row>
    <row r="9" spans="1:17" ht="26">
      <c r="A9" s="44" t="str">
        <f>IF('1'!$A$1=1,B9,C9)</f>
        <v>Короткостоковий борг за первинним терміном погашення</v>
      </c>
      <c r="B9" s="12" t="s">
        <v>40</v>
      </c>
      <c r="C9" s="12" t="s">
        <v>27</v>
      </c>
      <c r="D9" s="37">
        <v>26717</v>
      </c>
      <c r="E9" s="37">
        <v>25429</v>
      </c>
      <c r="F9" s="37">
        <v>29742</v>
      </c>
      <c r="G9" s="37">
        <v>20278</v>
      </c>
      <c r="H9" s="37">
        <v>16882</v>
      </c>
      <c r="I9" s="37">
        <v>15779</v>
      </c>
      <c r="J9" s="37">
        <v>16908</v>
      </c>
      <c r="K9" s="37">
        <v>14825</v>
      </c>
      <c r="L9" s="37">
        <v>16112</v>
      </c>
      <c r="M9" s="37">
        <v>16928</v>
      </c>
      <c r="N9" s="37">
        <v>16301</v>
      </c>
      <c r="O9" s="37">
        <v>8147</v>
      </c>
      <c r="P9" s="37">
        <v>9566</v>
      </c>
      <c r="Q9" s="38">
        <v>10934</v>
      </c>
    </row>
    <row r="10" spans="1:17">
      <c r="A10" s="41" t="str">
        <f>IF('1'!$A$1=1,B10,C10)</f>
        <v xml:space="preserve">    Боргові цінні папери</v>
      </c>
      <c r="B10" s="6" t="s">
        <v>14</v>
      </c>
      <c r="C10" s="6" t="s">
        <v>44</v>
      </c>
      <c r="D10" s="31">
        <v>441</v>
      </c>
      <c r="E10" s="31">
        <v>62</v>
      </c>
      <c r="F10" s="31">
        <v>0</v>
      </c>
      <c r="G10" s="31">
        <v>6</v>
      </c>
      <c r="H10" s="31">
        <v>0</v>
      </c>
      <c r="I10" s="31">
        <v>9</v>
      </c>
      <c r="J10" s="31">
        <v>0</v>
      </c>
      <c r="K10" s="31">
        <v>5</v>
      </c>
      <c r="L10" s="31">
        <v>255</v>
      </c>
      <c r="M10" s="31">
        <v>93</v>
      </c>
      <c r="N10" s="31">
        <v>34</v>
      </c>
      <c r="O10" s="31">
        <v>65</v>
      </c>
      <c r="P10" s="31">
        <v>33</v>
      </c>
      <c r="Q10" s="32">
        <v>4</v>
      </c>
    </row>
    <row r="11" spans="1:17">
      <c r="A11" s="41" t="str">
        <f>IF('1'!$A$1=1,B11,C11)</f>
        <v xml:space="preserve">    Кредити</v>
      </c>
      <c r="B11" s="6" t="s">
        <v>15</v>
      </c>
      <c r="C11" s="6" t="s">
        <v>29</v>
      </c>
      <c r="D11" s="31">
        <v>3592</v>
      </c>
      <c r="E11" s="31">
        <v>902</v>
      </c>
      <c r="F11" s="31">
        <v>1560</v>
      </c>
      <c r="G11" s="31">
        <v>1554</v>
      </c>
      <c r="H11" s="31">
        <v>2160</v>
      </c>
      <c r="I11" s="31">
        <v>842</v>
      </c>
      <c r="J11" s="31">
        <v>1191</v>
      </c>
      <c r="K11" s="31">
        <v>1292</v>
      </c>
      <c r="L11" s="31">
        <v>1426</v>
      </c>
      <c r="M11" s="31">
        <v>1133</v>
      </c>
      <c r="N11" s="31">
        <v>561</v>
      </c>
      <c r="O11" s="31">
        <v>603</v>
      </c>
      <c r="P11" s="31">
        <v>714</v>
      </c>
      <c r="Q11" s="32">
        <v>620</v>
      </c>
    </row>
    <row r="12" spans="1:17">
      <c r="A12" s="41" t="str">
        <f>IF('1'!$A$1=1,B12,C12)</f>
        <v xml:space="preserve">    Валюта і депозити</v>
      </c>
      <c r="B12" s="6" t="s">
        <v>18</v>
      </c>
      <c r="C12" s="6" t="s">
        <v>32</v>
      </c>
      <c r="D12" s="31">
        <v>5691</v>
      </c>
      <c r="E12" s="31">
        <v>4075</v>
      </c>
      <c r="F12" s="31">
        <v>4771</v>
      </c>
      <c r="G12" s="31">
        <v>4677</v>
      </c>
      <c r="H12" s="31">
        <v>3885</v>
      </c>
      <c r="I12" s="31">
        <v>3477</v>
      </c>
      <c r="J12" s="31">
        <v>1878</v>
      </c>
      <c r="K12" s="31">
        <v>1201</v>
      </c>
      <c r="L12" s="31">
        <v>1134</v>
      </c>
      <c r="M12" s="31">
        <v>1062</v>
      </c>
      <c r="N12" s="31">
        <v>1462</v>
      </c>
      <c r="O12" s="31">
        <v>843</v>
      </c>
      <c r="P12" s="31">
        <v>833</v>
      </c>
      <c r="Q12" s="32">
        <v>879</v>
      </c>
    </row>
    <row r="13" spans="1:17">
      <c r="A13" s="41" t="str">
        <f>IF('1'!$A$1=1,B13,C13)</f>
        <v xml:space="preserve">    Торгові кредити та аванси</v>
      </c>
      <c r="B13" s="6" t="s">
        <v>21</v>
      </c>
      <c r="C13" s="6" t="s">
        <v>45</v>
      </c>
      <c r="D13" s="31">
        <v>16993</v>
      </c>
      <c r="E13" s="31">
        <v>20390</v>
      </c>
      <c r="F13" s="31">
        <v>23411</v>
      </c>
      <c r="G13" s="31">
        <v>14041</v>
      </c>
      <c r="H13" s="31">
        <v>10837</v>
      </c>
      <c r="I13" s="31">
        <v>11451</v>
      </c>
      <c r="J13" s="31">
        <v>13839</v>
      </c>
      <c r="K13" s="31">
        <v>12327</v>
      </c>
      <c r="L13" s="31">
        <v>13297</v>
      </c>
      <c r="M13" s="31">
        <v>14640</v>
      </c>
      <c r="N13" s="31">
        <v>14244</v>
      </c>
      <c r="O13" s="31">
        <v>6618</v>
      </c>
      <c r="P13" s="31">
        <v>7947</v>
      </c>
      <c r="Q13" s="32">
        <v>9158</v>
      </c>
    </row>
    <row r="14" spans="1:17">
      <c r="A14" s="134" t="str">
        <f>IF('1'!$A$1=1,B14,C14)</f>
        <v>Інші боргові зобов'язання</v>
      </c>
      <c r="B14" s="6" t="s">
        <v>83</v>
      </c>
      <c r="C14" s="6" t="s">
        <v>84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>
        <v>18</v>
      </c>
      <c r="P14" s="31">
        <v>39</v>
      </c>
      <c r="Q14" s="32">
        <v>273</v>
      </c>
    </row>
    <row r="15" spans="1:17">
      <c r="A15" s="42"/>
      <c r="B15" s="6"/>
      <c r="C15" s="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</row>
    <row r="16" spans="1:17" ht="39">
      <c r="A16" s="45" t="str">
        <f>IF('1'!$A$1=1,B16,C16)</f>
        <v>Довгострокові зобов'язання, що підлягають погашенню протягом року</v>
      </c>
      <c r="B16" s="6" t="s">
        <v>41</v>
      </c>
      <c r="C16" s="6" t="s">
        <v>30</v>
      </c>
      <c r="D16" s="35">
        <v>33450.656274249668</v>
      </c>
      <c r="E16" s="35">
        <v>40425.787576629547</v>
      </c>
      <c r="F16" s="35">
        <v>29552.195002266548</v>
      </c>
      <c r="G16" s="35">
        <v>36060.180108573542</v>
      </c>
      <c r="H16" s="35">
        <v>34127.008022997368</v>
      </c>
      <c r="I16" s="35">
        <v>31090.39263434416</v>
      </c>
      <c r="J16" s="35">
        <v>29455.346622564906</v>
      </c>
      <c r="K16" s="35">
        <v>30197.564441862087</v>
      </c>
      <c r="L16" s="35">
        <v>32216.364423714982</v>
      </c>
      <c r="M16" s="35">
        <v>31541.019045460056</v>
      </c>
      <c r="N16" s="35">
        <v>32028.164453124267</v>
      </c>
      <c r="O16" s="35">
        <v>29875</v>
      </c>
      <c r="P16" s="35">
        <v>31160</v>
      </c>
      <c r="Q16" s="36">
        <v>30622</v>
      </c>
    </row>
    <row r="17" spans="1:17">
      <c r="A17" s="41" t="str">
        <f>IF('1'!$A$1=1,B17,C17)</f>
        <v xml:space="preserve">    Боргові цінні папери</v>
      </c>
      <c r="B17" s="6" t="s">
        <v>14</v>
      </c>
      <c r="C17" s="6" t="s">
        <v>44</v>
      </c>
      <c r="D17" s="29">
        <v>2375</v>
      </c>
      <c r="E17" s="29">
        <v>2601.1361316151633</v>
      </c>
      <c r="F17" s="29">
        <v>4660.3382479601087</v>
      </c>
      <c r="G17" s="29">
        <v>7259.8948613252905</v>
      </c>
      <c r="H17" s="29">
        <v>5025.7146805798557</v>
      </c>
      <c r="I17" s="29">
        <v>1457.4612972874777</v>
      </c>
      <c r="J17" s="29">
        <v>776.24767382612629</v>
      </c>
      <c r="K17" s="29">
        <v>3074.0775193699988</v>
      </c>
      <c r="L17" s="29">
        <v>4140.819490021946</v>
      </c>
      <c r="M17" s="29">
        <v>3355.1984540184517</v>
      </c>
      <c r="N17" s="29">
        <v>3080.8170825291099</v>
      </c>
      <c r="O17" s="29">
        <v>1176</v>
      </c>
      <c r="P17" s="29">
        <v>2135</v>
      </c>
      <c r="Q17" s="30">
        <v>1141</v>
      </c>
    </row>
    <row r="18" spans="1:17" ht="26">
      <c r="A18" s="41" t="str">
        <f>IF('1'!$A$1=1,B18,C18)</f>
        <v xml:space="preserve">    Кредити (з врахуванням кредитів прямого інвестора)</v>
      </c>
      <c r="B18" s="6" t="s">
        <v>42</v>
      </c>
      <c r="C18" s="6" t="s">
        <v>46</v>
      </c>
      <c r="D18" s="29">
        <v>24474</v>
      </c>
      <c r="E18" s="29">
        <v>31540</v>
      </c>
      <c r="F18" s="29">
        <v>19626</v>
      </c>
      <c r="G18" s="29">
        <v>23804.651003576066</v>
      </c>
      <c r="H18" s="29">
        <v>26801.840341582531</v>
      </c>
      <c r="I18" s="29">
        <v>28389.499736021469</v>
      </c>
      <c r="J18" s="29">
        <v>27289.98337248907</v>
      </c>
      <c r="K18" s="29">
        <v>26718.512750711943</v>
      </c>
      <c r="L18" s="29">
        <v>27609</v>
      </c>
      <c r="M18" s="29">
        <v>27510.098735551175</v>
      </c>
      <c r="N18" s="29">
        <v>28484.167885768446</v>
      </c>
      <c r="O18" s="29">
        <v>28568</v>
      </c>
      <c r="P18" s="29">
        <v>28886</v>
      </c>
      <c r="Q18" s="30">
        <v>29351</v>
      </c>
    </row>
    <row r="19" spans="1:17" s="5" customFormat="1">
      <c r="A19" s="41" t="str">
        <f>IF('1'!$A$1=1,B19,C19)</f>
        <v xml:space="preserve">    Валюта і депозити</v>
      </c>
      <c r="B19" s="6" t="s">
        <v>18</v>
      </c>
      <c r="C19" s="6" t="s">
        <v>32</v>
      </c>
      <c r="D19" s="29">
        <v>6509.1562742496681</v>
      </c>
      <c r="E19" s="29">
        <v>6114.6514450143877</v>
      </c>
      <c r="F19" s="29">
        <v>4659.8567543064373</v>
      </c>
      <c r="G19" s="29">
        <v>4401.1342436721879</v>
      </c>
      <c r="H19" s="29">
        <v>1770.9530008349859</v>
      </c>
      <c r="I19" s="29">
        <v>709.93160103521302</v>
      </c>
      <c r="J19" s="29">
        <v>513.1155762497126</v>
      </c>
      <c r="K19" s="29">
        <v>358.47417178014484</v>
      </c>
      <c r="L19" s="29">
        <v>363.04493369303646</v>
      </c>
      <c r="M19" s="29">
        <v>566.72185589042817</v>
      </c>
      <c r="N19" s="29">
        <v>334.67948482671147</v>
      </c>
      <c r="O19" s="29">
        <v>62</v>
      </c>
      <c r="P19" s="29">
        <v>90</v>
      </c>
      <c r="Q19" s="30">
        <v>73</v>
      </c>
    </row>
    <row r="20" spans="1:17">
      <c r="A20" s="41" t="str">
        <f>IF('1'!$A$1=1,B20,C20)</f>
        <v xml:space="preserve">    Торгові кредити та аванси</v>
      </c>
      <c r="B20" s="7" t="s">
        <v>21</v>
      </c>
      <c r="C20" s="7" t="s">
        <v>45</v>
      </c>
      <c r="D20" s="29">
        <v>92.5</v>
      </c>
      <c r="E20" s="29">
        <v>170</v>
      </c>
      <c r="F20" s="29">
        <v>606</v>
      </c>
      <c r="G20" s="29">
        <v>594.5</v>
      </c>
      <c r="H20" s="29">
        <v>528.5</v>
      </c>
      <c r="I20" s="29">
        <v>533.5</v>
      </c>
      <c r="J20" s="29">
        <v>876</v>
      </c>
      <c r="K20" s="29">
        <v>46.5</v>
      </c>
      <c r="L20" s="29">
        <v>103.5</v>
      </c>
      <c r="M20" s="29">
        <v>109</v>
      </c>
      <c r="N20" s="29">
        <v>128.5</v>
      </c>
      <c r="O20" s="29">
        <v>69</v>
      </c>
      <c r="P20" s="29">
        <v>49</v>
      </c>
      <c r="Q20" s="30">
        <v>57</v>
      </c>
    </row>
    <row r="21" spans="1:17">
      <c r="A21" s="43"/>
      <c r="B21" s="7"/>
      <c r="C21" s="7"/>
      <c r="D21" s="31"/>
      <c r="E21" s="31"/>
      <c r="F21" s="31"/>
      <c r="G21" s="31"/>
      <c r="H21" s="31"/>
      <c r="I21" s="31"/>
      <c r="J21" s="127"/>
      <c r="K21" s="127"/>
      <c r="L21" s="127"/>
      <c r="M21" s="127"/>
      <c r="N21" s="127"/>
      <c r="O21" s="127"/>
      <c r="P21" s="127"/>
      <c r="Q21" s="128"/>
    </row>
    <row r="22" spans="1:17" s="21" customFormat="1" ht="27">
      <c r="A22" s="82" t="str">
        <f>IF('1'!$A$1=1,B22,C22)</f>
        <v>Короткостоковий борг за залишковим терміном погашення*</v>
      </c>
      <c r="B22" s="60" t="s">
        <v>43</v>
      </c>
      <c r="C22" s="60" t="s">
        <v>39</v>
      </c>
      <c r="D22" s="83">
        <v>60167.656274249668</v>
      </c>
      <c r="E22" s="84">
        <v>65854.787576629547</v>
      </c>
      <c r="F22" s="84">
        <v>59294.195002266548</v>
      </c>
      <c r="G22" s="84">
        <v>56338.180108573542</v>
      </c>
      <c r="H22" s="84">
        <v>51009.008022997368</v>
      </c>
      <c r="I22" s="84">
        <v>46869.392634344156</v>
      </c>
      <c r="J22" s="84">
        <v>46363.346622564903</v>
      </c>
      <c r="K22" s="84">
        <v>45022.564441862087</v>
      </c>
      <c r="L22" s="84">
        <v>48328.364423714986</v>
      </c>
      <c r="M22" s="84">
        <v>48469.019045460052</v>
      </c>
      <c r="N22" s="84">
        <v>48329.164453124264</v>
      </c>
      <c r="O22" s="84">
        <v>38022</v>
      </c>
      <c r="P22" s="84">
        <v>40726</v>
      </c>
      <c r="Q22" s="85">
        <v>41556</v>
      </c>
    </row>
    <row r="23" spans="1:17" s="21" customFormat="1">
      <c r="A23" s="76" t="str">
        <f>IF('1'!$A$1=1,"Довідково","Memorandum Item:")</f>
        <v>Довідково</v>
      </c>
      <c r="B23" s="80"/>
      <c r="C23" s="80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</row>
    <row r="24" spans="1:17" s="21" customFormat="1" ht="48" customHeight="1">
      <c r="A24" s="77" t="s">
        <v>69</v>
      </c>
      <c r="B24" s="81"/>
      <c r="C24" s="81"/>
      <c r="D24" s="89">
        <v>4528</v>
      </c>
      <c r="E24" s="90">
        <v>5881</v>
      </c>
      <c r="F24" s="90">
        <v>4815</v>
      </c>
      <c r="G24" s="90">
        <v>7657</v>
      </c>
      <c r="H24" s="90">
        <v>10046</v>
      </c>
      <c r="I24" s="90">
        <v>16128</v>
      </c>
      <c r="J24" s="90">
        <v>16446</v>
      </c>
      <c r="K24" s="90">
        <v>17668</v>
      </c>
      <c r="L24" s="90">
        <v>16431</v>
      </c>
      <c r="M24" s="90">
        <v>17101</v>
      </c>
      <c r="N24" s="90">
        <v>16613</v>
      </c>
      <c r="O24" s="90">
        <v>18805</v>
      </c>
      <c r="P24" s="90">
        <v>18063</v>
      </c>
      <c r="Q24" s="91">
        <v>19629</v>
      </c>
    </row>
    <row r="25" spans="1:17">
      <c r="A25" s="13"/>
      <c r="B25" s="14"/>
      <c r="C25" s="14"/>
      <c r="D25" s="4"/>
      <c r="E25" s="4"/>
      <c r="F25" s="4"/>
      <c r="G25" s="4"/>
      <c r="H25" s="4"/>
      <c r="I25" s="4"/>
    </row>
    <row r="26" spans="1:17">
      <c r="A26" s="51" t="str">
        <f>IF('1'!$A$1=1,B26,C26)</f>
        <v>Примітка:</v>
      </c>
      <c r="B26" s="18" t="s">
        <v>2</v>
      </c>
      <c r="C26" s="18" t="s">
        <v>3</v>
      </c>
      <c r="G26" s="28"/>
      <c r="H26" s="28"/>
      <c r="I26" s="28"/>
      <c r="J26" s="28"/>
    </row>
    <row r="27" spans="1:17">
      <c r="A27" s="51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80</v>
      </c>
      <c r="C27" s="19" t="s">
        <v>81</v>
      </c>
    </row>
    <row r="28" spans="1:17" ht="29.5" customHeight="1">
      <c r="A28" s="153" t="s">
        <v>79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</row>
    <row r="29" spans="1:17">
      <c r="D29" s="25"/>
      <c r="E29" s="28"/>
      <c r="F29" s="28"/>
      <c r="G29" s="28"/>
      <c r="H29" s="28"/>
      <c r="I29" s="28"/>
      <c r="J29" s="28"/>
      <c r="K29" s="28"/>
      <c r="L29" s="28"/>
    </row>
  </sheetData>
  <mergeCells count="18">
    <mergeCell ref="A28:Q28"/>
    <mergeCell ref="Q7:Q8"/>
    <mergeCell ref="P7:P8"/>
    <mergeCell ref="O7:O8"/>
    <mergeCell ref="N7:N8"/>
    <mergeCell ref="H7:H8"/>
    <mergeCell ref="M7:M8"/>
    <mergeCell ref="L7:L8"/>
    <mergeCell ref="K7:K8"/>
    <mergeCell ref="J7:J8"/>
    <mergeCell ref="I7:I8"/>
    <mergeCell ref="A7:A8"/>
    <mergeCell ref="B7:B8"/>
    <mergeCell ref="C7:C8"/>
    <mergeCell ref="G7:G8"/>
    <mergeCell ref="D7:D8"/>
    <mergeCell ref="E7:E8"/>
    <mergeCell ref="F7:F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90" zoomScaleNormal="90" zoomScaleSheetLayoutView="100" workbookViewId="0">
      <selection activeCell="A2" sqref="A2:L24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2" s="64" customFormat="1">
      <c r="A1" s="63" t="s">
        <v>70</v>
      </c>
    </row>
    <row r="2" spans="1:12" s="64" customFormat="1" ht="33.75" customHeight="1">
      <c r="A2" s="152" t="s">
        <v>71</v>
      </c>
      <c r="B2" s="152"/>
      <c r="C2" s="152"/>
      <c r="D2" s="152"/>
      <c r="E2" s="152"/>
    </row>
    <row r="3" spans="1:12" s="64" customFormat="1">
      <c r="A3" s="65" t="s">
        <v>72</v>
      </c>
      <c r="B3" s="66"/>
      <c r="C3" s="66"/>
      <c r="D3" s="67"/>
      <c r="E3" s="50"/>
    </row>
    <row r="4" spans="1:12" s="64" customFormat="1">
      <c r="A4" s="66"/>
      <c r="B4" s="66"/>
      <c r="C4" s="66"/>
      <c r="D4" s="67"/>
      <c r="E4" s="50"/>
    </row>
    <row r="5" spans="1:12" s="64" customFormat="1">
      <c r="A5" s="144" t="s">
        <v>50</v>
      </c>
      <c r="B5" s="142" t="s">
        <v>50</v>
      </c>
      <c r="C5" s="142" t="s">
        <v>11</v>
      </c>
      <c r="D5" s="138" t="s">
        <v>47</v>
      </c>
      <c r="E5" s="138" t="s">
        <v>48</v>
      </c>
      <c r="F5" s="138" t="s">
        <v>49</v>
      </c>
      <c r="G5" s="138" t="s">
        <v>67</v>
      </c>
      <c r="H5" s="138" t="s">
        <v>68</v>
      </c>
      <c r="I5" s="138" t="s">
        <v>78</v>
      </c>
      <c r="J5" s="138" t="s">
        <v>82</v>
      </c>
      <c r="K5" s="138" t="s">
        <v>85</v>
      </c>
      <c r="L5" s="138" t="s">
        <v>86</v>
      </c>
    </row>
    <row r="6" spans="1:12" s="64" customFormat="1">
      <c r="A6" s="146">
        <v>0</v>
      </c>
      <c r="B6" s="143"/>
      <c r="C6" s="143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26.25" customHeight="1">
      <c r="A7" s="110" t="str">
        <f>IF('1'!$A$1=1,B7,C7)</f>
        <v xml:space="preserve">  Сектор державного управління</v>
      </c>
      <c r="B7" s="111" t="s">
        <v>51</v>
      </c>
      <c r="C7" s="111" t="s">
        <v>52</v>
      </c>
      <c r="D7" s="112">
        <v>2711.5068931676465</v>
      </c>
      <c r="E7" s="112">
        <v>3589.2438963008285</v>
      </c>
      <c r="F7" s="112">
        <v>5052.6771525066606</v>
      </c>
      <c r="G7" s="112">
        <v>7565.819490021946</v>
      </c>
      <c r="H7" s="112">
        <v>6981.6235955899629</v>
      </c>
      <c r="I7" s="112">
        <v>5689.4960144734014</v>
      </c>
      <c r="J7" s="112">
        <v>3446.0558153211014</v>
      </c>
      <c r="K7" s="112">
        <v>10727</v>
      </c>
      <c r="L7" s="112">
        <v>6988</v>
      </c>
    </row>
    <row r="8" spans="1:12">
      <c r="A8" s="113" t="str">
        <f>IF('1'!$A$1=1,B8,C8)</f>
        <v>Основна сумма боргу</v>
      </c>
      <c r="B8" s="114" t="s">
        <v>53</v>
      </c>
      <c r="C8" s="114" t="s">
        <v>54</v>
      </c>
      <c r="D8" s="115">
        <v>1361.0883864146308</v>
      </c>
      <c r="E8" s="115">
        <v>2117.0152060697378</v>
      </c>
      <c r="F8" s="115">
        <v>3341.878152444297</v>
      </c>
      <c r="G8" s="115">
        <v>5085.819490021946</v>
      </c>
      <c r="H8" s="115">
        <v>4714.4096103054862</v>
      </c>
      <c r="I8" s="115">
        <v>3399.0316023221267</v>
      </c>
      <c r="J8" s="115">
        <v>2529.0647973833443</v>
      </c>
      <c r="K8" s="115">
        <v>4871</v>
      </c>
      <c r="L8" s="115">
        <v>3461</v>
      </c>
    </row>
    <row r="9" spans="1:12">
      <c r="A9" s="113" t="str">
        <f>IF('1'!$A$1=1,B9,C9)</f>
        <v>Відсоткові платежі</v>
      </c>
      <c r="B9" s="114" t="s">
        <v>55</v>
      </c>
      <c r="C9" s="114" t="s">
        <v>56</v>
      </c>
      <c r="D9" s="115">
        <v>1350.4185067530157</v>
      </c>
      <c r="E9" s="115">
        <v>1472.2286902310907</v>
      </c>
      <c r="F9" s="115">
        <v>1710.7990000623638</v>
      </c>
      <c r="G9" s="115">
        <v>2480</v>
      </c>
      <c r="H9" s="115">
        <v>2267.2139852844766</v>
      </c>
      <c r="I9" s="115">
        <v>2290.4644121512752</v>
      </c>
      <c r="J9" s="115">
        <v>916.99101793775731</v>
      </c>
      <c r="K9" s="115">
        <v>5856</v>
      </c>
      <c r="L9" s="115">
        <v>3527</v>
      </c>
    </row>
    <row r="10" spans="1:12" ht="18.75" customHeight="1">
      <c r="A10" s="116" t="str">
        <f>IF('1'!$A$1=1,B10,C10)</f>
        <v xml:space="preserve">  Центральний банк</v>
      </c>
      <c r="B10" s="111" t="s">
        <v>57</v>
      </c>
      <c r="C10" s="111" t="s">
        <v>58</v>
      </c>
      <c r="D10" s="117">
        <v>440.28711859318884</v>
      </c>
      <c r="E10" s="117">
        <v>933.67422199548992</v>
      </c>
      <c r="F10" s="117">
        <v>842.41618142392622</v>
      </c>
      <c r="G10" s="117">
        <v>859</v>
      </c>
      <c r="H10" s="117">
        <v>1098.1909296685217</v>
      </c>
      <c r="I10" s="117">
        <v>1912.6875293503981</v>
      </c>
      <c r="J10" s="117">
        <v>1784.3822587007178</v>
      </c>
      <c r="K10" s="117">
        <v>1077</v>
      </c>
      <c r="L10" s="117">
        <v>793</v>
      </c>
    </row>
    <row r="11" spans="1:12">
      <c r="A11" s="113" t="str">
        <f>IF('1'!$A$1=1,B11,C11)</f>
        <v>Основна сумма боргу</v>
      </c>
      <c r="B11" s="114" t="s">
        <v>53</v>
      </c>
      <c r="C11" s="114" t="s">
        <v>54</v>
      </c>
      <c r="D11" s="115">
        <v>302.58723385898674</v>
      </c>
      <c r="E11" s="115">
        <v>735.3303473647893</v>
      </c>
      <c r="F11" s="115">
        <v>594.1142834784489</v>
      </c>
      <c r="G11" s="115">
        <v>648</v>
      </c>
      <c r="H11" s="115">
        <v>935.29714130970785</v>
      </c>
      <c r="I11" s="115">
        <v>1794.2946617965727</v>
      </c>
      <c r="J11" s="115">
        <v>1613.0684339239083</v>
      </c>
      <c r="K11" s="115">
        <v>953</v>
      </c>
      <c r="L11" s="115">
        <v>750</v>
      </c>
    </row>
    <row r="12" spans="1:12">
      <c r="A12" s="113" t="str">
        <f>IF('1'!$A$1=1,B12,C12)</f>
        <v>Відсоткові платежі</v>
      </c>
      <c r="B12" s="114" t="s">
        <v>55</v>
      </c>
      <c r="C12" s="114" t="s">
        <v>56</v>
      </c>
      <c r="D12" s="115">
        <v>137.6998847342021</v>
      </c>
      <c r="E12" s="115">
        <v>198.34387463070064</v>
      </c>
      <c r="F12" s="115">
        <v>248.30189794547726</v>
      </c>
      <c r="G12" s="115">
        <v>211</v>
      </c>
      <c r="H12" s="115">
        <v>162.89378835881382</v>
      </c>
      <c r="I12" s="115">
        <v>118.39286755382554</v>
      </c>
      <c r="J12" s="115">
        <v>171.31382477680955</v>
      </c>
      <c r="K12" s="115">
        <v>124</v>
      </c>
      <c r="L12" s="115">
        <v>43</v>
      </c>
    </row>
    <row r="13" spans="1:12" ht="28.5" customHeight="1">
      <c r="A13" s="116" t="str">
        <f>IF('1'!$A$1=1,B13,C13)</f>
        <v xml:space="preserve">  Інші депозитні корпорації окрім централього банку</v>
      </c>
      <c r="B13" s="111" t="s">
        <v>59</v>
      </c>
      <c r="C13" s="111" t="s">
        <v>60</v>
      </c>
      <c r="D13" s="117">
        <v>5756.1750015319321</v>
      </c>
      <c r="E13" s="117">
        <v>3238.0664344738316</v>
      </c>
      <c r="F13" s="117">
        <v>3119.9802284976818</v>
      </c>
      <c r="G13" s="117">
        <v>2812.0449336930365</v>
      </c>
      <c r="H13" s="117">
        <v>2731.2889476701566</v>
      </c>
      <c r="I13" s="117">
        <v>2504.0694650470691</v>
      </c>
      <c r="J13" s="117">
        <v>1449.9989462608696</v>
      </c>
      <c r="K13" s="117">
        <v>1388</v>
      </c>
      <c r="L13" s="117">
        <v>1341</v>
      </c>
    </row>
    <row r="14" spans="1:12">
      <c r="A14" s="113" t="str">
        <f>IF('1'!$A$1=1,B14,C14)</f>
        <v>Основна сумма боргу</v>
      </c>
      <c r="B14" s="114" t="s">
        <v>53</v>
      </c>
      <c r="C14" s="114" t="s">
        <v>54</v>
      </c>
      <c r="D14" s="115">
        <v>5260.4612964055059</v>
      </c>
      <c r="E14" s="115">
        <v>2942.6705548044251</v>
      </c>
      <c r="F14" s="115">
        <v>2844.5030797663439</v>
      </c>
      <c r="G14" s="115">
        <v>2542.0449336930365</v>
      </c>
      <c r="H14" s="115">
        <v>2570.9764940944542</v>
      </c>
      <c r="I14" s="115">
        <v>2398.4459388753921</v>
      </c>
      <c r="J14" s="115">
        <v>1382.000433174914</v>
      </c>
      <c r="K14" s="115">
        <v>1326</v>
      </c>
      <c r="L14" s="115">
        <v>1300</v>
      </c>
    </row>
    <row r="15" spans="1:12">
      <c r="A15" s="113" t="str">
        <f>IF('1'!$A$1=1,B15,C15)</f>
        <v>Відсоткові платежі</v>
      </c>
      <c r="B15" s="114" t="s">
        <v>55</v>
      </c>
      <c r="C15" s="114" t="s">
        <v>56</v>
      </c>
      <c r="D15" s="115">
        <v>495.71370512642596</v>
      </c>
      <c r="E15" s="115">
        <v>295.39587966940638</v>
      </c>
      <c r="F15" s="115">
        <v>275.47714873133776</v>
      </c>
      <c r="G15" s="115">
        <v>270</v>
      </c>
      <c r="H15" s="115">
        <v>160.31245357570251</v>
      </c>
      <c r="I15" s="115">
        <v>105.62352617167717</v>
      </c>
      <c r="J15" s="115">
        <v>67.998513085955778</v>
      </c>
      <c r="K15" s="115">
        <v>62</v>
      </c>
      <c r="L15" s="115">
        <v>41</v>
      </c>
    </row>
    <row r="16" spans="1:12">
      <c r="A16" s="116" t="str">
        <f>IF('1'!$A$1=1,B16,C16)</f>
        <v xml:space="preserve">  Інші сектори</v>
      </c>
      <c r="B16" s="111" t="s">
        <v>61</v>
      </c>
      <c r="C16" s="111" t="s">
        <v>62</v>
      </c>
      <c r="D16" s="117">
        <v>34322.000311337251</v>
      </c>
      <c r="E16" s="117">
        <v>34144.670708989186</v>
      </c>
      <c r="F16" s="117">
        <v>31706.862681873106</v>
      </c>
      <c r="G16" s="117">
        <v>34354.191155</v>
      </c>
      <c r="H16" s="117">
        <v>32655.09164867469</v>
      </c>
      <c r="I16" s="117">
        <v>31722.600903527331</v>
      </c>
      <c r="J16" s="117">
        <v>23979.893540283942</v>
      </c>
      <c r="K16" s="117">
        <v>25078</v>
      </c>
      <c r="L16" s="117">
        <v>26422</v>
      </c>
    </row>
    <row r="17" spans="1:12">
      <c r="A17" s="113" t="str">
        <f>IF('1'!$A$1=1,B17,C17)</f>
        <v>Основна сумма боргу</v>
      </c>
      <c r="B17" s="114" t="s">
        <v>53</v>
      </c>
      <c r="C17" s="114" t="s">
        <v>54</v>
      </c>
      <c r="D17" s="115">
        <v>33001.92337628582</v>
      </c>
      <c r="E17" s="115">
        <v>32958.17636002817</v>
      </c>
      <c r="F17" s="115">
        <v>30025.438145713168</v>
      </c>
      <c r="G17" s="115">
        <v>31545.1</v>
      </c>
      <c r="H17" s="115">
        <v>30777.654711286232</v>
      </c>
      <c r="I17" s="115">
        <v>30029.281293395994</v>
      </c>
      <c r="J17" s="115">
        <v>22369.413216817196</v>
      </c>
      <c r="K17" s="115">
        <v>23183</v>
      </c>
      <c r="L17" s="115">
        <v>24547</v>
      </c>
    </row>
    <row r="18" spans="1:12">
      <c r="A18" s="113" t="str">
        <f>IF('1'!$A$1=1,B18,C18)</f>
        <v>Відсоткові платежі</v>
      </c>
      <c r="B18" s="114" t="s">
        <v>55</v>
      </c>
      <c r="C18" s="114" t="s">
        <v>56</v>
      </c>
      <c r="D18" s="115">
        <v>1320.0769350514329</v>
      </c>
      <c r="E18" s="115">
        <v>1186.4943489610141</v>
      </c>
      <c r="F18" s="115">
        <v>1681.4245361599374</v>
      </c>
      <c r="G18" s="115">
        <v>2809.0911549999996</v>
      </c>
      <c r="H18" s="115">
        <v>1877.4369373884599</v>
      </c>
      <c r="I18" s="115">
        <v>1693.3196101313385</v>
      </c>
      <c r="J18" s="115">
        <v>1610.4803234667452</v>
      </c>
      <c r="K18" s="115">
        <v>1895</v>
      </c>
      <c r="L18" s="115">
        <v>1875</v>
      </c>
    </row>
    <row r="19" spans="1:12">
      <c r="A19" s="116" t="str">
        <f>IF('1'!$A$1=1,B19,C19)</f>
        <v xml:space="preserve">  Міжфірмовий борг</v>
      </c>
      <c r="B19" s="111" t="s">
        <v>63</v>
      </c>
      <c r="C19" s="111" t="s">
        <v>64</v>
      </c>
      <c r="D19" s="117">
        <v>7446.9421614366756</v>
      </c>
      <c r="E19" s="117">
        <v>8295.1490098405666</v>
      </c>
      <c r="F19" s="117">
        <v>8793.7877666346376</v>
      </c>
      <c r="G19" s="117">
        <v>9242.2865399999991</v>
      </c>
      <c r="H19" s="117">
        <v>10098.014702905255</v>
      </c>
      <c r="I19" s="117">
        <v>11272.455433699159</v>
      </c>
      <c r="J19" s="117">
        <v>10666.961401106968</v>
      </c>
      <c r="K19" s="117">
        <v>11183</v>
      </c>
      <c r="L19" s="117">
        <v>12129</v>
      </c>
    </row>
    <row r="20" spans="1:12">
      <c r="A20" s="113" t="str">
        <f>IF('1'!$A$1=1,B20,C20)</f>
        <v>Основна сумма боргу</v>
      </c>
      <c r="B20" s="114" t="s">
        <v>53</v>
      </c>
      <c r="C20" s="114" t="s">
        <v>54</v>
      </c>
      <c r="D20" s="115">
        <v>6943.3323413792186</v>
      </c>
      <c r="E20" s="115">
        <v>7610.1541542977866</v>
      </c>
      <c r="F20" s="115">
        <v>8216.6307804598291</v>
      </c>
      <c r="G20" s="115">
        <v>8507.4</v>
      </c>
      <c r="H20" s="115">
        <v>9470.6810884641745</v>
      </c>
      <c r="I20" s="115">
        <v>10708.110956734181</v>
      </c>
      <c r="J20" s="115">
        <v>10128.59514139517</v>
      </c>
      <c r="K20" s="115">
        <v>10393</v>
      </c>
      <c r="L20" s="115">
        <v>11498</v>
      </c>
    </row>
    <row r="21" spans="1:12">
      <c r="A21" s="118" t="str">
        <f>IF('1'!$A$1=1,B21,C21)</f>
        <v>Відсоткові платежі</v>
      </c>
      <c r="B21" s="114" t="s">
        <v>55</v>
      </c>
      <c r="C21" s="114" t="s">
        <v>56</v>
      </c>
      <c r="D21" s="119">
        <v>503.60982005745711</v>
      </c>
      <c r="E21" s="119">
        <v>684.99485554277999</v>
      </c>
      <c r="F21" s="119">
        <v>577.15698617480905</v>
      </c>
      <c r="G21" s="119">
        <v>734.88653999999997</v>
      </c>
      <c r="H21" s="119">
        <v>627.33361444108004</v>
      </c>
      <c r="I21" s="119">
        <v>564.3444769649783</v>
      </c>
      <c r="J21" s="119">
        <v>538.36625971179797</v>
      </c>
      <c r="K21" s="119">
        <v>790</v>
      </c>
      <c r="L21" s="119">
        <v>631</v>
      </c>
    </row>
    <row r="22" spans="1:12">
      <c r="A22" s="120" t="str">
        <f>IF('1'!$A$1=1,B22,C22)</f>
        <v xml:space="preserve">  Всього</v>
      </c>
      <c r="B22" s="121" t="s">
        <v>65</v>
      </c>
      <c r="C22" s="121" t="s">
        <v>66</v>
      </c>
      <c r="D22" s="122">
        <v>50676.911486066689</v>
      </c>
      <c r="E22" s="122">
        <v>50200.804271599904</v>
      </c>
      <c r="F22" s="122">
        <v>49515.724010936014</v>
      </c>
      <c r="G22" s="122">
        <v>54833.342118714987</v>
      </c>
      <c r="H22" s="122">
        <v>53564.209824508587</v>
      </c>
      <c r="I22" s="122">
        <v>53101.309346097354</v>
      </c>
      <c r="J22" s="122">
        <v>41327.291961673604</v>
      </c>
      <c r="K22" s="122">
        <v>49453</v>
      </c>
      <c r="L22" s="122">
        <v>47673</v>
      </c>
    </row>
    <row r="23" spans="1:12">
      <c r="A23" s="123" t="str">
        <f>IF('1'!$A$1=1,B23,C23)</f>
        <v>Основна сумма боргу</v>
      </c>
      <c r="B23" s="114" t="s">
        <v>53</v>
      </c>
      <c r="C23" s="114" t="s">
        <v>54</v>
      </c>
      <c r="D23" s="124">
        <v>46869.392634344156</v>
      </c>
      <c r="E23" s="124">
        <v>46363.34662256491</v>
      </c>
      <c r="F23" s="124">
        <v>45022.564441862087</v>
      </c>
      <c r="G23" s="124">
        <v>48328.364423714986</v>
      </c>
      <c r="H23" s="124">
        <v>48469.019045460052</v>
      </c>
      <c r="I23" s="124">
        <v>48329.164453124256</v>
      </c>
      <c r="J23" s="124">
        <v>38022.142022694534</v>
      </c>
      <c r="K23" s="124">
        <v>40726</v>
      </c>
      <c r="L23" s="124">
        <v>41556</v>
      </c>
    </row>
    <row r="24" spans="1:12" s="64" customFormat="1">
      <c r="A24" s="118" t="str">
        <f>IF('1'!$A$1=1,B24,C24)</f>
        <v>Відсоткові платежі</v>
      </c>
      <c r="B24" s="125" t="s">
        <v>55</v>
      </c>
      <c r="C24" s="125" t="s">
        <v>56</v>
      </c>
      <c r="D24" s="126">
        <v>3807.5188517225333</v>
      </c>
      <c r="E24" s="126">
        <v>3837.4576490349918</v>
      </c>
      <c r="F24" s="126">
        <v>4493.159569073925</v>
      </c>
      <c r="G24" s="126">
        <v>6504.9776949999996</v>
      </c>
      <c r="H24" s="126">
        <v>5095.1907790485329</v>
      </c>
      <c r="I24" s="126">
        <v>4772.144892973095</v>
      </c>
      <c r="J24" s="126">
        <v>3305.1499389790661</v>
      </c>
      <c r="K24" s="126">
        <v>8727</v>
      </c>
      <c r="L24" s="126">
        <v>6117</v>
      </c>
    </row>
    <row r="25" spans="1:12" s="64" customFormat="1">
      <c r="A25" s="68"/>
      <c r="B25" s="68"/>
      <c r="C25" s="68"/>
      <c r="D25" s="69"/>
    </row>
    <row r="26" spans="1:12" s="64" customFormat="1">
      <c r="D26" s="70"/>
      <c r="E26" s="70"/>
      <c r="F26" s="70"/>
      <c r="G26" s="70"/>
      <c r="H26" s="70"/>
      <c r="I26" s="70"/>
      <c r="J26" s="70"/>
    </row>
    <row r="27" spans="1:12" s="64" customFormat="1">
      <c r="D27" s="70"/>
      <c r="E27" s="70"/>
      <c r="F27" s="70"/>
      <c r="G27" s="70"/>
      <c r="H27" s="70"/>
      <c r="I27" s="70"/>
      <c r="J27" s="70"/>
    </row>
    <row r="28" spans="1:12" s="64" customFormat="1">
      <c r="D28" s="71"/>
      <c r="E28" s="71"/>
      <c r="F28" s="71"/>
      <c r="G28" s="71"/>
      <c r="H28" s="71"/>
      <c r="I28" s="71"/>
      <c r="J28" s="71"/>
    </row>
    <row r="29" spans="1:12">
      <c r="D29" s="72"/>
      <c r="E29" s="72"/>
    </row>
    <row r="30" spans="1:12">
      <c r="D30" s="72"/>
      <c r="E30" s="72"/>
    </row>
    <row r="31" spans="1:12">
      <c r="D31" s="72"/>
      <c r="E31" s="72"/>
    </row>
    <row r="32" spans="1:12">
      <c r="D32" s="72"/>
      <c r="E32" s="72"/>
    </row>
    <row r="33" spans="4:5">
      <c r="D33" s="72"/>
      <c r="E33" s="72"/>
    </row>
    <row r="34" spans="4:5">
      <c r="D34" s="72"/>
      <c r="E34" s="72"/>
    </row>
    <row r="35" spans="4:5">
      <c r="D35" s="72"/>
      <c r="E35" s="72"/>
    </row>
    <row r="36" spans="4:5">
      <c r="D36" s="72"/>
      <c r="E36" s="72"/>
    </row>
    <row r="37" spans="4:5">
      <c r="D37" s="72"/>
      <c r="E37" s="72"/>
    </row>
    <row r="38" spans="4:5">
      <c r="D38" s="72"/>
      <c r="E38" s="72"/>
    </row>
    <row r="39" spans="4:5">
      <c r="D39" s="72"/>
      <c r="E39" s="72"/>
    </row>
    <row r="40" spans="4:5">
      <c r="D40" s="72"/>
      <c r="E40" s="72"/>
    </row>
    <row r="41" spans="4:5">
      <c r="D41" s="72"/>
      <c r="E41" s="72"/>
    </row>
    <row r="42" spans="4:5">
      <c r="D42" s="72"/>
      <c r="E42" s="72"/>
    </row>
    <row r="43" spans="4:5">
      <c r="D43" s="72"/>
      <c r="E43" s="72"/>
    </row>
    <row r="44" spans="4:5">
      <c r="D44" s="72"/>
      <c r="E44" s="72"/>
    </row>
    <row r="45" spans="4:5">
      <c r="D45" s="72"/>
      <c r="E45" s="72"/>
    </row>
    <row r="48" spans="4:5">
      <c r="D48" s="73"/>
      <c r="E48" s="73"/>
    </row>
    <row r="49" spans="4:5">
      <c r="D49" s="73"/>
      <c r="E49" s="73"/>
    </row>
    <row r="50" spans="4:5">
      <c r="D50" s="73"/>
      <c r="E50" s="73"/>
    </row>
    <row r="51" spans="4:5">
      <c r="D51" s="73"/>
      <c r="E51" s="73"/>
    </row>
    <row r="52" spans="4:5">
      <c r="D52" s="73"/>
      <c r="E52" s="73"/>
    </row>
    <row r="53" spans="4:5">
      <c r="D53" s="73"/>
      <c r="E53" s="73"/>
    </row>
    <row r="54" spans="4:5">
      <c r="D54" s="73"/>
      <c r="E54" s="73"/>
    </row>
    <row r="55" spans="4:5">
      <c r="D55" s="73"/>
      <c r="E55" s="73"/>
    </row>
    <row r="56" spans="4:5">
      <c r="D56" s="73"/>
      <c r="E56" s="73"/>
    </row>
    <row r="57" spans="4:5">
      <c r="D57" s="73"/>
      <c r="E57" s="73"/>
    </row>
    <row r="58" spans="4:5">
      <c r="D58" s="73"/>
      <c r="E58" s="73"/>
    </row>
    <row r="59" spans="4:5">
      <c r="D59" s="73"/>
      <c r="E59" s="73"/>
    </row>
    <row r="60" spans="4:5">
      <c r="D60" s="73"/>
      <c r="E60" s="73"/>
    </row>
    <row r="61" spans="4:5">
      <c r="D61" s="73"/>
      <c r="E61" s="73"/>
    </row>
    <row r="62" spans="4:5">
      <c r="D62" s="73"/>
      <c r="E62" s="73"/>
    </row>
    <row r="63" spans="4:5">
      <c r="D63" s="73"/>
      <c r="E63" s="73"/>
    </row>
    <row r="64" spans="4:5">
      <c r="D64" s="73"/>
      <c r="E64" s="73"/>
    </row>
    <row r="65" spans="4:5">
      <c r="D65" s="73"/>
      <c r="E65" s="73"/>
    </row>
  </sheetData>
  <mergeCells count="13">
    <mergeCell ref="L5:L6"/>
    <mergeCell ref="K5:K6"/>
    <mergeCell ref="A2:E2"/>
    <mergeCell ref="A5:A6"/>
    <mergeCell ref="B5:B6"/>
    <mergeCell ref="C5:C6"/>
    <mergeCell ref="D5:D6"/>
    <mergeCell ref="E5:E6"/>
    <mergeCell ref="J5:J6"/>
    <mergeCell ref="I5:I6"/>
    <mergeCell ref="H5:H6"/>
    <mergeCell ref="G5:G6"/>
    <mergeCell ref="F5:F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2025-03-26T12:55:53Z</cp:lastPrinted>
  <dcterms:created xsi:type="dcterms:W3CDTF">2016-06-02T08:47:25Z</dcterms:created>
  <dcterms:modified xsi:type="dcterms:W3CDTF">2025-03-26T12:56:34Z</dcterms:modified>
</cp:coreProperties>
</file>