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3040" windowHeight="9340" activeTab="1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'1'!$C$1:$C$5</definedName>
    <definedName name="_xlnm.Print_Area" localSheetId="1">'1.1'!$A$2:$M$62</definedName>
    <definedName name="_xlnm.Print_Area" localSheetId="2">'1.2'!$A$2:$M$28</definedName>
    <definedName name="_xlnm.Print_Area" localSheetId="3">'1.3'!$A$2:$L$24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3" i="22" l="1"/>
  <c r="A5" i="21"/>
  <c r="A14" i="21" l="1"/>
  <c r="A30" i="19" l="1"/>
  <c r="A21" i="19"/>
  <c r="A27" i="21" l="1"/>
  <c r="A26" i="21"/>
  <c r="A57" i="19"/>
  <c r="A23" i="21"/>
  <c r="A58" i="19"/>
  <c r="A54" i="19"/>
  <c r="A53" i="19"/>
  <c r="A52" i="19"/>
  <c r="A51" i="19"/>
  <c r="A50" i="19"/>
  <c r="A49" i="19"/>
  <c r="A48" i="19"/>
  <c r="A47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1" i="19"/>
  <c r="A60" i="19"/>
  <c r="A56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<sst xmlns="http://schemas.openxmlformats.org/spreadsheetml/2006/main" count="199" uniqueCount="81">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</sst>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3" fontId="0" fillId="0" borderId="0" xfId="0" applyNumberFormat="1"/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0" fontId="68" fillId="0" borderId="0" xfId="61" applyFont="1" applyFill="1" applyAlignment="1" applyProtection="1">
      <alignment horizontal="left" wrapText="1"/>
    </xf>
    <xf numFmtId="0" fontId="69" fillId="0" borderId="0" xfId="161" applyFont="1" applyFill="1" applyBorder="1" applyAlignment="1">
      <alignment horizontal="left" vertical="center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0</xdr:row>
          <xdr:rowOff>25400</xdr:rowOff>
        </xdr:from>
        <xdr:to>
          <xdr:col>1</xdr:col>
          <xdr:colOff>0</xdr:colOff>
          <xdr:row>1</xdr:row>
          <xdr:rowOff>139700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zoomScaleNormal="100" zoomScaleSheetLayoutView="100" workbookViewId="0">
      <selection activeCell="C1" sqref="C1:C5"/>
    </sheetView>
  </sheetViews>
  <sheetFormatPr defaultColWidth="8.6328125" defaultRowHeight="14"/>
  <cols>
    <col min="1" max="1" width="8.6328125" style="52"/>
    <col min="2" max="2" width="5.453125" style="52" customWidth="1"/>
    <col min="3" max="3" width="100.08984375" style="55" customWidth="1"/>
    <col min="4" max="16384" width="8.6328125" style="52"/>
  </cols>
  <sheetData>
    <row r="1" spans="1:3">
      <c r="A1" s="49">
        <v>1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25400</xdr:colOff>
                    <xdr:row>0</xdr:row>
                    <xdr:rowOff>25400</xdr:rowOff>
                  </from>
                  <to>
                    <xdr:col>1</xdr:col>
                    <xdr:colOff>0</xdr:colOff>
                    <xdr:row>1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="90" zoomScaleNormal="90" zoomScaleSheetLayoutView="100" workbookViewId="0">
      <pane xSplit="3" ySplit="8" topLeftCell="D58" activePane="bottomRight" state="frozen"/>
      <selection activeCell="C4" sqref="C4"/>
      <selection pane="topRight" activeCell="C4" sqref="C4"/>
      <selection pane="bottomLeft" activeCell="C4" sqref="C4"/>
      <selection pane="bottomRight" activeCell="A62" sqref="A62:M62"/>
    </sheetView>
  </sheetViews>
  <sheetFormatPr defaultColWidth="8.6328125" defaultRowHeight="14.5" outlineLevelCol="1"/>
  <cols>
    <col min="1" max="1" width="38.453125" style="1" customWidth="1"/>
    <col min="2" max="2" width="37.54296875" style="2" hidden="1" customWidth="1" outlineLevel="1"/>
    <col min="3" max="3" width="33.36328125" style="2" hidden="1" customWidth="1" outlineLevel="1"/>
    <col min="4" max="4" width="8.6328125" customWidth="1" collapsed="1"/>
    <col min="5" max="6" width="8.6328125" customWidth="1"/>
    <col min="7" max="7" width="8.6328125" style="1" customWidth="1"/>
    <col min="8" max="16384" width="8.6328125" style="1"/>
  </cols>
  <sheetData>
    <row r="1" spans="1:13">
      <c r="A1" s="51" t="str">
        <f>IF('1'!A1=1,"до змісту","to title")</f>
        <v>до змісту</v>
      </c>
    </row>
    <row r="2" spans="1:13" s="23" customFormat="1" ht="15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</row>
    <row r="3" spans="1:13" ht="38.4" customHeight="1">
      <c r="A3" s="134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34"/>
      <c r="C3" s="134"/>
    </row>
    <row r="4" spans="1:13">
      <c r="A4" s="39" t="str">
        <f>IF('1'!$A$1=1,"(за методологією МВФ, КПБ 6)","(according to BPM6 methodology)")</f>
        <v>(за методологією МВФ, КПБ 6)</v>
      </c>
    </row>
    <row r="5" spans="1:13">
      <c r="A5" s="39" t="str">
        <f>IF('1'!$A$1=1,"на кінець періоду, млн. дол. США","Millions of USD , end of the period")</f>
        <v>на кінець періоду, млн. дол. США</v>
      </c>
      <c r="B5" s="26"/>
    </row>
    <row r="7" spans="1:13" ht="14">
      <c r="A7" s="139" t="str">
        <f>IF('1'!$A$1=1,B7,C7)</f>
        <v xml:space="preserve">Показники </v>
      </c>
      <c r="B7" s="137" t="s">
        <v>5</v>
      </c>
      <c r="C7" s="137" t="s">
        <v>6</v>
      </c>
      <c r="D7" s="135" t="s">
        <v>4</v>
      </c>
      <c r="E7" s="132" t="s">
        <v>42</v>
      </c>
      <c r="F7" s="132" t="s">
        <v>43</v>
      </c>
      <c r="G7" s="132" t="s">
        <v>44</v>
      </c>
      <c r="H7" s="132" t="s">
        <v>62</v>
      </c>
      <c r="I7" s="135" t="s">
        <v>63</v>
      </c>
      <c r="J7" s="132" t="s">
        <v>72</v>
      </c>
      <c r="K7" s="132" t="s">
        <v>76</v>
      </c>
      <c r="L7" s="132" t="s">
        <v>79</v>
      </c>
      <c r="M7" s="132" t="s">
        <v>80</v>
      </c>
    </row>
    <row r="8" spans="1:13" ht="14">
      <c r="A8" s="140">
        <f>IF('1'!$A$1=1,B8,C8)</f>
        <v>0</v>
      </c>
      <c r="B8" s="138"/>
      <c r="C8" s="138"/>
      <c r="D8" s="136"/>
      <c r="E8" s="133"/>
      <c r="F8" s="133"/>
      <c r="G8" s="133"/>
      <c r="H8" s="133"/>
      <c r="I8" s="136"/>
      <c r="J8" s="133"/>
      <c r="K8" s="133"/>
      <c r="L8" s="133"/>
      <c r="M8" s="133"/>
    </row>
    <row r="9" spans="1:13" s="8" customFormat="1" ht="14">
      <c r="A9" s="60" t="str">
        <f>IF('1'!$A$1=1,B9,C9)</f>
        <v xml:space="preserve"> Сектор державного управління</v>
      </c>
      <c r="B9" s="61" t="s">
        <v>7</v>
      </c>
      <c r="C9" s="61" t="s">
        <v>21</v>
      </c>
      <c r="D9" s="94">
        <v>101595</v>
      </c>
      <c r="E9" s="94">
        <v>37034</v>
      </c>
      <c r="F9" s="95">
        <v>59418</v>
      </c>
      <c r="G9" s="95">
        <v>92534</v>
      </c>
      <c r="H9" s="95">
        <v>120468</v>
      </c>
      <c r="I9" s="95">
        <v>133286</v>
      </c>
      <c r="J9" s="95">
        <v>92718</v>
      </c>
      <c r="K9" s="95">
        <v>92482</v>
      </c>
      <c r="L9" s="95">
        <v>185012</v>
      </c>
      <c r="M9" s="96">
        <v>145497</v>
      </c>
    </row>
    <row r="10" spans="1:13" ht="26">
      <c r="A10" s="45" t="str">
        <f>IF('1'!$A$1=1,B10,C10)</f>
        <v xml:space="preserve">  Короткостроковий борг за первинним терміном погашення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138</v>
      </c>
      <c r="H10" s="32">
        <v>6040</v>
      </c>
      <c r="I10" s="32">
        <v>12356</v>
      </c>
      <c r="J10" s="32">
        <v>818</v>
      </c>
      <c r="K10" s="32">
        <v>2231</v>
      </c>
      <c r="L10" s="32">
        <v>1101</v>
      </c>
      <c r="M10" s="33">
        <v>0</v>
      </c>
    </row>
    <row r="11" spans="1:13" ht="14">
      <c r="A11" s="40" t="str">
        <f>IF('1'!$A$1=1,B11,C11)</f>
        <v xml:space="preserve">    Боргові цінні папери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138</v>
      </c>
      <c r="H11" s="28">
        <v>6040</v>
      </c>
      <c r="I11" s="28">
        <v>2630</v>
      </c>
      <c r="J11" s="28">
        <v>818</v>
      </c>
      <c r="K11" s="28">
        <v>2231</v>
      </c>
      <c r="L11" s="28">
        <v>1101</v>
      </c>
      <c r="M11" s="29">
        <v>0</v>
      </c>
    </row>
    <row r="12" spans="1:13" ht="14">
      <c r="A12" s="40" t="str">
        <f>IF('1'!$A$1=1,B12,C12)</f>
        <v xml:space="preserve">    Кредити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9726</v>
      </c>
      <c r="J12" s="28">
        <v>0</v>
      </c>
      <c r="K12" s="28">
        <v>0</v>
      </c>
      <c r="L12" s="28">
        <v>0</v>
      </c>
      <c r="M12" s="29">
        <v>0</v>
      </c>
    </row>
    <row r="13" spans="1:13" ht="26">
      <c r="A13" s="45" t="str">
        <f>IF('1'!$A$1=1,B13,C13)</f>
        <v xml:space="preserve">  Довгострокові зобов'язання, що підлягають погашенню протягом року</v>
      </c>
      <c r="B13" s="6" t="s">
        <v>11</v>
      </c>
      <c r="C13" s="6" t="s">
        <v>25</v>
      </c>
      <c r="D13" s="32">
        <v>101595</v>
      </c>
      <c r="E13" s="32">
        <v>37034</v>
      </c>
      <c r="F13" s="32">
        <v>59418</v>
      </c>
      <c r="G13" s="32">
        <v>92396</v>
      </c>
      <c r="H13" s="32">
        <v>114428</v>
      </c>
      <c r="I13" s="32">
        <v>120930</v>
      </c>
      <c r="J13" s="32">
        <v>91900</v>
      </c>
      <c r="K13" s="32">
        <v>90251</v>
      </c>
      <c r="L13" s="32">
        <v>183911</v>
      </c>
      <c r="M13" s="33">
        <v>145497</v>
      </c>
    </row>
    <row r="14" spans="1:13" ht="14">
      <c r="A14" s="45" t="str">
        <f>IF('1'!$A$1=1,B14,C14)</f>
        <v xml:space="preserve">    Боргові цінні папери</v>
      </c>
      <c r="B14" s="6" t="s">
        <v>9</v>
      </c>
      <c r="C14" s="6" t="s">
        <v>23</v>
      </c>
      <c r="D14" s="28">
        <v>92091</v>
      </c>
      <c r="E14" s="28">
        <v>18789</v>
      </c>
      <c r="F14" s="28">
        <v>4940</v>
      </c>
      <c r="G14" s="28">
        <v>46876</v>
      </c>
      <c r="H14" s="28">
        <v>68358</v>
      </c>
      <c r="I14" s="28">
        <v>69442</v>
      </c>
      <c r="J14" s="28">
        <v>51228</v>
      </c>
      <c r="K14" s="28">
        <v>18869</v>
      </c>
      <c r="L14" s="28">
        <v>49757</v>
      </c>
      <c r="M14" s="29">
        <v>11351</v>
      </c>
    </row>
    <row r="15" spans="1:13" ht="14">
      <c r="A15" s="40" t="str">
        <f>IF('1'!$A$1=1,B15,C15)</f>
        <v xml:space="preserve">    Кредити</v>
      </c>
      <c r="B15" s="6" t="s">
        <v>10</v>
      </c>
      <c r="C15" s="10" t="s">
        <v>24</v>
      </c>
      <c r="D15" s="28">
        <v>9504</v>
      </c>
      <c r="E15" s="28">
        <v>18245</v>
      </c>
      <c r="F15" s="28">
        <v>54478</v>
      </c>
      <c r="G15" s="28">
        <v>45520</v>
      </c>
      <c r="H15" s="28">
        <v>46070</v>
      </c>
      <c r="I15" s="28">
        <v>51488</v>
      </c>
      <c r="J15" s="28">
        <v>40672</v>
      </c>
      <c r="K15" s="28">
        <v>71382</v>
      </c>
      <c r="L15" s="28">
        <v>134154</v>
      </c>
      <c r="M15" s="29">
        <v>134146</v>
      </c>
    </row>
    <row r="16" spans="1:13" s="129" customFormat="1" ht="14">
      <c r="A16" s="45"/>
      <c r="B16" s="127"/>
      <c r="C16" s="127"/>
      <c r="D16" s="128"/>
      <c r="E16" s="128"/>
      <c r="F16" s="125"/>
      <c r="G16" s="125"/>
      <c r="H16" s="125"/>
      <c r="I16" s="125"/>
      <c r="J16" s="125"/>
      <c r="K16" s="125"/>
      <c r="L16" s="125"/>
      <c r="M16" s="126"/>
    </row>
    <row r="17" spans="1:13" s="8" customFormat="1" ht="14">
      <c r="A17" s="44" t="str">
        <f>IF('1'!$A$1=1,B17,C17)</f>
        <v xml:space="preserve"> Центральний банк</v>
      </c>
      <c r="B17" s="48" t="s">
        <v>12</v>
      </c>
      <c r="C17" s="48" t="s">
        <v>26</v>
      </c>
      <c r="D17" s="94">
        <v>31225</v>
      </c>
      <c r="E17" s="94">
        <v>8239</v>
      </c>
      <c r="F17" s="94">
        <v>20629</v>
      </c>
      <c r="G17" s="94">
        <v>16447</v>
      </c>
      <c r="H17" s="94">
        <v>15349</v>
      </c>
      <c r="I17" s="94">
        <v>26437</v>
      </c>
      <c r="J17" s="94">
        <v>48937</v>
      </c>
      <c r="K17" s="94">
        <v>58985</v>
      </c>
      <c r="L17" s="94">
        <v>36197</v>
      </c>
      <c r="M17" s="99">
        <v>31529</v>
      </c>
    </row>
    <row r="18" spans="1:13" s="5" customFormat="1" ht="26">
      <c r="A18" s="45" t="str">
        <f>IF('1'!$A$1=1,B18,C18)</f>
        <v xml:space="preserve">  Короткостроковий борг за первинним терміном погашення</v>
      </c>
      <c r="B18" s="6" t="s">
        <v>8</v>
      </c>
      <c r="C18" s="6" t="s">
        <v>22</v>
      </c>
      <c r="D18" s="32">
        <v>31225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73</v>
      </c>
      <c r="L18" s="32">
        <v>0</v>
      </c>
      <c r="M18" s="33">
        <v>42</v>
      </c>
    </row>
    <row r="19" spans="1:13" ht="14">
      <c r="A19" s="40" t="str">
        <f>IF('1'!$A$1=1,B19,C19)</f>
        <v xml:space="preserve">    Кредити</v>
      </c>
      <c r="B19" s="7" t="s">
        <v>10</v>
      </c>
      <c r="C19" s="10" t="s">
        <v>24</v>
      </c>
      <c r="D19" s="28">
        <v>31225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9">
        <v>0</v>
      </c>
    </row>
    <row r="20" spans="1:13" ht="14">
      <c r="A20" s="40" t="str">
        <f>IF('1'!$A$1=1,B20,C20)</f>
        <v xml:space="preserve">    Валюта і депозити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9">
        <v>0</v>
      </c>
    </row>
    <row r="21" spans="1:13" ht="14">
      <c r="A21" s="130" t="str">
        <f>IF('1'!$A$1=1,B21,C21)</f>
        <v>Інші боргові зобов'язання</v>
      </c>
      <c r="B21" s="6" t="s">
        <v>77</v>
      </c>
      <c r="C21" s="10" t="s">
        <v>78</v>
      </c>
      <c r="D21" s="28"/>
      <c r="E21" s="28"/>
      <c r="F21" s="28"/>
      <c r="G21" s="28"/>
      <c r="H21" s="28"/>
      <c r="I21" s="28"/>
      <c r="J21" s="28"/>
      <c r="K21" s="28">
        <v>73</v>
      </c>
      <c r="L21" s="28">
        <v>0</v>
      </c>
      <c r="M21" s="29">
        <v>42</v>
      </c>
    </row>
    <row r="22" spans="1:13" ht="26">
      <c r="A22" s="45" t="str">
        <f>IF('1'!$A$1=1,B22,C22)</f>
        <v xml:space="preserve"> Довгострокові зобов'язання, що підлягають погашенню протягом року</v>
      </c>
      <c r="B22" s="7" t="s">
        <v>20</v>
      </c>
      <c r="C22" s="6" t="s">
        <v>25</v>
      </c>
      <c r="D22" s="32">
        <v>0</v>
      </c>
      <c r="E22" s="32">
        <v>8239</v>
      </c>
      <c r="F22" s="32">
        <v>20629</v>
      </c>
      <c r="G22" s="32">
        <v>16447</v>
      </c>
      <c r="H22" s="32">
        <v>15349</v>
      </c>
      <c r="I22" s="32">
        <v>26437</v>
      </c>
      <c r="J22" s="32">
        <v>48937</v>
      </c>
      <c r="K22" s="32">
        <v>58912</v>
      </c>
      <c r="L22" s="32">
        <v>36197</v>
      </c>
      <c r="M22" s="33">
        <v>31487</v>
      </c>
    </row>
    <row r="23" spans="1:13" ht="14">
      <c r="A23" s="40" t="str">
        <f>IF('1'!$A$1=1,B23,C23)</f>
        <v xml:space="preserve">    Кредити</v>
      </c>
      <c r="B23" s="6" t="s">
        <v>10</v>
      </c>
      <c r="C23" s="10" t="s">
        <v>24</v>
      </c>
      <c r="D23" s="28">
        <v>0</v>
      </c>
      <c r="E23" s="28">
        <v>8239</v>
      </c>
      <c r="F23" s="28">
        <v>20629</v>
      </c>
      <c r="G23" s="28">
        <v>16447</v>
      </c>
      <c r="H23" s="28">
        <v>15349</v>
      </c>
      <c r="I23" s="28">
        <v>26437</v>
      </c>
      <c r="J23" s="28">
        <v>48937</v>
      </c>
      <c r="K23" s="28">
        <v>58912</v>
      </c>
      <c r="L23" s="28">
        <v>36197</v>
      </c>
      <c r="M23" s="29">
        <v>31487</v>
      </c>
    </row>
    <row r="24" spans="1:13" s="129" customFormat="1" ht="14">
      <c r="A24" s="45"/>
      <c r="B24" s="127"/>
      <c r="C24" s="127"/>
      <c r="D24" s="128"/>
      <c r="E24" s="128"/>
      <c r="F24" s="125"/>
      <c r="G24" s="125"/>
      <c r="H24" s="125"/>
      <c r="I24" s="125"/>
      <c r="J24" s="125"/>
      <c r="K24" s="125"/>
      <c r="L24" s="125"/>
      <c r="M24" s="126"/>
    </row>
    <row r="25" spans="1:13" s="8" customFormat="1" ht="25.5" customHeight="1">
      <c r="A25" s="44" t="str">
        <f>IF('1'!$A$1=1,B25,C25)</f>
        <v xml:space="preserve"> Інші депозитні корпорації</v>
      </c>
      <c r="B25" s="48" t="s">
        <v>14</v>
      </c>
      <c r="C25" s="48" t="s">
        <v>28</v>
      </c>
      <c r="D25" s="34">
        <v>161284</v>
      </c>
      <c r="E25" s="34">
        <v>143052</v>
      </c>
      <c r="F25" s="34">
        <v>82573</v>
      </c>
      <c r="G25" s="34">
        <v>78746</v>
      </c>
      <c r="H25" s="34">
        <v>60210</v>
      </c>
      <c r="I25" s="34">
        <v>72695</v>
      </c>
      <c r="J25" s="34">
        <v>65440</v>
      </c>
      <c r="K25" s="34">
        <v>50501</v>
      </c>
      <c r="L25" s="34">
        <v>50364</v>
      </c>
      <c r="M25" s="35">
        <v>54650</v>
      </c>
    </row>
    <row r="26" spans="1:13" ht="26">
      <c r="A26" s="45" t="str">
        <f>IF('1'!$A$1=1,B26,C26)</f>
        <v xml:space="preserve">  Короткостроковий борг за первинним терміном погашення</v>
      </c>
      <c r="B26" s="6" t="s">
        <v>8</v>
      </c>
      <c r="C26" s="6" t="s">
        <v>22</v>
      </c>
      <c r="D26" s="32">
        <v>98907</v>
      </c>
      <c r="E26" s="32">
        <v>99437</v>
      </c>
      <c r="F26" s="32">
        <v>56387</v>
      </c>
      <c r="G26" s="32">
        <v>34085</v>
      </c>
      <c r="H26" s="32">
        <v>27523</v>
      </c>
      <c r="I26" s="32">
        <v>31216</v>
      </c>
      <c r="J26" s="32">
        <v>40181</v>
      </c>
      <c r="K26" s="32">
        <v>32363</v>
      </c>
      <c r="L26" s="32">
        <v>33310</v>
      </c>
      <c r="M26" s="33">
        <v>40357</v>
      </c>
    </row>
    <row r="27" spans="1:13" ht="14">
      <c r="A27" s="45" t="str">
        <f>IF('1'!$A$1=1,B27,C27)</f>
        <v xml:space="preserve">    Боргові цінні папери</v>
      </c>
      <c r="B27" s="6" t="s">
        <v>9</v>
      </c>
      <c r="C27" s="6" t="s">
        <v>23</v>
      </c>
      <c r="D27" s="28">
        <v>0</v>
      </c>
      <c r="E27" s="28">
        <v>136</v>
      </c>
      <c r="F27" s="28">
        <v>0</v>
      </c>
      <c r="G27" s="28">
        <v>0</v>
      </c>
      <c r="H27" s="28">
        <v>0</v>
      </c>
      <c r="I27" s="28">
        <v>0</v>
      </c>
      <c r="J27" s="28">
        <v>109</v>
      </c>
      <c r="K27" s="28">
        <v>146</v>
      </c>
      <c r="L27" s="28">
        <v>152</v>
      </c>
      <c r="M27" s="29">
        <v>168</v>
      </c>
    </row>
    <row r="28" spans="1:13" ht="14">
      <c r="A28" s="40" t="str">
        <f>IF('1'!$A$1=1,B28,C28)</f>
        <v xml:space="preserve">    Кредити</v>
      </c>
      <c r="B28" s="6" t="s">
        <v>10</v>
      </c>
      <c r="C28" s="10" t="s">
        <v>24</v>
      </c>
      <c r="D28" s="28">
        <v>5664</v>
      </c>
      <c r="E28" s="28">
        <v>4758</v>
      </c>
      <c r="F28" s="28">
        <v>3677</v>
      </c>
      <c r="G28" s="28">
        <v>831</v>
      </c>
      <c r="H28" s="28">
        <v>663</v>
      </c>
      <c r="I28" s="28">
        <v>1188</v>
      </c>
      <c r="J28" s="28">
        <v>191</v>
      </c>
      <c r="K28" s="28">
        <v>805</v>
      </c>
      <c r="L28" s="28">
        <v>38</v>
      </c>
      <c r="M28" s="29">
        <v>84</v>
      </c>
    </row>
    <row r="29" spans="1:13" ht="14">
      <c r="A29" s="40" t="str">
        <f>IF('1'!$A$1=1,B29,C29)</f>
        <v xml:space="preserve">    Валюта і депозити</v>
      </c>
      <c r="B29" s="6" t="s">
        <v>13</v>
      </c>
      <c r="C29" s="10" t="s">
        <v>27</v>
      </c>
      <c r="D29" s="28">
        <v>93243</v>
      </c>
      <c r="E29" s="28">
        <v>94543</v>
      </c>
      <c r="F29" s="28">
        <v>52710</v>
      </c>
      <c r="G29" s="28">
        <v>33254</v>
      </c>
      <c r="H29" s="28">
        <v>26860</v>
      </c>
      <c r="I29" s="28">
        <v>30028</v>
      </c>
      <c r="J29" s="28">
        <v>39881</v>
      </c>
      <c r="K29" s="28">
        <v>30827</v>
      </c>
      <c r="L29" s="28">
        <v>31639</v>
      </c>
      <c r="M29" s="29">
        <v>36952</v>
      </c>
    </row>
    <row r="30" spans="1:13" ht="14">
      <c r="A30" s="130" t="str">
        <f>IF('1'!$A$1=1,B30,C30)</f>
        <v>Інші боргові зобов'язання</v>
      </c>
      <c r="B30" s="6" t="s">
        <v>77</v>
      </c>
      <c r="C30" s="10" t="s">
        <v>78</v>
      </c>
      <c r="D30" s="28"/>
      <c r="E30" s="28"/>
      <c r="F30" s="28"/>
      <c r="G30" s="28"/>
      <c r="H30" s="28"/>
      <c r="I30" s="28"/>
      <c r="J30" s="28"/>
      <c r="K30" s="28">
        <v>585</v>
      </c>
      <c r="L30" s="28">
        <v>1481</v>
      </c>
      <c r="M30" s="29">
        <v>3153</v>
      </c>
    </row>
    <row r="31" spans="1:13" ht="26">
      <c r="A31" s="45" t="str">
        <f>IF('1'!$A$1=1,B31,C31)</f>
        <v xml:space="preserve">  Довгострокові зобов'язання, що підлягають погашенню протягом року</v>
      </c>
      <c r="B31" s="6" t="s">
        <v>11</v>
      </c>
      <c r="C31" s="6" t="s">
        <v>25</v>
      </c>
      <c r="D31" s="32">
        <v>62377</v>
      </c>
      <c r="E31" s="32">
        <v>43615</v>
      </c>
      <c r="F31" s="32">
        <v>26186</v>
      </c>
      <c r="G31" s="32">
        <v>44661</v>
      </c>
      <c r="H31" s="32">
        <v>32687</v>
      </c>
      <c r="I31" s="32">
        <v>41479</v>
      </c>
      <c r="J31" s="32">
        <v>25259</v>
      </c>
      <c r="K31" s="32">
        <v>18138</v>
      </c>
      <c r="L31" s="32">
        <v>17054</v>
      </c>
      <c r="M31" s="33">
        <v>14293</v>
      </c>
    </row>
    <row r="32" spans="1:13" s="5" customFormat="1" ht="14">
      <c r="A32" s="45" t="str">
        <f>IF('1'!$A$1=1,B32,C32)</f>
        <v xml:space="preserve">    Боргові цінні папери</v>
      </c>
      <c r="B32" s="6" t="s">
        <v>9</v>
      </c>
      <c r="C32" s="6" t="s">
        <v>23</v>
      </c>
      <c r="D32" s="28">
        <v>15720</v>
      </c>
      <c r="E32" s="28">
        <v>14819</v>
      </c>
      <c r="F32" s="28">
        <v>9599</v>
      </c>
      <c r="G32" s="28">
        <v>25252</v>
      </c>
      <c r="H32" s="28">
        <v>12862</v>
      </c>
      <c r="I32" s="28">
        <v>16936</v>
      </c>
      <c r="J32" s="28">
        <v>6956</v>
      </c>
      <c r="K32" s="28">
        <v>6107</v>
      </c>
      <c r="L32" s="28">
        <v>4406</v>
      </c>
      <c r="M32" s="29">
        <v>2690</v>
      </c>
    </row>
    <row r="33" spans="1:13" ht="14">
      <c r="A33" s="40" t="str">
        <f>IF('1'!$A$1=1,B33,C33)</f>
        <v xml:space="preserve">    Кредити</v>
      </c>
      <c r="B33" s="7" t="s">
        <v>10</v>
      </c>
      <c r="C33" s="10" t="s">
        <v>24</v>
      </c>
      <c r="D33" s="28">
        <v>4152</v>
      </c>
      <c r="E33" s="28">
        <v>9490</v>
      </c>
      <c r="F33" s="28">
        <v>2189</v>
      </c>
      <c r="G33" s="28">
        <v>9497</v>
      </c>
      <c r="H33" s="28">
        <v>11227</v>
      </c>
      <c r="I33" s="28">
        <v>8511</v>
      </c>
      <c r="J33" s="28">
        <v>9165</v>
      </c>
      <c r="K33" s="28">
        <v>9764</v>
      </c>
      <c r="L33" s="28">
        <v>9230</v>
      </c>
      <c r="M33" s="29">
        <v>8534</v>
      </c>
    </row>
    <row r="34" spans="1:13" ht="14">
      <c r="A34" s="40" t="str">
        <f>IF('1'!$A$1=1,B34,C34)</f>
        <v xml:space="preserve">    Валюта і депозити</v>
      </c>
      <c r="B34" s="7" t="s">
        <v>13</v>
      </c>
      <c r="C34" s="10" t="s">
        <v>27</v>
      </c>
      <c r="D34" s="28">
        <v>42505</v>
      </c>
      <c r="E34" s="28">
        <v>19306</v>
      </c>
      <c r="F34" s="28">
        <v>14398</v>
      </c>
      <c r="G34" s="28">
        <v>9912</v>
      </c>
      <c r="H34" s="28">
        <v>8598</v>
      </c>
      <c r="I34" s="28">
        <v>16032</v>
      </c>
      <c r="J34" s="28">
        <v>9138</v>
      </c>
      <c r="K34" s="28">
        <v>2267</v>
      </c>
      <c r="L34" s="28">
        <v>3418</v>
      </c>
      <c r="M34" s="29">
        <v>3069</v>
      </c>
    </row>
    <row r="35" spans="1:13" s="129" customFormat="1" ht="14">
      <c r="A35" s="45"/>
      <c r="B35" s="127"/>
      <c r="C35" s="127"/>
      <c r="D35" s="128"/>
      <c r="E35" s="128"/>
      <c r="F35" s="125"/>
      <c r="G35" s="125"/>
      <c r="H35" s="125"/>
      <c r="I35" s="125"/>
      <c r="J35" s="125"/>
      <c r="K35" s="125"/>
      <c r="L35" s="125"/>
      <c r="M35" s="126"/>
    </row>
    <row r="36" spans="1:13" s="8" customFormat="1" ht="14">
      <c r="A36" s="44" t="str">
        <f>IF('1'!$A$1=1,B36,C36)</f>
        <v xml:space="preserve"> Інші сектори</v>
      </c>
      <c r="B36" s="48" t="s">
        <v>15</v>
      </c>
      <c r="C36" s="48" t="s">
        <v>29</v>
      </c>
      <c r="D36" s="94">
        <v>740083</v>
      </c>
      <c r="E36" s="94">
        <v>897353</v>
      </c>
      <c r="F36" s="94">
        <v>925039</v>
      </c>
      <c r="G36" s="94">
        <v>831368</v>
      </c>
      <c r="H36" s="94">
        <v>747204</v>
      </c>
      <c r="I36" s="94">
        <v>870235</v>
      </c>
      <c r="J36" s="94">
        <v>819165</v>
      </c>
      <c r="K36" s="94">
        <v>818039</v>
      </c>
      <c r="L36" s="94">
        <v>880546</v>
      </c>
      <c r="M36" s="99">
        <v>1031931</v>
      </c>
    </row>
    <row r="37" spans="1:13" ht="26">
      <c r="A37" s="45" t="str">
        <f>IF('1'!$A$1=1,B37,C37)</f>
        <v xml:space="preserve">  Короткостроковий борг за первинним терміном погашення</v>
      </c>
      <c r="B37" s="6" t="s">
        <v>8</v>
      </c>
      <c r="C37" s="6" t="s">
        <v>22</v>
      </c>
      <c r="D37" s="32">
        <v>275047</v>
      </c>
      <c r="E37" s="32">
        <v>329608</v>
      </c>
      <c r="F37" s="32">
        <v>418173</v>
      </c>
      <c r="G37" s="32">
        <v>376256</v>
      </c>
      <c r="H37" s="32">
        <v>348068</v>
      </c>
      <c r="I37" s="32">
        <v>435061</v>
      </c>
      <c r="J37" s="32">
        <v>403663</v>
      </c>
      <c r="K37" s="32">
        <v>263257</v>
      </c>
      <c r="L37" s="32">
        <v>328927</v>
      </c>
      <c r="M37" s="33">
        <v>419255</v>
      </c>
    </row>
    <row r="38" spans="1:13" ht="14">
      <c r="A38" s="45" t="str">
        <f>IF('1'!$A$1=1,B38,C38)</f>
        <v xml:space="preserve">    Боргові цінні папери</v>
      </c>
      <c r="B38" s="6" t="s">
        <v>9</v>
      </c>
      <c r="C38" s="6" t="s">
        <v>23</v>
      </c>
      <c r="D38" s="97">
        <v>0</v>
      </c>
      <c r="E38" s="97">
        <v>109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8">
        <v>0</v>
      </c>
    </row>
    <row r="39" spans="1:13" ht="14">
      <c r="A39" s="40" t="str">
        <f>IF('1'!$A$1=1,B39,C39)</f>
        <v xml:space="preserve">    Кредити</v>
      </c>
      <c r="B39" s="6" t="s">
        <v>10</v>
      </c>
      <c r="C39" s="10" t="s">
        <v>24</v>
      </c>
      <c r="D39" s="97">
        <v>14952</v>
      </c>
      <c r="E39" s="97">
        <v>18136</v>
      </c>
      <c r="F39" s="97">
        <v>29751</v>
      </c>
      <c r="G39" s="97">
        <v>34943</v>
      </c>
      <c r="H39" s="97">
        <v>33113</v>
      </c>
      <c r="I39" s="97">
        <v>21121</v>
      </c>
      <c r="J39" s="97">
        <v>15112</v>
      </c>
      <c r="K39" s="97">
        <v>21246</v>
      </c>
      <c r="L39" s="97">
        <v>27081</v>
      </c>
      <c r="M39" s="98">
        <v>25980</v>
      </c>
    </row>
    <row r="40" spans="1:13" ht="14">
      <c r="A40" s="45" t="str">
        <f>IF('1'!$A$1=1,B40,C40)</f>
        <v xml:space="preserve">    Торгові кредити та аванси</v>
      </c>
      <c r="B40" s="6" t="s">
        <v>16</v>
      </c>
      <c r="C40" s="6" t="s">
        <v>30</v>
      </c>
      <c r="D40" s="97">
        <v>260095</v>
      </c>
      <c r="E40" s="97">
        <v>311363</v>
      </c>
      <c r="F40" s="97">
        <v>388422</v>
      </c>
      <c r="G40" s="97">
        <v>341313</v>
      </c>
      <c r="H40" s="97">
        <v>314955</v>
      </c>
      <c r="I40" s="97">
        <v>413940</v>
      </c>
      <c r="J40" s="97">
        <v>388551</v>
      </c>
      <c r="K40" s="97">
        <v>242011</v>
      </c>
      <c r="L40" s="97">
        <v>301846</v>
      </c>
      <c r="M40" s="98">
        <v>384993</v>
      </c>
    </row>
    <row r="41" spans="1:13" ht="14">
      <c r="A41" s="130" t="str">
        <f>IF('1'!$A$1=1,B41,C41)</f>
        <v>Інші боргові зобов'язання</v>
      </c>
      <c r="B41" s="6" t="s">
        <v>77</v>
      </c>
      <c r="C41" s="10" t="s">
        <v>78</v>
      </c>
      <c r="D41" s="97"/>
      <c r="E41" s="97"/>
      <c r="F41" s="97"/>
      <c r="G41" s="97"/>
      <c r="H41" s="97"/>
      <c r="I41" s="97"/>
      <c r="J41" s="97"/>
      <c r="K41" s="97"/>
      <c r="L41" s="97"/>
      <c r="M41" s="98">
        <v>8282</v>
      </c>
    </row>
    <row r="42" spans="1:13" ht="26">
      <c r="A42" s="45" t="str">
        <f>IF('1'!$A$1=1,B42,C42)</f>
        <v xml:space="preserve">  Довгострокові зобов'язання, що підлягають погашенню протягом року</v>
      </c>
      <c r="B42" s="6" t="s">
        <v>11</v>
      </c>
      <c r="C42" s="6" t="s">
        <v>25</v>
      </c>
      <c r="D42" s="32">
        <v>465036</v>
      </c>
      <c r="E42" s="32">
        <v>567745</v>
      </c>
      <c r="F42" s="32">
        <v>506866</v>
      </c>
      <c r="G42" s="32">
        <v>455112</v>
      </c>
      <c r="H42" s="32">
        <v>399136</v>
      </c>
      <c r="I42" s="32">
        <v>435174</v>
      </c>
      <c r="J42" s="32">
        <v>415502</v>
      </c>
      <c r="K42" s="32">
        <v>554782</v>
      </c>
      <c r="L42" s="32">
        <v>551619</v>
      </c>
      <c r="M42" s="33">
        <v>612676</v>
      </c>
    </row>
    <row r="43" spans="1:13" ht="14">
      <c r="A43" s="45" t="str">
        <f>IF('1'!$A$1=1,B43,C43)</f>
        <v xml:space="preserve">    Боргові цінні папери</v>
      </c>
      <c r="B43" s="6" t="s">
        <v>9</v>
      </c>
      <c r="C43" s="6" t="s">
        <v>23</v>
      </c>
      <c r="D43" s="28">
        <v>12816</v>
      </c>
      <c r="E43" s="28">
        <v>6036</v>
      </c>
      <c r="F43" s="28">
        <v>7241</v>
      </c>
      <c r="G43" s="28">
        <v>12986</v>
      </c>
      <c r="H43" s="28">
        <v>16865</v>
      </c>
      <c r="I43" s="28">
        <v>8482</v>
      </c>
      <c r="J43" s="28">
        <v>25860</v>
      </c>
      <c r="K43" s="28">
        <v>18028</v>
      </c>
      <c r="L43" s="28">
        <v>26930</v>
      </c>
      <c r="M43" s="29">
        <v>33925</v>
      </c>
    </row>
    <row r="44" spans="1:13" s="5" customFormat="1" ht="14">
      <c r="A44" s="40" t="str">
        <f>IF('1'!$A$1=1,B44,C44)</f>
        <v xml:space="preserve">    Кредити</v>
      </c>
      <c r="B44" s="9" t="s">
        <v>10</v>
      </c>
      <c r="C44" s="11" t="s">
        <v>24</v>
      </c>
      <c r="D44" s="28">
        <v>439524</v>
      </c>
      <c r="E44" s="28">
        <v>547189</v>
      </c>
      <c r="F44" s="28">
        <v>475038</v>
      </c>
      <c r="G44" s="28">
        <v>440825</v>
      </c>
      <c r="H44" s="28">
        <v>379808</v>
      </c>
      <c r="I44" s="28">
        <v>423610</v>
      </c>
      <c r="J44" s="28">
        <v>386123</v>
      </c>
      <c r="K44" s="28">
        <v>534231</v>
      </c>
      <c r="L44" s="28">
        <v>522828</v>
      </c>
      <c r="M44" s="29">
        <v>576355</v>
      </c>
    </row>
    <row r="45" spans="1:13" ht="14">
      <c r="A45" s="45" t="str">
        <f>IF('1'!$A$1=1,B45,C45)</f>
        <v xml:space="preserve">    Торгові кредити та аванси</v>
      </c>
      <c r="B45" s="17" t="s">
        <v>16</v>
      </c>
      <c r="C45" s="15" t="s">
        <v>30</v>
      </c>
      <c r="D45" s="28">
        <v>12696</v>
      </c>
      <c r="E45" s="28">
        <v>14520</v>
      </c>
      <c r="F45" s="28">
        <v>24587</v>
      </c>
      <c r="G45" s="28">
        <v>1301</v>
      </c>
      <c r="H45" s="28">
        <v>2463</v>
      </c>
      <c r="I45" s="28">
        <v>3082</v>
      </c>
      <c r="J45" s="28">
        <v>3519</v>
      </c>
      <c r="K45" s="28">
        <v>2523</v>
      </c>
      <c r="L45" s="28">
        <v>1861</v>
      </c>
      <c r="M45" s="29">
        <v>2396</v>
      </c>
    </row>
    <row r="46" spans="1:13" s="8" customFormat="1" ht="21.75" customHeight="1">
      <c r="A46" s="44" t="str">
        <f>IF('1'!$A$1=1,B46,C46)</f>
        <v xml:space="preserve"> Прямі інвестиції: міжфірмовий борг</v>
      </c>
      <c r="B46" s="47" t="s">
        <v>17</v>
      </c>
      <c r="C46" s="47" t="s">
        <v>31</v>
      </c>
      <c r="D46" s="94">
        <v>190062</v>
      </c>
      <c r="E46" s="94">
        <v>188813</v>
      </c>
      <c r="F46" s="94">
        <v>213620</v>
      </c>
      <c r="G46" s="94">
        <v>227515</v>
      </c>
      <c r="H46" s="94">
        <v>201499</v>
      </c>
      <c r="I46" s="94">
        <v>267788</v>
      </c>
      <c r="J46" s="94">
        <v>292122</v>
      </c>
      <c r="K46" s="94">
        <v>370402</v>
      </c>
      <c r="L46" s="94">
        <v>394751</v>
      </c>
      <c r="M46" s="99">
        <v>483364</v>
      </c>
    </row>
    <row r="47" spans="1:13" ht="23.5">
      <c r="A47" s="45" t="str">
        <f>IF('1'!$A$1=1,B47,C47)</f>
        <v xml:space="preserve">  Короткостроковий борг за первинним терміном погашення</v>
      </c>
      <c r="B47" s="88" t="s">
        <v>8</v>
      </c>
      <c r="C47" s="89" t="s">
        <v>22</v>
      </c>
      <c r="D47" s="97">
        <v>30649</v>
      </c>
      <c r="E47" s="97">
        <v>35158</v>
      </c>
      <c r="F47" s="97">
        <v>59306</v>
      </c>
      <c r="G47" s="97">
        <v>63102</v>
      </c>
      <c r="H47" s="97">
        <v>58553</v>
      </c>
      <c r="I47" s="97">
        <v>82703</v>
      </c>
      <c r="J47" s="97">
        <v>100247</v>
      </c>
      <c r="K47" s="97">
        <v>108864</v>
      </c>
      <c r="L47" s="97">
        <v>96741</v>
      </c>
      <c r="M47" s="98">
        <v>108797</v>
      </c>
    </row>
    <row r="48" spans="1:13" ht="26">
      <c r="A48" s="45" t="str">
        <f>IF('1'!$A$1=1,B48,C48)</f>
        <v>Боргові зобов'язання підприємств прямого інвестування перед прямими інвесторами</v>
      </c>
      <c r="B48" s="88" t="s">
        <v>67</v>
      </c>
      <c r="C48" s="90" t="s">
        <v>70</v>
      </c>
      <c r="D48" s="97">
        <v>28081</v>
      </c>
      <c r="E48" s="97">
        <v>29910</v>
      </c>
      <c r="F48" s="97">
        <v>53272</v>
      </c>
      <c r="G48" s="97">
        <v>57675</v>
      </c>
      <c r="H48" s="97">
        <v>55663</v>
      </c>
      <c r="I48" s="97">
        <v>73401</v>
      </c>
      <c r="J48" s="97">
        <v>77552</v>
      </c>
      <c r="K48" s="97">
        <v>87033</v>
      </c>
      <c r="L48" s="97">
        <v>90550</v>
      </c>
      <c r="M48" s="98">
        <v>97741</v>
      </c>
    </row>
    <row r="49" spans="1:13" ht="14">
      <c r="A49" s="45" t="str">
        <f>IF('1'!$A$1=1,B49,C49)</f>
        <v xml:space="preserve">в тому числі </v>
      </c>
      <c r="B49" s="91" t="s">
        <v>18</v>
      </c>
      <c r="C49" s="90" t="s">
        <v>32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6"/>
    </row>
    <row r="50" spans="1:13" ht="14">
      <c r="A50" s="45" t="str">
        <f>IF('1'!$A$1=1,B50,C50)</f>
        <v xml:space="preserve">    Торгові кредити та аванси</v>
      </c>
      <c r="B50" s="92" t="s">
        <v>16</v>
      </c>
      <c r="C50" s="90" t="s">
        <v>33</v>
      </c>
      <c r="D50" s="97">
        <v>25369</v>
      </c>
      <c r="E50" s="97">
        <v>29013</v>
      </c>
      <c r="F50" s="97">
        <v>49174</v>
      </c>
      <c r="G50" s="97">
        <v>52635</v>
      </c>
      <c r="H50" s="97">
        <v>41309</v>
      </c>
      <c r="I50" s="97">
        <v>61412</v>
      </c>
      <c r="J50" s="97">
        <v>69423</v>
      </c>
      <c r="K50" s="97">
        <v>75404</v>
      </c>
      <c r="L50" s="97">
        <v>79459</v>
      </c>
      <c r="M50" s="98">
        <v>91014</v>
      </c>
    </row>
    <row r="51" spans="1:13" ht="26">
      <c r="A51" s="45" t="str">
        <f>IF('1'!$A$1=1,B51,C51)</f>
        <v>Боргові зобов'язання між сестринськими підприємствами</v>
      </c>
      <c r="B51" s="88" t="s">
        <v>68</v>
      </c>
      <c r="C51" s="90" t="s">
        <v>71</v>
      </c>
      <c r="D51" s="97">
        <v>2568</v>
      </c>
      <c r="E51" s="97">
        <v>5248</v>
      </c>
      <c r="F51" s="97">
        <v>6034</v>
      </c>
      <c r="G51" s="97">
        <v>5427</v>
      </c>
      <c r="H51" s="97">
        <v>2890</v>
      </c>
      <c r="I51" s="97">
        <v>9302</v>
      </c>
      <c r="J51" s="97">
        <v>22695</v>
      </c>
      <c r="K51" s="97">
        <v>21831</v>
      </c>
      <c r="L51" s="97">
        <v>6191</v>
      </c>
      <c r="M51" s="98">
        <v>11056</v>
      </c>
    </row>
    <row r="52" spans="1:13" ht="26">
      <c r="A52" s="45" t="str">
        <f>IF('1'!$A$1=1,B52,C52)</f>
        <v xml:space="preserve">  Довгострокові зобов'язання, що підлягають погашенню протягом року</v>
      </c>
      <c r="B52" s="93" t="s">
        <v>11</v>
      </c>
      <c r="C52" s="89" t="s">
        <v>25</v>
      </c>
      <c r="D52" s="97">
        <v>159413</v>
      </c>
      <c r="E52" s="97">
        <v>153655</v>
      </c>
      <c r="F52" s="97">
        <v>154314</v>
      </c>
      <c r="G52" s="97">
        <v>164413</v>
      </c>
      <c r="H52" s="97">
        <v>142946</v>
      </c>
      <c r="I52" s="97">
        <v>185085</v>
      </c>
      <c r="J52" s="97">
        <v>191875</v>
      </c>
      <c r="K52" s="97">
        <v>261538</v>
      </c>
      <c r="L52" s="97">
        <v>298010</v>
      </c>
      <c r="M52" s="98">
        <v>374567</v>
      </c>
    </row>
    <row r="53" spans="1:13" ht="26">
      <c r="A53" s="45" t="str">
        <f>IF('1'!$A$1=1,B53,C53)</f>
        <v>Боргові зобов'язання підприємств прямого інвестування перед прямими інвесторами</v>
      </c>
      <c r="B53" s="92" t="s">
        <v>67</v>
      </c>
      <c r="C53" s="90" t="s">
        <v>70</v>
      </c>
      <c r="D53" s="97">
        <v>94827</v>
      </c>
      <c r="E53" s="97">
        <v>102727</v>
      </c>
      <c r="F53" s="97">
        <v>97113</v>
      </c>
      <c r="G53" s="97">
        <v>107015</v>
      </c>
      <c r="H53" s="97">
        <v>86573</v>
      </c>
      <c r="I53" s="97">
        <v>123051</v>
      </c>
      <c r="J53" s="97">
        <v>121934</v>
      </c>
      <c r="K53" s="97">
        <v>166131</v>
      </c>
      <c r="L53" s="97">
        <v>202940</v>
      </c>
      <c r="M53" s="98">
        <v>241682</v>
      </c>
    </row>
    <row r="54" spans="1:13" ht="26">
      <c r="A54" s="45" t="str">
        <f>IF('1'!$A$1=1,B54,C54)</f>
        <v xml:space="preserve"> Боргові зобов'язання між сестринськими підприємствами</v>
      </c>
      <c r="B54" s="92" t="s">
        <v>69</v>
      </c>
      <c r="C54" s="10" t="s">
        <v>71</v>
      </c>
      <c r="D54" s="97">
        <v>64586</v>
      </c>
      <c r="E54" s="97">
        <v>50928</v>
      </c>
      <c r="F54" s="97">
        <v>57201</v>
      </c>
      <c r="G54" s="97">
        <v>57398</v>
      </c>
      <c r="H54" s="97">
        <v>56373</v>
      </c>
      <c r="I54" s="97">
        <v>62034</v>
      </c>
      <c r="J54" s="97">
        <v>69941</v>
      </c>
      <c r="K54" s="97">
        <v>95407</v>
      </c>
      <c r="L54" s="97">
        <v>95070</v>
      </c>
      <c r="M54" s="98">
        <v>132885</v>
      </c>
    </row>
    <row r="55" spans="1:13" ht="14">
      <c r="A55" s="46"/>
      <c r="B55" s="16"/>
      <c r="C55" s="16"/>
      <c r="D55" s="97"/>
      <c r="E55" s="97"/>
      <c r="F55" s="97"/>
      <c r="G55" s="97"/>
      <c r="H55" s="97"/>
      <c r="I55" s="97"/>
      <c r="J55" s="97"/>
      <c r="K55" s="97"/>
      <c r="L55" s="97"/>
      <c r="M55" s="98"/>
    </row>
    <row r="56" spans="1:13" s="8" customFormat="1" ht="28.5" customHeight="1">
      <c r="A56" s="77" t="str">
        <f>IF('1'!$A$1=1,B56,C56)</f>
        <v xml:space="preserve"> Короткостоковий борг за залишковим терміном погашення*</v>
      </c>
      <c r="B56" s="78" t="s">
        <v>19</v>
      </c>
      <c r="C56" s="78" t="s">
        <v>34</v>
      </c>
      <c r="D56" s="100">
        <v>1224249</v>
      </c>
      <c r="E56" s="100">
        <v>1274491</v>
      </c>
      <c r="F56" s="100">
        <v>1301279</v>
      </c>
      <c r="G56" s="100">
        <v>1246610</v>
      </c>
      <c r="H56" s="100">
        <v>1144730</v>
      </c>
      <c r="I56" s="100">
        <v>1370441</v>
      </c>
      <c r="J56" s="100">
        <v>1318382</v>
      </c>
      <c r="K56" s="100">
        <v>1390409</v>
      </c>
      <c r="L56" s="100">
        <v>1546870</v>
      </c>
      <c r="M56" s="101">
        <v>1746971</v>
      </c>
    </row>
    <row r="57" spans="1:13" s="8" customFormat="1" ht="23.25" customHeight="1">
      <c r="A57" s="75" t="str">
        <f>IF('1'!$A$1=1,"Довідково","Memorandum Item:")</f>
        <v>Довідково</v>
      </c>
      <c r="B57" s="73"/>
      <c r="C57" s="73"/>
      <c r="D57" s="102"/>
      <c r="E57" s="102"/>
      <c r="F57" s="102"/>
      <c r="G57" s="102"/>
      <c r="H57" s="102"/>
      <c r="I57" s="102"/>
      <c r="J57" s="102"/>
      <c r="K57" s="102"/>
      <c r="L57" s="102"/>
      <c r="M57" s="103"/>
    </row>
    <row r="58" spans="1:13" s="8" customFormat="1" ht="48" customHeight="1">
      <c r="A58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74"/>
      <c r="C58" s="74"/>
      <c r="D58" s="104">
        <v>241111</v>
      </c>
      <c r="E58" s="104">
        <v>438534</v>
      </c>
      <c r="F58" s="104">
        <v>461594</v>
      </c>
      <c r="G58" s="104">
        <v>489196</v>
      </c>
      <c r="H58" s="104">
        <v>389188</v>
      </c>
      <c r="I58" s="104">
        <v>483524</v>
      </c>
      <c r="J58" s="104">
        <v>453173</v>
      </c>
      <c r="K58" s="104">
        <v>687673</v>
      </c>
      <c r="L58" s="104">
        <v>686076</v>
      </c>
      <c r="M58" s="105">
        <v>825184</v>
      </c>
    </row>
    <row r="59" spans="1:13">
      <c r="C59" s="20"/>
    </row>
    <row r="60" spans="1:13">
      <c r="A60" s="50" t="str">
        <f>IF('1'!$A$1=1,B60,C60)</f>
        <v>Примітка:</v>
      </c>
      <c r="B60" s="18" t="s">
        <v>2</v>
      </c>
      <c r="C60" s="18" t="s">
        <v>3</v>
      </c>
      <c r="D60" s="25"/>
    </row>
    <row r="61" spans="1:13">
      <c r="A61" s="50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74</v>
      </c>
      <c r="C61" s="19" t="s">
        <v>75</v>
      </c>
    </row>
    <row r="62" spans="1:13" ht="22.25" customHeight="1">
      <c r="A62" s="145" t="s">
        <v>73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</row>
    <row r="63" spans="1:13" ht="14">
      <c r="A63" s="50"/>
      <c r="D63" s="27"/>
      <c r="E63" s="27"/>
      <c r="F63" s="27"/>
      <c r="G63" s="27"/>
      <c r="H63" s="27"/>
    </row>
    <row r="64" spans="1:13">
      <c r="D64" s="131"/>
      <c r="E64" s="131"/>
      <c r="F64" s="131"/>
      <c r="G64" s="131"/>
      <c r="H64" s="131"/>
      <c r="I64" s="131"/>
      <c r="J64" s="131"/>
      <c r="K64" s="131"/>
      <c r="L64" s="131"/>
      <c r="M64" s="131"/>
    </row>
  </sheetData>
  <mergeCells count="15">
    <mergeCell ref="A62:M62"/>
    <mergeCell ref="M7:M8"/>
    <mergeCell ref="A3:C3"/>
    <mergeCell ref="D7:D8"/>
    <mergeCell ref="E7:E8"/>
    <mergeCell ref="F7:F8"/>
    <mergeCell ref="G7:G8"/>
    <mergeCell ref="B7:B8"/>
    <mergeCell ref="C7:C8"/>
    <mergeCell ref="A7:A8"/>
    <mergeCell ref="L7:L8"/>
    <mergeCell ref="K7:K8"/>
    <mergeCell ref="J7:J8"/>
    <mergeCell ref="I7:I8"/>
    <mergeCell ref="H7:H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90" zoomScaleNormal="90" zoomScaleSheetLayoutView="100" workbookViewId="0">
      <pane xSplit="3" ySplit="8" topLeftCell="D23" activePane="bottomRight" state="frozen"/>
      <selection activeCell="C4" sqref="C4"/>
      <selection pane="topRight" activeCell="C4" sqref="C4"/>
      <selection pane="bottomLeft" activeCell="C4" sqref="C4"/>
      <selection pane="bottomRight" activeCell="A28" sqref="A28:M28"/>
    </sheetView>
  </sheetViews>
  <sheetFormatPr defaultColWidth="8.6328125" defaultRowHeight="14" outlineLevelCol="1"/>
  <cols>
    <col min="1" max="1" width="36.6328125" style="1" customWidth="1"/>
    <col min="2" max="3" width="30.6328125" style="2" hidden="1" customWidth="1" outlineLevel="1"/>
    <col min="4" max="4" width="9.1796875" style="1" bestFit="1" customWidth="1" collapsed="1"/>
    <col min="5" max="13" width="9.1796875" style="1" bestFit="1" customWidth="1"/>
    <col min="14" max="16384" width="8.6328125" style="1"/>
  </cols>
  <sheetData>
    <row r="1" spans="1:13">
      <c r="A1" s="24" t="str">
        <f>IF('1'!A1=1,"до змісту","to title")</f>
        <v>до змісту</v>
      </c>
    </row>
    <row r="2" spans="1:13" s="23" customFormat="1" ht="15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13">
      <c r="A3" s="3"/>
    </row>
    <row r="4" spans="1:13">
      <c r="A4" s="39" t="str">
        <f>IF('1'!$A$1=1,"(відповідно до КПБ6)","(according to BPM6 methodology)")</f>
        <v>(відповідно до КПБ6)</v>
      </c>
    </row>
    <row r="5" spans="1:13">
      <c r="A5" s="39" t="str">
        <f>IF('1'!$A$1=1,"на кінець періоду, млн. гривень","Millions of hryvnia , end of the period")</f>
        <v>на кінець періоду, млн. гривень</v>
      </c>
      <c r="B5" s="26"/>
    </row>
    <row r="7" spans="1:13">
      <c r="A7" s="139" t="str">
        <f>IF('1'!$A$1=1,B7,C7)</f>
        <v xml:space="preserve">Показники </v>
      </c>
      <c r="B7" s="137" t="s">
        <v>5</v>
      </c>
      <c r="C7" s="137" t="s">
        <v>6</v>
      </c>
      <c r="D7" s="141" t="s">
        <v>4</v>
      </c>
      <c r="E7" s="141" t="s">
        <v>42</v>
      </c>
      <c r="F7" s="141" t="s">
        <v>43</v>
      </c>
      <c r="G7" s="141" t="s">
        <v>44</v>
      </c>
      <c r="H7" s="141" t="s">
        <v>62</v>
      </c>
      <c r="I7" s="141" t="s">
        <v>63</v>
      </c>
      <c r="J7" s="141" t="s">
        <v>72</v>
      </c>
      <c r="K7" s="141" t="s">
        <v>76</v>
      </c>
      <c r="L7" s="141" t="s">
        <v>79</v>
      </c>
      <c r="M7" s="141" t="s">
        <v>80</v>
      </c>
    </row>
    <row r="8" spans="1:13">
      <c r="A8" s="143">
        <f>IF('1'!$A$1=1,B8,C8)</f>
        <v>0</v>
      </c>
      <c r="B8" s="138"/>
      <c r="C8" s="138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1:13" ht="26">
      <c r="A9" s="43" t="str">
        <f>IF('1'!$A$1=1,B9,C9)</f>
        <v>Короткостоковий борг за первинним терміном погашення</v>
      </c>
      <c r="B9" s="12" t="s">
        <v>35</v>
      </c>
      <c r="C9" s="12" t="s">
        <v>22</v>
      </c>
      <c r="D9" s="36">
        <v>405179</v>
      </c>
      <c r="E9" s="36">
        <v>429045</v>
      </c>
      <c r="F9" s="36">
        <v>474560</v>
      </c>
      <c r="G9" s="36">
        <v>410479</v>
      </c>
      <c r="H9" s="36">
        <v>381631</v>
      </c>
      <c r="I9" s="36">
        <v>478633</v>
      </c>
      <c r="J9" s="36">
        <v>444662</v>
      </c>
      <c r="K9" s="36">
        <v>297924</v>
      </c>
      <c r="L9" s="36">
        <v>363338</v>
      </c>
      <c r="M9" s="37">
        <v>459654</v>
      </c>
    </row>
    <row r="10" spans="1:13">
      <c r="A10" s="40" t="str">
        <f>IF('1'!$A$1=1,B10,C10)</f>
        <v xml:space="preserve">    Боргові цінні папери</v>
      </c>
      <c r="B10" s="6" t="s">
        <v>9</v>
      </c>
      <c r="C10" s="6" t="s">
        <v>39</v>
      </c>
      <c r="D10" s="30">
        <v>0</v>
      </c>
      <c r="E10" s="30">
        <v>245</v>
      </c>
      <c r="F10" s="30">
        <v>0</v>
      </c>
      <c r="G10" s="30">
        <v>138</v>
      </c>
      <c r="H10" s="30">
        <v>6040</v>
      </c>
      <c r="I10" s="30">
        <v>2630</v>
      </c>
      <c r="J10" s="30">
        <v>927</v>
      </c>
      <c r="K10" s="30">
        <v>2377</v>
      </c>
      <c r="L10" s="30">
        <v>1253</v>
      </c>
      <c r="M10" s="31">
        <v>168</v>
      </c>
    </row>
    <row r="11" spans="1:13">
      <c r="A11" s="40" t="str">
        <f>IF('1'!$A$1=1,B11,C11)</f>
        <v xml:space="preserve">    Кредити</v>
      </c>
      <c r="B11" s="6" t="s">
        <v>10</v>
      </c>
      <c r="C11" s="6" t="s">
        <v>24</v>
      </c>
      <c r="D11" s="30">
        <v>51841</v>
      </c>
      <c r="E11" s="30">
        <v>22894</v>
      </c>
      <c r="F11" s="30">
        <v>33428</v>
      </c>
      <c r="G11" s="30">
        <v>35774</v>
      </c>
      <c r="H11" s="30">
        <v>33776</v>
      </c>
      <c r="I11" s="30">
        <v>32035</v>
      </c>
      <c r="J11" s="30">
        <v>15303</v>
      </c>
      <c r="K11" s="30">
        <v>22051</v>
      </c>
      <c r="L11" s="30">
        <v>27119</v>
      </c>
      <c r="M11" s="31">
        <v>26064</v>
      </c>
    </row>
    <row r="12" spans="1:13">
      <c r="A12" s="40" t="str">
        <f>IF('1'!$A$1=1,B12,C12)</f>
        <v xml:space="preserve">    Валюта і депозити</v>
      </c>
      <c r="B12" s="6" t="s">
        <v>13</v>
      </c>
      <c r="C12" s="6" t="s">
        <v>27</v>
      </c>
      <c r="D12" s="30">
        <v>93243</v>
      </c>
      <c r="E12" s="30">
        <v>94543</v>
      </c>
      <c r="F12" s="30">
        <v>52710</v>
      </c>
      <c r="G12" s="30">
        <v>33254</v>
      </c>
      <c r="H12" s="30">
        <v>26860</v>
      </c>
      <c r="I12" s="30">
        <v>30028</v>
      </c>
      <c r="J12" s="30">
        <v>39881</v>
      </c>
      <c r="K12" s="30">
        <v>30827</v>
      </c>
      <c r="L12" s="30">
        <v>31639</v>
      </c>
      <c r="M12" s="31">
        <v>36952</v>
      </c>
    </row>
    <row r="13" spans="1:13">
      <c r="A13" s="40" t="str">
        <f>IF('1'!$A$1=1,B13,C13)</f>
        <v xml:space="preserve">    Торгові кредити та аванси</v>
      </c>
      <c r="B13" s="6" t="s">
        <v>16</v>
      </c>
      <c r="C13" s="6" t="s">
        <v>40</v>
      </c>
      <c r="D13" s="30">
        <v>260095</v>
      </c>
      <c r="E13" s="30">
        <v>311363</v>
      </c>
      <c r="F13" s="30">
        <v>388422</v>
      </c>
      <c r="G13" s="30">
        <v>341313</v>
      </c>
      <c r="H13" s="30">
        <v>314955</v>
      </c>
      <c r="I13" s="30">
        <v>413940</v>
      </c>
      <c r="J13" s="30">
        <v>388551</v>
      </c>
      <c r="K13" s="30">
        <v>242011</v>
      </c>
      <c r="L13" s="30">
        <v>301846</v>
      </c>
      <c r="M13" s="31">
        <v>384993</v>
      </c>
    </row>
    <row r="14" spans="1:13">
      <c r="A14" s="130" t="str">
        <f>IF('1'!$A$1=1,B14,C14)</f>
        <v>Інші боргові зобов'язання</v>
      </c>
      <c r="B14" s="6" t="s">
        <v>77</v>
      </c>
      <c r="C14" s="6" t="s">
        <v>78</v>
      </c>
      <c r="D14" s="30"/>
      <c r="E14" s="30"/>
      <c r="F14" s="30"/>
      <c r="G14" s="30"/>
      <c r="H14" s="30"/>
      <c r="I14" s="30"/>
      <c r="J14" s="30"/>
      <c r="K14" s="30">
        <v>658</v>
      </c>
      <c r="L14" s="30">
        <v>1481</v>
      </c>
      <c r="M14" s="31">
        <v>11477</v>
      </c>
    </row>
    <row r="15" spans="1:13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ht="39">
      <c r="A16" s="44" t="str">
        <f>IF('1'!$A$1=1,B16,C16)</f>
        <v>Довгострокові зобов'язання, що підлягають погашенню протягом року</v>
      </c>
      <c r="B16" s="6" t="s">
        <v>36</v>
      </c>
      <c r="C16" s="6" t="s">
        <v>25</v>
      </c>
      <c r="D16" s="34">
        <v>819070</v>
      </c>
      <c r="E16" s="34">
        <v>845446</v>
      </c>
      <c r="F16" s="34">
        <v>826719</v>
      </c>
      <c r="G16" s="34">
        <v>836131</v>
      </c>
      <c r="H16" s="34">
        <v>763099</v>
      </c>
      <c r="I16" s="34">
        <v>891808</v>
      </c>
      <c r="J16" s="34">
        <v>873720</v>
      </c>
      <c r="K16" s="34">
        <v>1092485</v>
      </c>
      <c r="L16" s="34">
        <v>1183532</v>
      </c>
      <c r="M16" s="35">
        <v>1287317</v>
      </c>
    </row>
    <row r="17" spans="1:13">
      <c r="A17" s="40" t="str">
        <f>IF('1'!$A$1=1,B17,C17)</f>
        <v xml:space="preserve">    Боргові цінні папери</v>
      </c>
      <c r="B17" s="6" t="s">
        <v>9</v>
      </c>
      <c r="C17" s="6" t="s">
        <v>39</v>
      </c>
      <c r="D17" s="28">
        <v>120627</v>
      </c>
      <c r="E17" s="28">
        <v>39644</v>
      </c>
      <c r="F17" s="28">
        <v>21780</v>
      </c>
      <c r="G17" s="28">
        <v>85114</v>
      </c>
      <c r="H17" s="28">
        <v>98085</v>
      </c>
      <c r="I17" s="28">
        <v>94860</v>
      </c>
      <c r="J17" s="28">
        <v>84044</v>
      </c>
      <c r="K17" s="28">
        <v>43004</v>
      </c>
      <c r="L17" s="28">
        <v>81093</v>
      </c>
      <c r="M17" s="29">
        <v>47966</v>
      </c>
    </row>
    <row r="18" spans="1:13" ht="26">
      <c r="A18" s="40" t="str">
        <f>IF('1'!$A$1=1,B18,C18)</f>
        <v xml:space="preserve">    Кредити (з врахуванням кредитів прямого інвестора)</v>
      </c>
      <c r="B18" s="6" t="s">
        <v>37</v>
      </c>
      <c r="C18" s="6" t="s">
        <v>41</v>
      </c>
      <c r="D18" s="28">
        <v>643242</v>
      </c>
      <c r="E18" s="28">
        <v>771976</v>
      </c>
      <c r="F18" s="28">
        <v>765954</v>
      </c>
      <c r="G18" s="28">
        <v>739804</v>
      </c>
      <c r="H18" s="28">
        <v>653953</v>
      </c>
      <c r="I18" s="28">
        <v>777834</v>
      </c>
      <c r="J18" s="28">
        <v>777019</v>
      </c>
      <c r="K18" s="28">
        <v>1044691</v>
      </c>
      <c r="L18" s="28">
        <v>1097160</v>
      </c>
      <c r="M18" s="29">
        <v>1233886</v>
      </c>
    </row>
    <row r="19" spans="1:13" s="5" customFormat="1">
      <c r="A19" s="40" t="str">
        <f>IF('1'!$A$1=1,B19,C19)</f>
        <v xml:space="preserve">    Валюта і депозити</v>
      </c>
      <c r="B19" s="6" t="s">
        <v>13</v>
      </c>
      <c r="C19" s="6" t="s">
        <v>27</v>
      </c>
      <c r="D19" s="28">
        <v>42505</v>
      </c>
      <c r="E19" s="28">
        <v>19306</v>
      </c>
      <c r="F19" s="28">
        <v>14398</v>
      </c>
      <c r="G19" s="28">
        <v>9912</v>
      </c>
      <c r="H19" s="28">
        <v>8598</v>
      </c>
      <c r="I19" s="28">
        <v>16032</v>
      </c>
      <c r="J19" s="28">
        <v>9138</v>
      </c>
      <c r="K19" s="28">
        <v>2267</v>
      </c>
      <c r="L19" s="28">
        <v>3418</v>
      </c>
      <c r="M19" s="29">
        <v>3069</v>
      </c>
    </row>
    <row r="20" spans="1:13">
      <c r="A20" s="40" t="str">
        <f>IF('1'!$A$1=1,B20,C20)</f>
        <v xml:space="preserve">    Торгові кредити та аванси</v>
      </c>
      <c r="B20" s="7" t="s">
        <v>16</v>
      </c>
      <c r="C20" s="7" t="s">
        <v>40</v>
      </c>
      <c r="D20" s="28">
        <v>12696</v>
      </c>
      <c r="E20" s="28">
        <v>14520</v>
      </c>
      <c r="F20" s="28">
        <v>24587</v>
      </c>
      <c r="G20" s="28">
        <v>1301</v>
      </c>
      <c r="H20" s="28">
        <v>2463</v>
      </c>
      <c r="I20" s="28">
        <v>3082</v>
      </c>
      <c r="J20" s="28">
        <v>3519</v>
      </c>
      <c r="K20" s="28">
        <v>2523</v>
      </c>
      <c r="L20" s="28">
        <v>1861</v>
      </c>
      <c r="M20" s="29">
        <v>2396</v>
      </c>
    </row>
    <row r="21" spans="1:13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3"/>
      <c r="M21" s="124"/>
    </row>
    <row r="22" spans="1:13" s="21" customFormat="1" ht="27">
      <c r="A22" s="81" t="str">
        <f>IF('1'!$A$1=1,B22,C22)</f>
        <v>Короткостоковий борг за залишковим терміном погашення*</v>
      </c>
      <c r="B22" s="59" t="s">
        <v>38</v>
      </c>
      <c r="C22" s="59" t="s">
        <v>34</v>
      </c>
      <c r="D22" s="82">
        <v>1224249</v>
      </c>
      <c r="E22" s="82">
        <v>1274491</v>
      </c>
      <c r="F22" s="82">
        <v>1301279</v>
      </c>
      <c r="G22" s="82">
        <v>1246610</v>
      </c>
      <c r="H22" s="82">
        <v>1144730</v>
      </c>
      <c r="I22" s="82">
        <v>1370441</v>
      </c>
      <c r="J22" s="82">
        <v>1318382</v>
      </c>
      <c r="K22" s="82">
        <v>1390409</v>
      </c>
      <c r="L22" s="82">
        <v>1546870</v>
      </c>
      <c r="M22" s="83">
        <v>1746971</v>
      </c>
    </row>
    <row r="23" spans="1:13" s="21" customFormat="1">
      <c r="A23" s="75" t="str">
        <f>IF('1'!$A$1=1,"Довідково","Memorandum Item:")</f>
        <v>Довідково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s="21" customFormat="1" ht="48" customHeight="1">
      <c r="A24" s="76" t="s">
        <v>64</v>
      </c>
      <c r="B24" s="80"/>
      <c r="C24" s="80"/>
      <c r="D24" s="86">
        <v>241111</v>
      </c>
      <c r="E24" s="86">
        <v>438534</v>
      </c>
      <c r="F24" s="86">
        <v>461594</v>
      </c>
      <c r="G24" s="86">
        <v>489196</v>
      </c>
      <c r="H24" s="86">
        <v>389188</v>
      </c>
      <c r="I24" s="86">
        <v>483524</v>
      </c>
      <c r="J24" s="86">
        <v>453173</v>
      </c>
      <c r="K24" s="86">
        <v>687673</v>
      </c>
      <c r="L24" s="86">
        <v>686076</v>
      </c>
      <c r="M24" s="87">
        <v>825184</v>
      </c>
    </row>
    <row r="25" spans="1:13">
      <c r="A25" s="13"/>
      <c r="B25" s="14"/>
      <c r="C25" s="14"/>
      <c r="D25" s="4"/>
      <c r="E25" s="4"/>
    </row>
    <row r="26" spans="1:13">
      <c r="A26" s="50" t="str">
        <f>IF('1'!$A$1=1,B26,C26)</f>
        <v>Примітка:</v>
      </c>
      <c r="B26" s="18" t="s">
        <v>2</v>
      </c>
      <c r="C26" s="18" t="s">
        <v>3</v>
      </c>
      <c r="D26" s="27"/>
      <c r="E26" s="27"/>
      <c r="F26" s="27"/>
    </row>
    <row r="27" spans="1:13">
      <c r="A27" s="50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74</v>
      </c>
      <c r="C27" s="19" t="s">
        <v>75</v>
      </c>
    </row>
    <row r="28" spans="1:13" ht="24" customHeight="1">
      <c r="A28" s="145" t="s">
        <v>73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D29" s="27"/>
      <c r="E29" s="27"/>
      <c r="F29" s="27"/>
      <c r="G29" s="27"/>
      <c r="H29" s="27"/>
    </row>
    <row r="32" spans="1:13"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5:13">
      <c r="E33" s="27"/>
      <c r="F33" s="27"/>
      <c r="G33" s="27"/>
      <c r="H33" s="27"/>
      <c r="I33" s="27"/>
      <c r="J33" s="27"/>
      <c r="K33" s="27"/>
      <c r="L33" s="27"/>
      <c r="M33" s="27"/>
    </row>
  </sheetData>
  <mergeCells count="14">
    <mergeCell ref="A28:M28"/>
    <mergeCell ref="A7:A8"/>
    <mergeCell ref="B7:B8"/>
    <mergeCell ref="C7:C8"/>
    <mergeCell ref="I7:I8"/>
    <mergeCell ref="H7:H8"/>
    <mergeCell ref="G7:G8"/>
    <mergeCell ref="F7:F8"/>
    <mergeCell ref="E7:E8"/>
    <mergeCell ref="M7:M8"/>
    <mergeCell ref="L7:L8"/>
    <mergeCell ref="K7:K8"/>
    <mergeCell ref="J7:J8"/>
    <mergeCell ref="D7:D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16" zoomScale="90" zoomScaleNormal="90" zoomScaleSheetLayoutView="100" workbookViewId="0">
      <selection activeCell="A2" sqref="A2:L24"/>
    </sheetView>
  </sheetViews>
  <sheetFormatPr defaultRowHeight="14.5" outlineLevelCol="1"/>
  <cols>
    <col min="1" max="1" width="44.36328125" customWidth="1"/>
    <col min="2" max="3" width="44.36328125" hidden="1" customWidth="1" outlineLevel="1"/>
    <col min="4" max="4" width="9.36328125" customWidth="1" collapsed="1"/>
    <col min="5" max="5" width="9.36328125" customWidth="1"/>
  </cols>
  <sheetData>
    <row r="1" spans="1:12" s="63" customFormat="1">
      <c r="A1" s="62" t="s">
        <v>65</v>
      </c>
    </row>
    <row r="2" spans="1:12" s="63" customFormat="1" ht="33.75" customHeight="1">
      <c r="A2" s="144" t="s">
        <v>66</v>
      </c>
      <c r="B2" s="144"/>
      <c r="C2" s="144"/>
      <c r="D2" s="144"/>
      <c r="E2" s="144"/>
    </row>
    <row r="3" spans="1:12" s="63" customFormat="1">
      <c r="A3" s="64" t="str">
        <f>IF('1'!$A$1=1,"на кінець періоду, млн. гривень","Millions of hryvnia , end of the period")</f>
        <v>на кінець періоду, млн. гривень</v>
      </c>
      <c r="B3" s="65"/>
      <c r="C3" s="65"/>
      <c r="D3" s="66"/>
      <c r="E3" s="49"/>
    </row>
    <row r="4" spans="1:12" s="63" customFormat="1">
      <c r="A4" s="65"/>
      <c r="B4" s="65"/>
      <c r="C4" s="65"/>
      <c r="D4" s="66"/>
      <c r="E4" s="49"/>
    </row>
    <row r="5" spans="1:12" s="63" customFormat="1">
      <c r="A5" s="139" t="s">
        <v>45</v>
      </c>
      <c r="B5" s="137" t="s">
        <v>45</v>
      </c>
      <c r="C5" s="137" t="s">
        <v>6</v>
      </c>
      <c r="D5" s="132" t="s">
        <v>42</v>
      </c>
      <c r="E5" s="132" t="s">
        <v>43</v>
      </c>
      <c r="F5" s="132" t="s">
        <v>44</v>
      </c>
      <c r="G5" s="132" t="s">
        <v>62</v>
      </c>
      <c r="H5" s="132" t="s">
        <v>63</v>
      </c>
      <c r="I5" s="132" t="s">
        <v>72</v>
      </c>
      <c r="J5" s="132" t="s">
        <v>76</v>
      </c>
      <c r="K5" s="132" t="s">
        <v>79</v>
      </c>
      <c r="L5" s="132" t="s">
        <v>80</v>
      </c>
    </row>
    <row r="6" spans="1:12" s="63" customFormat="1">
      <c r="A6" s="143">
        <v>0</v>
      </c>
      <c r="B6" s="138"/>
      <c r="C6" s="138"/>
      <c r="D6" s="133"/>
      <c r="E6" s="133"/>
      <c r="F6" s="133"/>
      <c r="G6" s="133"/>
      <c r="H6" s="133"/>
      <c r="I6" s="133"/>
      <c r="J6" s="133"/>
      <c r="K6" s="133"/>
      <c r="L6" s="133"/>
    </row>
    <row r="7" spans="1:12" ht="26.25" customHeight="1">
      <c r="A7" s="106" t="str">
        <f>IF('1'!$A$1=1,B7,C7)</f>
        <v xml:space="preserve">  Сектор державного управління</v>
      </c>
      <c r="B7" s="107" t="s">
        <v>46</v>
      </c>
      <c r="C7" s="107" t="s">
        <v>47</v>
      </c>
      <c r="D7" s="108">
        <v>73753</v>
      </c>
      <c r="E7" s="108">
        <v>100739</v>
      </c>
      <c r="F7" s="108">
        <v>139903</v>
      </c>
      <c r="G7" s="108">
        <v>179210</v>
      </c>
      <c r="H7" s="108">
        <v>197391</v>
      </c>
      <c r="I7" s="108">
        <v>155198</v>
      </c>
      <c r="J7" s="108">
        <v>126015</v>
      </c>
      <c r="K7" s="108">
        <v>407437</v>
      </c>
      <c r="L7" s="108">
        <v>293769</v>
      </c>
    </row>
    <row r="8" spans="1:12">
      <c r="A8" s="109" t="str">
        <f>IF('1'!$A$1=1,B8,C8)</f>
        <v>Основна сумма боргу</v>
      </c>
      <c r="B8" s="110" t="s">
        <v>48</v>
      </c>
      <c r="C8" s="110" t="s">
        <v>49</v>
      </c>
      <c r="D8" s="111">
        <v>37034</v>
      </c>
      <c r="E8" s="111">
        <v>59418</v>
      </c>
      <c r="F8" s="111">
        <v>92534</v>
      </c>
      <c r="G8" s="111">
        <v>120468</v>
      </c>
      <c r="H8" s="111">
        <v>133286</v>
      </c>
      <c r="I8" s="111">
        <v>92718</v>
      </c>
      <c r="J8" s="111">
        <v>92482</v>
      </c>
      <c r="K8" s="111">
        <v>185012</v>
      </c>
      <c r="L8" s="111">
        <v>145497</v>
      </c>
    </row>
    <row r="9" spans="1:12">
      <c r="A9" s="109" t="str">
        <f>IF('1'!$A$1=1,B9,C9)</f>
        <v>Відсоткові платежі</v>
      </c>
      <c r="B9" s="110" t="s">
        <v>50</v>
      </c>
      <c r="C9" s="110" t="s">
        <v>51</v>
      </c>
      <c r="D9" s="111">
        <v>36719</v>
      </c>
      <c r="E9" s="111">
        <v>41321</v>
      </c>
      <c r="F9" s="111">
        <v>47369</v>
      </c>
      <c r="G9" s="111">
        <v>58742</v>
      </c>
      <c r="H9" s="111">
        <v>64105</v>
      </c>
      <c r="I9" s="111">
        <v>62480</v>
      </c>
      <c r="J9" s="111">
        <v>33533</v>
      </c>
      <c r="K9" s="111">
        <v>222425</v>
      </c>
      <c r="L9" s="111">
        <v>148272</v>
      </c>
    </row>
    <row r="10" spans="1:12" ht="18.75" customHeight="1">
      <c r="A10" s="112" t="str">
        <f>IF('1'!$A$1=1,B10,C10)</f>
        <v xml:space="preserve">  Центральний банк</v>
      </c>
      <c r="B10" s="107" t="s">
        <v>52</v>
      </c>
      <c r="C10" s="107" t="s">
        <v>53</v>
      </c>
      <c r="D10" s="113">
        <v>11983</v>
      </c>
      <c r="E10" s="113">
        <v>26196</v>
      </c>
      <c r="F10" s="113">
        <v>23322</v>
      </c>
      <c r="G10" s="113">
        <v>20347</v>
      </c>
      <c r="H10" s="113">
        <v>31043</v>
      </c>
      <c r="I10" s="113">
        <v>52167</v>
      </c>
      <c r="J10" s="113">
        <v>65238</v>
      </c>
      <c r="K10" s="113">
        <v>40907</v>
      </c>
      <c r="L10" s="113">
        <v>33337</v>
      </c>
    </row>
    <row r="11" spans="1:12">
      <c r="A11" s="109" t="str">
        <f>IF('1'!$A$1=1,B11,C11)</f>
        <v>Основна сумма боргу</v>
      </c>
      <c r="B11" s="110" t="s">
        <v>48</v>
      </c>
      <c r="C11" s="110" t="s">
        <v>49</v>
      </c>
      <c r="D11" s="111">
        <v>8239</v>
      </c>
      <c r="E11" s="111">
        <v>20629</v>
      </c>
      <c r="F11" s="111">
        <v>16447</v>
      </c>
      <c r="G11" s="111">
        <v>15349</v>
      </c>
      <c r="H11" s="111">
        <v>26437</v>
      </c>
      <c r="I11" s="111">
        <v>48937</v>
      </c>
      <c r="J11" s="111">
        <v>58985</v>
      </c>
      <c r="K11" s="111">
        <v>36197</v>
      </c>
      <c r="L11" s="111">
        <v>31529</v>
      </c>
    </row>
    <row r="12" spans="1:12">
      <c r="A12" s="109" t="str">
        <f>IF('1'!$A$1=1,B12,C12)</f>
        <v>Відсоткові платежі</v>
      </c>
      <c r="B12" s="110" t="s">
        <v>50</v>
      </c>
      <c r="C12" s="110" t="s">
        <v>51</v>
      </c>
      <c r="D12" s="111">
        <v>3744</v>
      </c>
      <c r="E12" s="111">
        <v>5567</v>
      </c>
      <c r="F12" s="111">
        <v>6875</v>
      </c>
      <c r="G12" s="111">
        <v>4998</v>
      </c>
      <c r="H12" s="111">
        <v>4606</v>
      </c>
      <c r="I12" s="111">
        <v>3230</v>
      </c>
      <c r="J12" s="111">
        <v>6253</v>
      </c>
      <c r="K12" s="111">
        <v>4710</v>
      </c>
      <c r="L12" s="111">
        <v>1808</v>
      </c>
    </row>
    <row r="13" spans="1:12" ht="28.5" customHeight="1">
      <c r="A13" s="112" t="str">
        <f>IF('1'!$A$1=1,B13,C13)</f>
        <v xml:space="preserve">  Інші депозитні корпорації окрім централього банку</v>
      </c>
      <c r="B13" s="107" t="s">
        <v>54</v>
      </c>
      <c r="C13" s="107" t="s">
        <v>55</v>
      </c>
      <c r="D13" s="113">
        <v>156531</v>
      </c>
      <c r="E13" s="113">
        <v>90864</v>
      </c>
      <c r="F13" s="113">
        <v>86373</v>
      </c>
      <c r="G13" s="113">
        <v>66605</v>
      </c>
      <c r="H13" s="113">
        <v>77228</v>
      </c>
      <c r="I13" s="113">
        <v>68321</v>
      </c>
      <c r="J13" s="113">
        <v>52988</v>
      </c>
      <c r="K13" s="113">
        <v>52719</v>
      </c>
      <c r="L13" s="113">
        <v>56374</v>
      </c>
    </row>
    <row r="14" spans="1:12">
      <c r="A14" s="109" t="str">
        <f>IF('1'!$A$1=1,B14,C14)</f>
        <v>Основна сумма боргу</v>
      </c>
      <c r="B14" s="110" t="s">
        <v>48</v>
      </c>
      <c r="C14" s="110" t="s">
        <v>49</v>
      </c>
      <c r="D14" s="111">
        <v>143052</v>
      </c>
      <c r="E14" s="111">
        <v>82573</v>
      </c>
      <c r="F14" s="111">
        <v>78746</v>
      </c>
      <c r="G14" s="111">
        <v>60210</v>
      </c>
      <c r="H14" s="111">
        <v>72695</v>
      </c>
      <c r="I14" s="111">
        <v>65440</v>
      </c>
      <c r="J14" s="111">
        <v>50501</v>
      </c>
      <c r="K14" s="111">
        <v>50364</v>
      </c>
      <c r="L14" s="111">
        <v>54650</v>
      </c>
    </row>
    <row r="15" spans="1:12">
      <c r="A15" s="109" t="str">
        <f>IF('1'!$A$1=1,B15,C15)</f>
        <v>Відсоткові платежі</v>
      </c>
      <c r="B15" s="110" t="s">
        <v>50</v>
      </c>
      <c r="C15" s="110" t="s">
        <v>51</v>
      </c>
      <c r="D15" s="111">
        <v>13479</v>
      </c>
      <c r="E15" s="111">
        <v>8291</v>
      </c>
      <c r="F15" s="111">
        <v>7627</v>
      </c>
      <c r="G15" s="111">
        <v>6395</v>
      </c>
      <c r="H15" s="111">
        <v>4533</v>
      </c>
      <c r="I15" s="111">
        <v>2881</v>
      </c>
      <c r="J15" s="111">
        <v>2487</v>
      </c>
      <c r="K15" s="111">
        <v>2355</v>
      </c>
      <c r="L15" s="111">
        <v>1724</v>
      </c>
    </row>
    <row r="16" spans="1:12">
      <c r="A16" s="112" t="str">
        <f>IF('1'!$A$1=1,B16,C16)</f>
        <v xml:space="preserve">  Інші сектори</v>
      </c>
      <c r="B16" s="107" t="s">
        <v>56</v>
      </c>
      <c r="C16" s="107" t="s">
        <v>57</v>
      </c>
      <c r="D16" s="113">
        <v>933247</v>
      </c>
      <c r="E16" s="113">
        <v>958341</v>
      </c>
      <c r="F16" s="113">
        <v>877924</v>
      </c>
      <c r="G16" s="113">
        <v>813741</v>
      </c>
      <c r="H16" s="113">
        <v>923319</v>
      </c>
      <c r="I16" s="113">
        <v>865356</v>
      </c>
      <c r="J16" s="113">
        <v>876914</v>
      </c>
      <c r="K16" s="113">
        <v>952523</v>
      </c>
      <c r="L16" s="113">
        <v>1110754</v>
      </c>
    </row>
    <row r="17" spans="1:12">
      <c r="A17" s="109" t="str">
        <f>IF('1'!$A$1=1,B17,C17)</f>
        <v>Основна сумма боргу</v>
      </c>
      <c r="B17" s="110" t="s">
        <v>48</v>
      </c>
      <c r="C17" s="110" t="s">
        <v>49</v>
      </c>
      <c r="D17" s="111">
        <v>897353</v>
      </c>
      <c r="E17" s="111">
        <v>925039</v>
      </c>
      <c r="F17" s="111">
        <v>831368</v>
      </c>
      <c r="G17" s="111">
        <v>747204</v>
      </c>
      <c r="H17" s="111">
        <v>870235</v>
      </c>
      <c r="I17" s="111">
        <v>819165</v>
      </c>
      <c r="J17" s="111">
        <v>818039</v>
      </c>
      <c r="K17" s="111">
        <v>880546</v>
      </c>
      <c r="L17" s="111">
        <v>1031931</v>
      </c>
    </row>
    <row r="18" spans="1:12">
      <c r="A18" s="109" t="str">
        <f>IF('1'!$A$1=1,B18,C18)</f>
        <v>Відсоткові платежі</v>
      </c>
      <c r="B18" s="110" t="s">
        <v>50</v>
      </c>
      <c r="C18" s="110" t="s">
        <v>51</v>
      </c>
      <c r="D18" s="111">
        <v>35894</v>
      </c>
      <c r="E18" s="111">
        <v>33302</v>
      </c>
      <c r="F18" s="111">
        <v>46556</v>
      </c>
      <c r="G18" s="111">
        <v>66537</v>
      </c>
      <c r="H18" s="111">
        <v>53084</v>
      </c>
      <c r="I18" s="111">
        <v>46191</v>
      </c>
      <c r="J18" s="111">
        <v>58875</v>
      </c>
      <c r="K18" s="111">
        <v>71977</v>
      </c>
      <c r="L18" s="111">
        <v>78823</v>
      </c>
    </row>
    <row r="19" spans="1:12">
      <c r="A19" s="112" t="str">
        <f>IF('1'!$A$1=1,B19,C19)</f>
        <v xml:space="preserve">  Міжфірмовий борг</v>
      </c>
      <c r="B19" s="107" t="s">
        <v>58</v>
      </c>
      <c r="C19" s="107" t="s">
        <v>59</v>
      </c>
      <c r="D19" s="113">
        <v>202507</v>
      </c>
      <c r="E19" s="113">
        <v>232846</v>
      </c>
      <c r="F19" s="113">
        <v>243495</v>
      </c>
      <c r="G19" s="113">
        <v>218906</v>
      </c>
      <c r="H19" s="113">
        <v>285526</v>
      </c>
      <c r="I19" s="113">
        <v>307516</v>
      </c>
      <c r="J19" s="113">
        <v>390076</v>
      </c>
      <c r="K19" s="113">
        <v>424757</v>
      </c>
      <c r="L19" s="113">
        <v>509891</v>
      </c>
    </row>
    <row r="20" spans="1:12">
      <c r="A20" s="109" t="str">
        <f>IF('1'!$A$1=1,B20,C20)</f>
        <v>Основна сумма боргу</v>
      </c>
      <c r="B20" s="110" t="s">
        <v>48</v>
      </c>
      <c r="C20" s="110" t="s">
        <v>49</v>
      </c>
      <c r="D20" s="111">
        <v>188813</v>
      </c>
      <c r="E20" s="111">
        <v>213620</v>
      </c>
      <c r="F20" s="111">
        <v>227515</v>
      </c>
      <c r="G20" s="111">
        <v>201499</v>
      </c>
      <c r="H20" s="111">
        <v>267788</v>
      </c>
      <c r="I20" s="111">
        <v>292122</v>
      </c>
      <c r="J20" s="111">
        <v>370402</v>
      </c>
      <c r="K20" s="111">
        <v>394751</v>
      </c>
      <c r="L20" s="111">
        <v>483364</v>
      </c>
    </row>
    <row r="21" spans="1:12">
      <c r="A21" s="114" t="str">
        <f>IF('1'!$A$1=1,B21,C21)</f>
        <v>Відсоткові платежі</v>
      </c>
      <c r="B21" s="110" t="s">
        <v>50</v>
      </c>
      <c r="C21" s="110" t="s">
        <v>51</v>
      </c>
      <c r="D21" s="115">
        <v>13694</v>
      </c>
      <c r="E21" s="115">
        <v>19226</v>
      </c>
      <c r="F21" s="115">
        <v>15980</v>
      </c>
      <c r="G21" s="115">
        <v>17407</v>
      </c>
      <c r="H21" s="115">
        <v>17738</v>
      </c>
      <c r="I21" s="115">
        <v>15394</v>
      </c>
      <c r="J21" s="115">
        <v>19674</v>
      </c>
      <c r="K21" s="115">
        <v>30006</v>
      </c>
      <c r="L21" s="115">
        <v>26527</v>
      </c>
    </row>
    <row r="22" spans="1:12">
      <c r="A22" s="116" t="str">
        <f>IF('1'!$A$1=1,B22,C22)</f>
        <v xml:space="preserve">  Всього</v>
      </c>
      <c r="B22" s="117" t="s">
        <v>60</v>
      </c>
      <c r="C22" s="117" t="s">
        <v>61</v>
      </c>
      <c r="D22" s="118">
        <v>1378021</v>
      </c>
      <c r="E22" s="118">
        <v>1408986</v>
      </c>
      <c r="F22" s="118">
        <v>1371017</v>
      </c>
      <c r="G22" s="118">
        <v>1298809</v>
      </c>
      <c r="H22" s="118">
        <v>1514507</v>
      </c>
      <c r="I22" s="118">
        <v>1448558</v>
      </c>
      <c r="J22" s="118">
        <v>1511231</v>
      </c>
      <c r="K22" s="118">
        <v>1878343</v>
      </c>
      <c r="L22" s="118">
        <v>2004125</v>
      </c>
    </row>
    <row r="23" spans="1:12">
      <c r="A23" s="119" t="str">
        <f>IF('1'!$A$1=1,B23,C23)</f>
        <v>Основна сумма боргу</v>
      </c>
      <c r="B23" s="110" t="s">
        <v>48</v>
      </c>
      <c r="C23" s="110" t="s">
        <v>49</v>
      </c>
      <c r="D23" s="120">
        <v>1274491</v>
      </c>
      <c r="E23" s="120">
        <v>1301279</v>
      </c>
      <c r="F23" s="120">
        <v>1246610</v>
      </c>
      <c r="G23" s="120">
        <v>1144730</v>
      </c>
      <c r="H23" s="120">
        <v>1370441</v>
      </c>
      <c r="I23" s="120">
        <v>1318382</v>
      </c>
      <c r="J23" s="120">
        <v>1390409</v>
      </c>
      <c r="K23" s="120">
        <v>1546870</v>
      </c>
      <c r="L23" s="120">
        <v>1746971</v>
      </c>
    </row>
    <row r="24" spans="1:12" s="63" customFormat="1">
      <c r="A24" s="114" t="str">
        <f>IF('1'!$A$1=1,B24,C24)</f>
        <v>Відсоткові платежі</v>
      </c>
      <c r="B24" s="121" t="s">
        <v>50</v>
      </c>
      <c r="C24" s="121" t="s">
        <v>51</v>
      </c>
      <c r="D24" s="122">
        <v>103530</v>
      </c>
      <c r="E24" s="122">
        <v>107707</v>
      </c>
      <c r="F24" s="122">
        <v>124407</v>
      </c>
      <c r="G24" s="122">
        <v>154079</v>
      </c>
      <c r="H24" s="122">
        <v>144066</v>
      </c>
      <c r="I24" s="122">
        <v>130176</v>
      </c>
      <c r="J24" s="122">
        <v>120822</v>
      </c>
      <c r="K24" s="122">
        <v>331473</v>
      </c>
      <c r="L24" s="122">
        <v>257154</v>
      </c>
    </row>
    <row r="25" spans="1:12" s="63" customFormat="1">
      <c r="A25" s="67"/>
      <c r="B25" s="67"/>
      <c r="C25" s="67"/>
      <c r="D25" s="68"/>
    </row>
    <row r="26" spans="1:12" s="63" customFormat="1">
      <c r="D26" s="69"/>
      <c r="E26" s="69"/>
      <c r="F26" s="69"/>
      <c r="G26" s="69"/>
      <c r="H26" s="69"/>
      <c r="I26" s="69"/>
      <c r="J26" s="69"/>
      <c r="K26" s="69"/>
      <c r="L26" s="69"/>
    </row>
    <row r="27" spans="1:12" s="63" customFormat="1">
      <c r="D27" s="69"/>
      <c r="E27" s="69"/>
      <c r="F27" s="69"/>
      <c r="G27" s="69"/>
      <c r="H27" s="69"/>
      <c r="I27" s="69"/>
      <c r="J27" s="69"/>
    </row>
    <row r="28" spans="1:12" s="63" customFormat="1">
      <c r="D28" s="70"/>
      <c r="E28" s="70"/>
      <c r="F28" s="70"/>
      <c r="G28" s="70"/>
      <c r="H28" s="70"/>
      <c r="I28" s="70"/>
      <c r="J28" s="70"/>
    </row>
    <row r="29" spans="1:12">
      <c r="D29" s="71"/>
      <c r="E29" s="71"/>
    </row>
    <row r="30" spans="1:12">
      <c r="D30" s="71"/>
      <c r="E30" s="71"/>
    </row>
    <row r="31" spans="1:12">
      <c r="D31" s="71"/>
      <c r="E31" s="71"/>
    </row>
    <row r="32" spans="1:12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3">
    <mergeCell ref="L5:L6"/>
    <mergeCell ref="F5:F6"/>
    <mergeCell ref="A2:E2"/>
    <mergeCell ref="A5:A6"/>
    <mergeCell ref="B5:B6"/>
    <mergeCell ref="C5:C6"/>
    <mergeCell ref="D5:D6"/>
    <mergeCell ref="E5:E6"/>
    <mergeCell ref="K5:K6"/>
    <mergeCell ref="J5:J6"/>
    <mergeCell ref="I5:I6"/>
    <mergeCell ref="H5:H6"/>
    <mergeCell ref="G5:G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2025-03-26T12:39:40Z</cp:lastPrinted>
  <dcterms:created xsi:type="dcterms:W3CDTF">2016-06-02T08:47:25Z</dcterms:created>
  <dcterms:modified xsi:type="dcterms:W3CDTF">2025-03-26T12:40:49Z</dcterms:modified>
</cp:coreProperties>
</file>